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Zitnik\Desktop\ÚDRŽBA OKRSKY 2025\KONEČNÝ\63525003 ST OLOMOUC obvod 1\"/>
    </mc:Choice>
  </mc:AlternateContent>
  <xr:revisionPtr revIDLastSave="0" documentId="13_ncr:1_{C78F3E0F-DA86-4935-9716-3D08B5BF12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-...'!$C$129:$K$2526</definedName>
    <definedName name="_xlnm._FilterDatabase" localSheetId="2" hidden="1">'VON - Vedlejší a ostatní ...'!$C$116:$K$179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-...'!$C$82:$J$111,'SO 01 - Práce a dodávky -...'!$C$117:$K$2526</definedName>
    <definedName name="_xlnm.Print_Area" localSheetId="2">'VON - Vedlejší a ostatní ...'!$C$4:$J$39,'VON - Vedlejší a ostatní ...'!$C$50:$J$76,'VON - Vedlejší a ostatní ...'!$C$82:$J$98,'VON - Vedlejší a ostatní ...'!$C$104:$K$179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113" i="3" s="1"/>
  <c r="J20" i="3"/>
  <c r="J18" i="3"/>
  <c r="E18" i="3"/>
  <c r="F92" i="3" s="1"/>
  <c r="J17" i="3"/>
  <c r="J12" i="3"/>
  <c r="J89" i="3" s="1"/>
  <c r="E7" i="3"/>
  <c r="E107" i="3" s="1"/>
  <c r="AX95" i="1"/>
  <c r="J37" i="2"/>
  <c r="J36" i="2"/>
  <c r="AY95" i="1"/>
  <c r="J35" i="2"/>
  <c r="BI2524" i="2"/>
  <c r="BH2524" i="2"/>
  <c r="BG2524" i="2"/>
  <c r="BF2524" i="2"/>
  <c r="T2524" i="2"/>
  <c r="R2524" i="2"/>
  <c r="P2524" i="2"/>
  <c r="BI2521" i="2"/>
  <c r="BH2521" i="2"/>
  <c r="BG2521" i="2"/>
  <c r="BF2521" i="2"/>
  <c r="T2521" i="2"/>
  <c r="R2521" i="2"/>
  <c r="P2521" i="2"/>
  <c r="BI2518" i="2"/>
  <c r="BH2518" i="2"/>
  <c r="BG2518" i="2"/>
  <c r="BF2518" i="2"/>
  <c r="T2518" i="2"/>
  <c r="R2518" i="2"/>
  <c r="P2518" i="2"/>
  <c r="BI2515" i="2"/>
  <c r="BH2515" i="2"/>
  <c r="BG2515" i="2"/>
  <c r="BF2515" i="2"/>
  <c r="T2515" i="2"/>
  <c r="R2515" i="2"/>
  <c r="P2515" i="2"/>
  <c r="BI2512" i="2"/>
  <c r="BH2512" i="2"/>
  <c r="BG2512" i="2"/>
  <c r="BF2512" i="2"/>
  <c r="T2512" i="2"/>
  <c r="R2512" i="2"/>
  <c r="P2512" i="2"/>
  <c r="BI2509" i="2"/>
  <c r="BH2509" i="2"/>
  <c r="BG2509" i="2"/>
  <c r="BF2509" i="2"/>
  <c r="T2509" i="2"/>
  <c r="R2509" i="2"/>
  <c r="P2509" i="2"/>
  <c r="BI2506" i="2"/>
  <c r="BH2506" i="2"/>
  <c r="BG2506" i="2"/>
  <c r="BF2506" i="2"/>
  <c r="T2506" i="2"/>
  <c r="R2506" i="2"/>
  <c r="P2506" i="2"/>
  <c r="BI2503" i="2"/>
  <c r="BH2503" i="2"/>
  <c r="BG2503" i="2"/>
  <c r="BF2503" i="2"/>
  <c r="T2503" i="2"/>
  <c r="R2503" i="2"/>
  <c r="P2503" i="2"/>
  <c r="BI2500" i="2"/>
  <c r="BH2500" i="2"/>
  <c r="BG2500" i="2"/>
  <c r="BF2500" i="2"/>
  <c r="T2500" i="2"/>
  <c r="R2500" i="2"/>
  <c r="P2500" i="2"/>
  <c r="BI2497" i="2"/>
  <c r="BH2497" i="2"/>
  <c r="BG2497" i="2"/>
  <c r="BF2497" i="2"/>
  <c r="T2497" i="2"/>
  <c r="R2497" i="2"/>
  <c r="P2497" i="2"/>
  <c r="BI2494" i="2"/>
  <c r="BH2494" i="2"/>
  <c r="BG2494" i="2"/>
  <c r="BF2494" i="2"/>
  <c r="T2494" i="2"/>
  <c r="R2494" i="2"/>
  <c r="P2494" i="2"/>
  <c r="BI2491" i="2"/>
  <c r="BH2491" i="2"/>
  <c r="BG2491" i="2"/>
  <c r="BF2491" i="2"/>
  <c r="T2491" i="2"/>
  <c r="R2491" i="2"/>
  <c r="P2491" i="2"/>
  <c r="BI2488" i="2"/>
  <c r="BH2488" i="2"/>
  <c r="BG2488" i="2"/>
  <c r="BF2488" i="2"/>
  <c r="T2488" i="2"/>
  <c r="R2488" i="2"/>
  <c r="P2488" i="2"/>
  <c r="BI2485" i="2"/>
  <c r="BH2485" i="2"/>
  <c r="BG2485" i="2"/>
  <c r="BF2485" i="2"/>
  <c r="T2485" i="2"/>
  <c r="R2485" i="2"/>
  <c r="P2485" i="2"/>
  <c r="BI2482" i="2"/>
  <c r="BH2482" i="2"/>
  <c r="BG2482" i="2"/>
  <c r="BF2482" i="2"/>
  <c r="T2482" i="2"/>
  <c r="R2482" i="2"/>
  <c r="P2482" i="2"/>
  <c r="BI2479" i="2"/>
  <c r="BH2479" i="2"/>
  <c r="BG2479" i="2"/>
  <c r="BF2479" i="2"/>
  <c r="T2479" i="2"/>
  <c r="R2479" i="2"/>
  <c r="P2479" i="2"/>
  <c r="BI2476" i="2"/>
  <c r="BH2476" i="2"/>
  <c r="BG2476" i="2"/>
  <c r="BF2476" i="2"/>
  <c r="T2476" i="2"/>
  <c r="R2476" i="2"/>
  <c r="P2476" i="2"/>
  <c r="BI2473" i="2"/>
  <c r="BH2473" i="2"/>
  <c r="BG2473" i="2"/>
  <c r="BF2473" i="2"/>
  <c r="T2473" i="2"/>
  <c r="R2473" i="2"/>
  <c r="P2473" i="2"/>
  <c r="BI2470" i="2"/>
  <c r="BH2470" i="2"/>
  <c r="BG2470" i="2"/>
  <c r="BF2470" i="2"/>
  <c r="T2470" i="2"/>
  <c r="R2470" i="2"/>
  <c r="P2470" i="2"/>
  <c r="BI2467" i="2"/>
  <c r="BH2467" i="2"/>
  <c r="BG2467" i="2"/>
  <c r="BF2467" i="2"/>
  <c r="T2467" i="2"/>
  <c r="R2467" i="2"/>
  <c r="P2467" i="2"/>
  <c r="BI2464" i="2"/>
  <c r="BH2464" i="2"/>
  <c r="BG2464" i="2"/>
  <c r="BF2464" i="2"/>
  <c r="T2464" i="2"/>
  <c r="R2464" i="2"/>
  <c r="P2464" i="2"/>
  <c r="BI2461" i="2"/>
  <c r="BH2461" i="2"/>
  <c r="BG2461" i="2"/>
  <c r="BF2461" i="2"/>
  <c r="T2461" i="2"/>
  <c r="R2461" i="2"/>
  <c r="P2461" i="2"/>
  <c r="BI2458" i="2"/>
  <c r="BH2458" i="2"/>
  <c r="BG2458" i="2"/>
  <c r="BF2458" i="2"/>
  <c r="T2458" i="2"/>
  <c r="R2458" i="2"/>
  <c r="P2458" i="2"/>
  <c r="BI2456" i="2"/>
  <c r="BH2456" i="2"/>
  <c r="BG2456" i="2"/>
  <c r="BF2456" i="2"/>
  <c r="T2456" i="2"/>
  <c r="R2456" i="2"/>
  <c r="P2456" i="2"/>
  <c r="BI2454" i="2"/>
  <c r="BH2454" i="2"/>
  <c r="BG2454" i="2"/>
  <c r="BF2454" i="2"/>
  <c r="T2454" i="2"/>
  <c r="R2454" i="2"/>
  <c r="P2454" i="2"/>
  <c r="BI2452" i="2"/>
  <c r="BH2452" i="2"/>
  <c r="BG2452" i="2"/>
  <c r="BF2452" i="2"/>
  <c r="T2452" i="2"/>
  <c r="R2452" i="2"/>
  <c r="P2452" i="2"/>
  <c r="BI2449" i="2"/>
  <c r="BH2449" i="2"/>
  <c r="BG2449" i="2"/>
  <c r="BF2449" i="2"/>
  <c r="T2449" i="2"/>
  <c r="R2449" i="2"/>
  <c r="P2449" i="2"/>
  <c r="BI2447" i="2"/>
  <c r="BH2447" i="2"/>
  <c r="BG2447" i="2"/>
  <c r="BF2447" i="2"/>
  <c r="T2447" i="2"/>
  <c r="R2447" i="2"/>
  <c r="P2447" i="2"/>
  <c r="BI2444" i="2"/>
  <c r="BH2444" i="2"/>
  <c r="BG2444" i="2"/>
  <c r="BF2444" i="2"/>
  <c r="T2444" i="2"/>
  <c r="R2444" i="2"/>
  <c r="P2444" i="2"/>
  <c r="BI2442" i="2"/>
  <c r="BH2442" i="2"/>
  <c r="BG2442" i="2"/>
  <c r="BF2442" i="2"/>
  <c r="T2442" i="2"/>
  <c r="R2442" i="2"/>
  <c r="P2442" i="2"/>
  <c r="BI2439" i="2"/>
  <c r="BH2439" i="2"/>
  <c r="BG2439" i="2"/>
  <c r="BF2439" i="2"/>
  <c r="T2439" i="2"/>
  <c r="R2439" i="2"/>
  <c r="P2439" i="2"/>
  <c r="BI2437" i="2"/>
  <c r="BH2437" i="2"/>
  <c r="BG2437" i="2"/>
  <c r="BF2437" i="2"/>
  <c r="T2437" i="2"/>
  <c r="R2437" i="2"/>
  <c r="P2437" i="2"/>
  <c r="BI2434" i="2"/>
  <c r="BH2434" i="2"/>
  <c r="BG2434" i="2"/>
  <c r="BF2434" i="2"/>
  <c r="T2434" i="2"/>
  <c r="R2434" i="2"/>
  <c r="P2434" i="2"/>
  <c r="BI2432" i="2"/>
  <c r="BH2432" i="2"/>
  <c r="BG2432" i="2"/>
  <c r="BF2432" i="2"/>
  <c r="T2432" i="2"/>
  <c r="R2432" i="2"/>
  <c r="P2432" i="2"/>
  <c r="BI2430" i="2"/>
  <c r="BH2430" i="2"/>
  <c r="BG2430" i="2"/>
  <c r="BF2430" i="2"/>
  <c r="T2430" i="2"/>
  <c r="R2430" i="2"/>
  <c r="P2430" i="2"/>
  <c r="BI2428" i="2"/>
  <c r="BH2428" i="2"/>
  <c r="BG2428" i="2"/>
  <c r="BF2428" i="2"/>
  <c r="T2428" i="2"/>
  <c r="R2428" i="2"/>
  <c r="P2428" i="2"/>
  <c r="BI2426" i="2"/>
  <c r="BH2426" i="2"/>
  <c r="BG2426" i="2"/>
  <c r="BF2426" i="2"/>
  <c r="T2426" i="2"/>
  <c r="R2426" i="2"/>
  <c r="P2426" i="2"/>
  <c r="BI2424" i="2"/>
  <c r="BH2424" i="2"/>
  <c r="BG2424" i="2"/>
  <c r="BF2424" i="2"/>
  <c r="T2424" i="2"/>
  <c r="R2424" i="2"/>
  <c r="P2424" i="2"/>
  <c r="BI2422" i="2"/>
  <c r="BH2422" i="2"/>
  <c r="BG2422" i="2"/>
  <c r="BF2422" i="2"/>
  <c r="T2422" i="2"/>
  <c r="R2422" i="2"/>
  <c r="P2422" i="2"/>
  <c r="BI2420" i="2"/>
  <c r="BH2420" i="2"/>
  <c r="BG2420" i="2"/>
  <c r="BF2420" i="2"/>
  <c r="T2420" i="2"/>
  <c r="R2420" i="2"/>
  <c r="P2420" i="2"/>
  <c r="BI2418" i="2"/>
  <c r="BH2418" i="2"/>
  <c r="BG2418" i="2"/>
  <c r="BF2418" i="2"/>
  <c r="T2418" i="2"/>
  <c r="R2418" i="2"/>
  <c r="P2418" i="2"/>
  <c r="BI2416" i="2"/>
  <c r="BH2416" i="2"/>
  <c r="BG2416" i="2"/>
  <c r="BF2416" i="2"/>
  <c r="T2416" i="2"/>
  <c r="R2416" i="2"/>
  <c r="P2416" i="2"/>
  <c r="BI2414" i="2"/>
  <c r="BH2414" i="2"/>
  <c r="BG2414" i="2"/>
  <c r="BF2414" i="2"/>
  <c r="T2414" i="2"/>
  <c r="R2414" i="2"/>
  <c r="P2414" i="2"/>
  <c r="BI2412" i="2"/>
  <c r="BH2412" i="2"/>
  <c r="BG2412" i="2"/>
  <c r="BF2412" i="2"/>
  <c r="T2412" i="2"/>
  <c r="R2412" i="2"/>
  <c r="P2412" i="2"/>
  <c r="BI2410" i="2"/>
  <c r="BH2410" i="2"/>
  <c r="BG2410" i="2"/>
  <c r="BF2410" i="2"/>
  <c r="T2410" i="2"/>
  <c r="R2410" i="2"/>
  <c r="P2410" i="2"/>
  <c r="BI2408" i="2"/>
  <c r="BH2408" i="2"/>
  <c r="BG2408" i="2"/>
  <c r="BF2408" i="2"/>
  <c r="T2408" i="2"/>
  <c r="R2408" i="2"/>
  <c r="P2408" i="2"/>
  <c r="BI2406" i="2"/>
  <c r="BH2406" i="2"/>
  <c r="BG2406" i="2"/>
  <c r="BF2406" i="2"/>
  <c r="T2406" i="2"/>
  <c r="R2406" i="2"/>
  <c r="P2406" i="2"/>
  <c r="BI2404" i="2"/>
  <c r="BH2404" i="2"/>
  <c r="BG2404" i="2"/>
  <c r="BF2404" i="2"/>
  <c r="T2404" i="2"/>
  <c r="R2404" i="2"/>
  <c r="P2404" i="2"/>
  <c r="BI2402" i="2"/>
  <c r="BH2402" i="2"/>
  <c r="BG2402" i="2"/>
  <c r="BF2402" i="2"/>
  <c r="T2402" i="2"/>
  <c r="R2402" i="2"/>
  <c r="P2402" i="2"/>
  <c r="BI2399" i="2"/>
  <c r="BH2399" i="2"/>
  <c r="BG2399" i="2"/>
  <c r="BF2399" i="2"/>
  <c r="T2399" i="2"/>
  <c r="R2399" i="2"/>
  <c r="P2399" i="2"/>
  <c r="BI2397" i="2"/>
  <c r="BH2397" i="2"/>
  <c r="BG2397" i="2"/>
  <c r="BF2397" i="2"/>
  <c r="T2397" i="2"/>
  <c r="R2397" i="2"/>
  <c r="P2397" i="2"/>
  <c r="BI2395" i="2"/>
  <c r="BH2395" i="2"/>
  <c r="BG2395" i="2"/>
  <c r="BF2395" i="2"/>
  <c r="T2395" i="2"/>
  <c r="R2395" i="2"/>
  <c r="P2395" i="2"/>
  <c r="BI2393" i="2"/>
  <c r="BH2393" i="2"/>
  <c r="BG2393" i="2"/>
  <c r="BF2393" i="2"/>
  <c r="T2393" i="2"/>
  <c r="R2393" i="2"/>
  <c r="P2393" i="2"/>
  <c r="BI2391" i="2"/>
  <c r="BH2391" i="2"/>
  <c r="BG2391" i="2"/>
  <c r="BF2391" i="2"/>
  <c r="T2391" i="2"/>
  <c r="R2391" i="2"/>
  <c r="P2391" i="2"/>
  <c r="BI2389" i="2"/>
  <c r="BH2389" i="2"/>
  <c r="BG2389" i="2"/>
  <c r="BF2389" i="2"/>
  <c r="T2389" i="2"/>
  <c r="R2389" i="2"/>
  <c r="P2389" i="2"/>
  <c r="BI2386" i="2"/>
  <c r="BH2386" i="2"/>
  <c r="BG2386" i="2"/>
  <c r="BF2386" i="2"/>
  <c r="T2386" i="2"/>
  <c r="R2386" i="2"/>
  <c r="P2386" i="2"/>
  <c r="BI2384" i="2"/>
  <c r="BH2384" i="2"/>
  <c r="BG2384" i="2"/>
  <c r="BF2384" i="2"/>
  <c r="T2384" i="2"/>
  <c r="R2384" i="2"/>
  <c r="P2384" i="2"/>
  <c r="BI2382" i="2"/>
  <c r="BH2382" i="2"/>
  <c r="BG2382" i="2"/>
  <c r="BF2382" i="2"/>
  <c r="T2382" i="2"/>
  <c r="R2382" i="2"/>
  <c r="P2382" i="2"/>
  <c r="BI2380" i="2"/>
  <c r="BH2380" i="2"/>
  <c r="BG2380" i="2"/>
  <c r="BF2380" i="2"/>
  <c r="T2380" i="2"/>
  <c r="R2380" i="2"/>
  <c r="P2380" i="2"/>
  <c r="BI2378" i="2"/>
  <c r="BH2378" i="2"/>
  <c r="BG2378" i="2"/>
  <c r="BF2378" i="2"/>
  <c r="T2378" i="2"/>
  <c r="R2378" i="2"/>
  <c r="P2378" i="2"/>
  <c r="BI2376" i="2"/>
  <c r="BH2376" i="2"/>
  <c r="BG2376" i="2"/>
  <c r="BF2376" i="2"/>
  <c r="T2376" i="2"/>
  <c r="R2376" i="2"/>
  <c r="P2376" i="2"/>
  <c r="BI2374" i="2"/>
  <c r="BH2374" i="2"/>
  <c r="BG2374" i="2"/>
  <c r="BF2374" i="2"/>
  <c r="T2374" i="2"/>
  <c r="R2374" i="2"/>
  <c r="P2374" i="2"/>
  <c r="BI2372" i="2"/>
  <c r="BH2372" i="2"/>
  <c r="BG2372" i="2"/>
  <c r="BF2372" i="2"/>
  <c r="T2372" i="2"/>
  <c r="R2372" i="2"/>
  <c r="P2372" i="2"/>
  <c r="BI2370" i="2"/>
  <c r="BH2370" i="2"/>
  <c r="BG2370" i="2"/>
  <c r="BF2370" i="2"/>
  <c r="T2370" i="2"/>
  <c r="R2370" i="2"/>
  <c r="P2370" i="2"/>
  <c r="BI2368" i="2"/>
  <c r="BH2368" i="2"/>
  <c r="BG2368" i="2"/>
  <c r="BF2368" i="2"/>
  <c r="T2368" i="2"/>
  <c r="R2368" i="2"/>
  <c r="P2368" i="2"/>
  <c r="BI2366" i="2"/>
  <c r="BH2366" i="2"/>
  <c r="BG2366" i="2"/>
  <c r="BF2366" i="2"/>
  <c r="T2366" i="2"/>
  <c r="R2366" i="2"/>
  <c r="P2366" i="2"/>
  <c r="BI2362" i="2"/>
  <c r="BH2362" i="2"/>
  <c r="BG2362" i="2"/>
  <c r="BF2362" i="2"/>
  <c r="T2362" i="2"/>
  <c r="R2362" i="2"/>
  <c r="P2362" i="2"/>
  <c r="BI2360" i="2"/>
  <c r="BH2360" i="2"/>
  <c r="BG2360" i="2"/>
  <c r="BF2360" i="2"/>
  <c r="T2360" i="2"/>
  <c r="R2360" i="2"/>
  <c r="P2360" i="2"/>
  <c r="BI2358" i="2"/>
  <c r="BH2358" i="2"/>
  <c r="BG2358" i="2"/>
  <c r="BF2358" i="2"/>
  <c r="T2358" i="2"/>
  <c r="R2358" i="2"/>
  <c r="P2358" i="2"/>
  <c r="BI2356" i="2"/>
  <c r="BH2356" i="2"/>
  <c r="BG2356" i="2"/>
  <c r="BF2356" i="2"/>
  <c r="T2356" i="2"/>
  <c r="R2356" i="2"/>
  <c r="P2356" i="2"/>
  <c r="BI2354" i="2"/>
  <c r="BH2354" i="2"/>
  <c r="BG2354" i="2"/>
  <c r="BF2354" i="2"/>
  <c r="T2354" i="2"/>
  <c r="R2354" i="2"/>
  <c r="P2354" i="2"/>
  <c r="BI2352" i="2"/>
  <c r="BH2352" i="2"/>
  <c r="BG2352" i="2"/>
  <c r="BF2352" i="2"/>
  <c r="T2352" i="2"/>
  <c r="R2352" i="2"/>
  <c r="P2352" i="2"/>
  <c r="BI2348" i="2"/>
  <c r="BH2348" i="2"/>
  <c r="BG2348" i="2"/>
  <c r="BF2348" i="2"/>
  <c r="T2348" i="2"/>
  <c r="R2348" i="2"/>
  <c r="P2348" i="2"/>
  <c r="BI2346" i="2"/>
  <c r="BH2346" i="2"/>
  <c r="BG2346" i="2"/>
  <c r="BF2346" i="2"/>
  <c r="T2346" i="2"/>
  <c r="R2346" i="2"/>
  <c r="P2346" i="2"/>
  <c r="BI2344" i="2"/>
  <c r="BH2344" i="2"/>
  <c r="BG2344" i="2"/>
  <c r="BF2344" i="2"/>
  <c r="T2344" i="2"/>
  <c r="R2344" i="2"/>
  <c r="P2344" i="2"/>
  <c r="BI2342" i="2"/>
  <c r="BH2342" i="2"/>
  <c r="BG2342" i="2"/>
  <c r="BF2342" i="2"/>
  <c r="T2342" i="2"/>
  <c r="R2342" i="2"/>
  <c r="P2342" i="2"/>
  <c r="BI2340" i="2"/>
  <c r="BH2340" i="2"/>
  <c r="BG2340" i="2"/>
  <c r="BF2340" i="2"/>
  <c r="T2340" i="2"/>
  <c r="R2340" i="2"/>
  <c r="P2340" i="2"/>
  <c r="BI2338" i="2"/>
  <c r="BH2338" i="2"/>
  <c r="BG2338" i="2"/>
  <c r="BF2338" i="2"/>
  <c r="T2338" i="2"/>
  <c r="R2338" i="2"/>
  <c r="P2338" i="2"/>
  <c r="BI2336" i="2"/>
  <c r="BH2336" i="2"/>
  <c r="BG2336" i="2"/>
  <c r="BF2336" i="2"/>
  <c r="T2336" i="2"/>
  <c r="R2336" i="2"/>
  <c r="P2336" i="2"/>
  <c r="BI2334" i="2"/>
  <c r="BH2334" i="2"/>
  <c r="BG2334" i="2"/>
  <c r="BF2334" i="2"/>
  <c r="T2334" i="2"/>
  <c r="R2334" i="2"/>
  <c r="P2334" i="2"/>
  <c r="BI2332" i="2"/>
  <c r="BH2332" i="2"/>
  <c r="BG2332" i="2"/>
  <c r="BF2332" i="2"/>
  <c r="T2332" i="2"/>
  <c r="R2332" i="2"/>
  <c r="P2332" i="2"/>
  <c r="BI2330" i="2"/>
  <c r="BH2330" i="2"/>
  <c r="BG2330" i="2"/>
  <c r="BF2330" i="2"/>
  <c r="T2330" i="2"/>
  <c r="R2330" i="2"/>
  <c r="P2330" i="2"/>
  <c r="BI2328" i="2"/>
  <c r="BH2328" i="2"/>
  <c r="BG2328" i="2"/>
  <c r="BF2328" i="2"/>
  <c r="T2328" i="2"/>
  <c r="R2328" i="2"/>
  <c r="P2328" i="2"/>
  <c r="BI2326" i="2"/>
  <c r="BH2326" i="2"/>
  <c r="BG2326" i="2"/>
  <c r="BF2326" i="2"/>
  <c r="T2326" i="2"/>
  <c r="R2326" i="2"/>
  <c r="P2326" i="2"/>
  <c r="BI2324" i="2"/>
  <c r="BH2324" i="2"/>
  <c r="BG2324" i="2"/>
  <c r="BF2324" i="2"/>
  <c r="T2324" i="2"/>
  <c r="R2324" i="2"/>
  <c r="P2324" i="2"/>
  <c r="BI2322" i="2"/>
  <c r="BH2322" i="2"/>
  <c r="BG2322" i="2"/>
  <c r="BF2322" i="2"/>
  <c r="T2322" i="2"/>
  <c r="R2322" i="2"/>
  <c r="P2322" i="2"/>
  <c r="BI2320" i="2"/>
  <c r="BH2320" i="2"/>
  <c r="BG2320" i="2"/>
  <c r="BF2320" i="2"/>
  <c r="T2320" i="2"/>
  <c r="R2320" i="2"/>
  <c r="P2320" i="2"/>
  <c r="BI2318" i="2"/>
  <c r="BH2318" i="2"/>
  <c r="BG2318" i="2"/>
  <c r="BF2318" i="2"/>
  <c r="T2318" i="2"/>
  <c r="R2318" i="2"/>
  <c r="P2318" i="2"/>
  <c r="BI2316" i="2"/>
  <c r="BH2316" i="2"/>
  <c r="BG2316" i="2"/>
  <c r="BF2316" i="2"/>
  <c r="T2316" i="2"/>
  <c r="R2316" i="2"/>
  <c r="P2316" i="2"/>
  <c r="BI2314" i="2"/>
  <c r="BH2314" i="2"/>
  <c r="BG2314" i="2"/>
  <c r="BF2314" i="2"/>
  <c r="T2314" i="2"/>
  <c r="R2314" i="2"/>
  <c r="P2314" i="2"/>
  <c r="BI2312" i="2"/>
  <c r="BH2312" i="2"/>
  <c r="BG2312" i="2"/>
  <c r="BF2312" i="2"/>
  <c r="T2312" i="2"/>
  <c r="R2312" i="2"/>
  <c r="P2312" i="2"/>
  <c r="BI2310" i="2"/>
  <c r="BH2310" i="2"/>
  <c r="BG2310" i="2"/>
  <c r="BF2310" i="2"/>
  <c r="T2310" i="2"/>
  <c r="R2310" i="2"/>
  <c r="P2310" i="2"/>
  <c r="BI2308" i="2"/>
  <c r="BH2308" i="2"/>
  <c r="BG2308" i="2"/>
  <c r="BF2308" i="2"/>
  <c r="T2308" i="2"/>
  <c r="R2308" i="2"/>
  <c r="P2308" i="2"/>
  <c r="BI2306" i="2"/>
  <c r="BH2306" i="2"/>
  <c r="BG2306" i="2"/>
  <c r="BF2306" i="2"/>
  <c r="T2306" i="2"/>
  <c r="R2306" i="2"/>
  <c r="P2306" i="2"/>
  <c r="BI2304" i="2"/>
  <c r="BH2304" i="2"/>
  <c r="BG2304" i="2"/>
  <c r="BF2304" i="2"/>
  <c r="T2304" i="2"/>
  <c r="R2304" i="2"/>
  <c r="P2304" i="2"/>
  <c r="BI2302" i="2"/>
  <c r="BH2302" i="2"/>
  <c r="BG2302" i="2"/>
  <c r="BF2302" i="2"/>
  <c r="T2302" i="2"/>
  <c r="R2302" i="2"/>
  <c r="P2302" i="2"/>
  <c r="BI2300" i="2"/>
  <c r="BH2300" i="2"/>
  <c r="BG2300" i="2"/>
  <c r="BF2300" i="2"/>
  <c r="T2300" i="2"/>
  <c r="R2300" i="2"/>
  <c r="P2300" i="2"/>
  <c r="BI2298" i="2"/>
  <c r="BH2298" i="2"/>
  <c r="BG2298" i="2"/>
  <c r="BF2298" i="2"/>
  <c r="T2298" i="2"/>
  <c r="R2298" i="2"/>
  <c r="P2298" i="2"/>
  <c r="BI2296" i="2"/>
  <c r="BH2296" i="2"/>
  <c r="BG2296" i="2"/>
  <c r="BF2296" i="2"/>
  <c r="T2296" i="2"/>
  <c r="R2296" i="2"/>
  <c r="P2296" i="2"/>
  <c r="BI2294" i="2"/>
  <c r="BH2294" i="2"/>
  <c r="BG2294" i="2"/>
  <c r="BF2294" i="2"/>
  <c r="T2294" i="2"/>
  <c r="R2294" i="2"/>
  <c r="P2294" i="2"/>
  <c r="BI2292" i="2"/>
  <c r="BH2292" i="2"/>
  <c r="BG2292" i="2"/>
  <c r="BF2292" i="2"/>
  <c r="T2292" i="2"/>
  <c r="R2292" i="2"/>
  <c r="P2292" i="2"/>
  <c r="BI2290" i="2"/>
  <c r="BH2290" i="2"/>
  <c r="BG2290" i="2"/>
  <c r="BF2290" i="2"/>
  <c r="T2290" i="2"/>
  <c r="R2290" i="2"/>
  <c r="P2290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2" i="2"/>
  <c r="BH2282" i="2"/>
  <c r="BG2282" i="2"/>
  <c r="BF2282" i="2"/>
  <c r="T2282" i="2"/>
  <c r="R2282" i="2"/>
  <c r="P2282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8" i="2"/>
  <c r="BH2268" i="2"/>
  <c r="BG2268" i="2"/>
  <c r="BF2268" i="2"/>
  <c r="T2268" i="2"/>
  <c r="R2268" i="2"/>
  <c r="P2268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0" i="2"/>
  <c r="BH2040" i="2"/>
  <c r="BG2040" i="2"/>
  <c r="BF2040" i="2"/>
  <c r="T2040" i="2"/>
  <c r="R2040" i="2"/>
  <c r="P2040" i="2"/>
  <c r="BI2037" i="2"/>
  <c r="BH2037" i="2"/>
  <c r="BG2037" i="2"/>
  <c r="BF2037" i="2"/>
  <c r="T2037" i="2"/>
  <c r="R2037" i="2"/>
  <c r="P2037" i="2"/>
  <c r="BI2034" i="2"/>
  <c r="BH2034" i="2"/>
  <c r="BG2034" i="2"/>
  <c r="BF2034" i="2"/>
  <c r="T2034" i="2"/>
  <c r="R2034" i="2"/>
  <c r="P2034" i="2"/>
  <c r="BI2031" i="2"/>
  <c r="BH2031" i="2"/>
  <c r="BG2031" i="2"/>
  <c r="BF2031" i="2"/>
  <c r="T2031" i="2"/>
  <c r="R2031" i="2"/>
  <c r="P2031" i="2"/>
  <c r="BI2028" i="2"/>
  <c r="BH2028" i="2"/>
  <c r="BG2028" i="2"/>
  <c r="BF2028" i="2"/>
  <c r="T2028" i="2"/>
  <c r="R2028" i="2"/>
  <c r="P2028" i="2"/>
  <c r="BI2025" i="2"/>
  <c r="BH2025" i="2"/>
  <c r="BG2025" i="2"/>
  <c r="BF2025" i="2"/>
  <c r="T2025" i="2"/>
  <c r="R2025" i="2"/>
  <c r="P2025" i="2"/>
  <c r="BI2022" i="2"/>
  <c r="BH2022" i="2"/>
  <c r="BG2022" i="2"/>
  <c r="BF2022" i="2"/>
  <c r="T2022" i="2"/>
  <c r="R2022" i="2"/>
  <c r="P2022" i="2"/>
  <c r="BI2019" i="2"/>
  <c r="BH2019" i="2"/>
  <c r="BG2019" i="2"/>
  <c r="BF2019" i="2"/>
  <c r="T2019" i="2"/>
  <c r="R2019" i="2"/>
  <c r="P2019" i="2"/>
  <c r="BI2016" i="2"/>
  <c r="BH2016" i="2"/>
  <c r="BG2016" i="2"/>
  <c r="BF2016" i="2"/>
  <c r="T2016" i="2"/>
  <c r="R2016" i="2"/>
  <c r="P2016" i="2"/>
  <c r="BI2013" i="2"/>
  <c r="BH2013" i="2"/>
  <c r="BG2013" i="2"/>
  <c r="BF2013" i="2"/>
  <c r="T2013" i="2"/>
  <c r="R2013" i="2"/>
  <c r="P2013" i="2"/>
  <c r="BI2010" i="2"/>
  <c r="BH2010" i="2"/>
  <c r="BG2010" i="2"/>
  <c r="BF2010" i="2"/>
  <c r="T2010" i="2"/>
  <c r="R2010" i="2"/>
  <c r="P2010" i="2"/>
  <c r="BI2007" i="2"/>
  <c r="BH2007" i="2"/>
  <c r="BG2007" i="2"/>
  <c r="BF2007" i="2"/>
  <c r="T2007" i="2"/>
  <c r="R2007" i="2"/>
  <c r="P2007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7" i="2"/>
  <c r="BH1997" i="2"/>
  <c r="BG1997" i="2"/>
  <c r="BF1997" i="2"/>
  <c r="T1997" i="2"/>
  <c r="R1997" i="2"/>
  <c r="P1997" i="2"/>
  <c r="BI1994" i="2"/>
  <c r="BH1994" i="2"/>
  <c r="BG1994" i="2"/>
  <c r="BF1994" i="2"/>
  <c r="T1994" i="2"/>
  <c r="R1994" i="2"/>
  <c r="P1994" i="2"/>
  <c r="BI1991" i="2"/>
  <c r="BH1991" i="2"/>
  <c r="BG1991" i="2"/>
  <c r="BF1991" i="2"/>
  <c r="T1991" i="2"/>
  <c r="R1991" i="2"/>
  <c r="P1991" i="2"/>
  <c r="BI1988" i="2"/>
  <c r="BH1988" i="2"/>
  <c r="BG1988" i="2"/>
  <c r="BF1988" i="2"/>
  <c r="T1988" i="2"/>
  <c r="R1988" i="2"/>
  <c r="P1988" i="2"/>
  <c r="BI1985" i="2"/>
  <c r="BH1985" i="2"/>
  <c r="BG1985" i="2"/>
  <c r="BF1985" i="2"/>
  <c r="T1985" i="2"/>
  <c r="R1985" i="2"/>
  <c r="P1985" i="2"/>
  <c r="BI1982" i="2"/>
  <c r="BH1982" i="2"/>
  <c r="BG1982" i="2"/>
  <c r="BF1982" i="2"/>
  <c r="T1982" i="2"/>
  <c r="R1982" i="2"/>
  <c r="P1982" i="2"/>
  <c r="BI1979" i="2"/>
  <c r="BH1979" i="2"/>
  <c r="BG1979" i="2"/>
  <c r="BF1979" i="2"/>
  <c r="T1979" i="2"/>
  <c r="R1979" i="2"/>
  <c r="P1979" i="2"/>
  <c r="BI1976" i="2"/>
  <c r="BH1976" i="2"/>
  <c r="BG1976" i="2"/>
  <c r="BF1976" i="2"/>
  <c r="T1976" i="2"/>
  <c r="R1976" i="2"/>
  <c r="P1976" i="2"/>
  <c r="BI1973" i="2"/>
  <c r="BH1973" i="2"/>
  <c r="BG1973" i="2"/>
  <c r="BF1973" i="2"/>
  <c r="T1973" i="2"/>
  <c r="R1973" i="2"/>
  <c r="P1973" i="2"/>
  <c r="BI1970" i="2"/>
  <c r="BH1970" i="2"/>
  <c r="BG1970" i="2"/>
  <c r="BF1970" i="2"/>
  <c r="T1970" i="2"/>
  <c r="R1970" i="2"/>
  <c r="P1970" i="2"/>
  <c r="BI1967" i="2"/>
  <c r="BH1967" i="2"/>
  <c r="BG1967" i="2"/>
  <c r="BF1967" i="2"/>
  <c r="T1967" i="2"/>
  <c r="R1967" i="2"/>
  <c r="P1967" i="2"/>
  <c r="BI1964" i="2"/>
  <c r="BH1964" i="2"/>
  <c r="BG1964" i="2"/>
  <c r="BF1964" i="2"/>
  <c r="T1964" i="2"/>
  <c r="R1964" i="2"/>
  <c r="P1964" i="2"/>
  <c r="BI1961" i="2"/>
  <c r="BH1961" i="2"/>
  <c r="BG1961" i="2"/>
  <c r="BF1961" i="2"/>
  <c r="T1961" i="2"/>
  <c r="R1961" i="2"/>
  <c r="P1961" i="2"/>
  <c r="BI1958" i="2"/>
  <c r="BH1958" i="2"/>
  <c r="BG1958" i="2"/>
  <c r="BF1958" i="2"/>
  <c r="T1958" i="2"/>
  <c r="R1958" i="2"/>
  <c r="P1958" i="2"/>
  <c r="BI1955" i="2"/>
  <c r="BH1955" i="2"/>
  <c r="BG1955" i="2"/>
  <c r="BF1955" i="2"/>
  <c r="T1955" i="2"/>
  <c r="R1955" i="2"/>
  <c r="P1955" i="2"/>
  <c r="BI1952" i="2"/>
  <c r="BH1952" i="2"/>
  <c r="BG1952" i="2"/>
  <c r="BF1952" i="2"/>
  <c r="T1952" i="2"/>
  <c r="R1952" i="2"/>
  <c r="P1952" i="2"/>
  <c r="BI1949" i="2"/>
  <c r="BH1949" i="2"/>
  <c r="BG1949" i="2"/>
  <c r="BF1949" i="2"/>
  <c r="T1949" i="2"/>
  <c r="R1949" i="2"/>
  <c r="P1949" i="2"/>
  <c r="BI1946" i="2"/>
  <c r="BH1946" i="2"/>
  <c r="BG1946" i="2"/>
  <c r="BF1946" i="2"/>
  <c r="T1946" i="2"/>
  <c r="R1946" i="2"/>
  <c r="P1946" i="2"/>
  <c r="BI1943" i="2"/>
  <c r="BH1943" i="2"/>
  <c r="BG1943" i="2"/>
  <c r="BF1943" i="2"/>
  <c r="T1943" i="2"/>
  <c r="R1943" i="2"/>
  <c r="P1943" i="2"/>
  <c r="BI1940" i="2"/>
  <c r="BH1940" i="2"/>
  <c r="BG1940" i="2"/>
  <c r="BF1940" i="2"/>
  <c r="T1940" i="2"/>
  <c r="R1940" i="2"/>
  <c r="P1940" i="2"/>
  <c r="BI1937" i="2"/>
  <c r="BH1937" i="2"/>
  <c r="BG1937" i="2"/>
  <c r="BF1937" i="2"/>
  <c r="T1937" i="2"/>
  <c r="R1937" i="2"/>
  <c r="P1937" i="2"/>
  <c r="BI1934" i="2"/>
  <c r="BH1934" i="2"/>
  <c r="BG1934" i="2"/>
  <c r="BF1934" i="2"/>
  <c r="T1934" i="2"/>
  <c r="R1934" i="2"/>
  <c r="P1934" i="2"/>
  <c r="BI1931" i="2"/>
  <c r="BH1931" i="2"/>
  <c r="BG1931" i="2"/>
  <c r="BF1931" i="2"/>
  <c r="T1931" i="2"/>
  <c r="R1931" i="2"/>
  <c r="P1931" i="2"/>
  <c r="BI1928" i="2"/>
  <c r="BH1928" i="2"/>
  <c r="BG1928" i="2"/>
  <c r="BF1928" i="2"/>
  <c r="T1928" i="2"/>
  <c r="R1928" i="2"/>
  <c r="P1928" i="2"/>
  <c r="BI1925" i="2"/>
  <c r="BH1925" i="2"/>
  <c r="BG1925" i="2"/>
  <c r="BF1925" i="2"/>
  <c r="T1925" i="2"/>
  <c r="R1925" i="2"/>
  <c r="P1925" i="2"/>
  <c r="BI1922" i="2"/>
  <c r="BH1922" i="2"/>
  <c r="BG1922" i="2"/>
  <c r="BF1922" i="2"/>
  <c r="T1922" i="2"/>
  <c r="R1922" i="2"/>
  <c r="P1922" i="2"/>
  <c r="BI1919" i="2"/>
  <c r="BH1919" i="2"/>
  <c r="BG1919" i="2"/>
  <c r="BF1919" i="2"/>
  <c r="T1919" i="2"/>
  <c r="R1919" i="2"/>
  <c r="P1919" i="2"/>
  <c r="BI1916" i="2"/>
  <c r="BH1916" i="2"/>
  <c r="BG1916" i="2"/>
  <c r="BF1916" i="2"/>
  <c r="T1916" i="2"/>
  <c r="R1916" i="2"/>
  <c r="P1916" i="2"/>
  <c r="BI1913" i="2"/>
  <c r="BH1913" i="2"/>
  <c r="BG1913" i="2"/>
  <c r="BF1913" i="2"/>
  <c r="T1913" i="2"/>
  <c r="R1913" i="2"/>
  <c r="P1913" i="2"/>
  <c r="BI1910" i="2"/>
  <c r="BH1910" i="2"/>
  <c r="BG1910" i="2"/>
  <c r="BF1910" i="2"/>
  <c r="T1910" i="2"/>
  <c r="R1910" i="2"/>
  <c r="P1910" i="2"/>
  <c r="BI1907" i="2"/>
  <c r="BH1907" i="2"/>
  <c r="BG1907" i="2"/>
  <c r="BF1907" i="2"/>
  <c r="T1907" i="2"/>
  <c r="R1907" i="2"/>
  <c r="P1907" i="2"/>
  <c r="BI1904" i="2"/>
  <c r="BH1904" i="2"/>
  <c r="BG1904" i="2"/>
  <c r="BF1904" i="2"/>
  <c r="T1904" i="2"/>
  <c r="R1904" i="2"/>
  <c r="P1904" i="2"/>
  <c r="BI1901" i="2"/>
  <c r="BH1901" i="2"/>
  <c r="BG1901" i="2"/>
  <c r="BF1901" i="2"/>
  <c r="T1901" i="2"/>
  <c r="R1901" i="2"/>
  <c r="P1901" i="2"/>
  <c r="BI1898" i="2"/>
  <c r="BH1898" i="2"/>
  <c r="BG1898" i="2"/>
  <c r="BF1898" i="2"/>
  <c r="T1898" i="2"/>
  <c r="R1898" i="2"/>
  <c r="P1898" i="2"/>
  <c r="BI1895" i="2"/>
  <c r="BH1895" i="2"/>
  <c r="BG1895" i="2"/>
  <c r="BF1895" i="2"/>
  <c r="T1895" i="2"/>
  <c r="R1895" i="2"/>
  <c r="P1895" i="2"/>
  <c r="BI1892" i="2"/>
  <c r="BH1892" i="2"/>
  <c r="BG1892" i="2"/>
  <c r="BF1892" i="2"/>
  <c r="T1892" i="2"/>
  <c r="R1892" i="2"/>
  <c r="P1892" i="2"/>
  <c r="BI1889" i="2"/>
  <c r="BH1889" i="2"/>
  <c r="BG1889" i="2"/>
  <c r="BF1889" i="2"/>
  <c r="T1889" i="2"/>
  <c r="R1889" i="2"/>
  <c r="P1889" i="2"/>
  <c r="BI1886" i="2"/>
  <c r="BH1886" i="2"/>
  <c r="BG1886" i="2"/>
  <c r="BF1886" i="2"/>
  <c r="T1886" i="2"/>
  <c r="R1886" i="2"/>
  <c r="P1886" i="2"/>
  <c r="BI1883" i="2"/>
  <c r="BH1883" i="2"/>
  <c r="BG1883" i="2"/>
  <c r="BF1883" i="2"/>
  <c r="T1883" i="2"/>
  <c r="R1883" i="2"/>
  <c r="P1883" i="2"/>
  <c r="BI1880" i="2"/>
  <c r="BH1880" i="2"/>
  <c r="BG1880" i="2"/>
  <c r="BF1880" i="2"/>
  <c r="T1880" i="2"/>
  <c r="R1880" i="2"/>
  <c r="P1880" i="2"/>
  <c r="BI1877" i="2"/>
  <c r="BH1877" i="2"/>
  <c r="BG1877" i="2"/>
  <c r="BF1877" i="2"/>
  <c r="T1877" i="2"/>
  <c r="R1877" i="2"/>
  <c r="P1877" i="2"/>
  <c r="BI1874" i="2"/>
  <c r="BH1874" i="2"/>
  <c r="BG1874" i="2"/>
  <c r="BF1874" i="2"/>
  <c r="T1874" i="2"/>
  <c r="R1874" i="2"/>
  <c r="P1874" i="2"/>
  <c r="BI1871" i="2"/>
  <c r="BH1871" i="2"/>
  <c r="BG1871" i="2"/>
  <c r="BF1871" i="2"/>
  <c r="T1871" i="2"/>
  <c r="R1871" i="2"/>
  <c r="P1871" i="2"/>
  <c r="BI1868" i="2"/>
  <c r="BH1868" i="2"/>
  <c r="BG1868" i="2"/>
  <c r="BF1868" i="2"/>
  <c r="T1868" i="2"/>
  <c r="R1868" i="2"/>
  <c r="P1868" i="2"/>
  <c r="BI1865" i="2"/>
  <c r="BH1865" i="2"/>
  <c r="BG1865" i="2"/>
  <c r="BF1865" i="2"/>
  <c r="T1865" i="2"/>
  <c r="R1865" i="2"/>
  <c r="P1865" i="2"/>
  <c r="BI1862" i="2"/>
  <c r="BH1862" i="2"/>
  <c r="BG1862" i="2"/>
  <c r="BF1862" i="2"/>
  <c r="T1862" i="2"/>
  <c r="R1862" i="2"/>
  <c r="P1862" i="2"/>
  <c r="BI1859" i="2"/>
  <c r="BH1859" i="2"/>
  <c r="BG1859" i="2"/>
  <c r="BF1859" i="2"/>
  <c r="T1859" i="2"/>
  <c r="R1859" i="2"/>
  <c r="P1859" i="2"/>
  <c r="BI1856" i="2"/>
  <c r="BH1856" i="2"/>
  <c r="BG1856" i="2"/>
  <c r="BF1856" i="2"/>
  <c r="T1856" i="2"/>
  <c r="R1856" i="2"/>
  <c r="P1856" i="2"/>
  <c r="BI1853" i="2"/>
  <c r="BH1853" i="2"/>
  <c r="BG1853" i="2"/>
  <c r="BF1853" i="2"/>
  <c r="T1853" i="2"/>
  <c r="R1853" i="2"/>
  <c r="P1853" i="2"/>
  <c r="BI1850" i="2"/>
  <c r="BH1850" i="2"/>
  <c r="BG1850" i="2"/>
  <c r="BF1850" i="2"/>
  <c r="T1850" i="2"/>
  <c r="R1850" i="2"/>
  <c r="P1850" i="2"/>
  <c r="BI1847" i="2"/>
  <c r="BH1847" i="2"/>
  <c r="BG1847" i="2"/>
  <c r="BF1847" i="2"/>
  <c r="T1847" i="2"/>
  <c r="R1847" i="2"/>
  <c r="P1847" i="2"/>
  <c r="BI1844" i="2"/>
  <c r="BH1844" i="2"/>
  <c r="BG1844" i="2"/>
  <c r="BF1844" i="2"/>
  <c r="T1844" i="2"/>
  <c r="R1844" i="2"/>
  <c r="P1844" i="2"/>
  <c r="BI1841" i="2"/>
  <c r="BH1841" i="2"/>
  <c r="BG1841" i="2"/>
  <c r="BF1841" i="2"/>
  <c r="T1841" i="2"/>
  <c r="R1841" i="2"/>
  <c r="P1841" i="2"/>
  <c r="BI1838" i="2"/>
  <c r="BH1838" i="2"/>
  <c r="BG1838" i="2"/>
  <c r="BF1838" i="2"/>
  <c r="T1838" i="2"/>
  <c r="R1838" i="2"/>
  <c r="P1838" i="2"/>
  <c r="BI1835" i="2"/>
  <c r="BH1835" i="2"/>
  <c r="BG1835" i="2"/>
  <c r="BF1835" i="2"/>
  <c r="T1835" i="2"/>
  <c r="R1835" i="2"/>
  <c r="P1835" i="2"/>
  <c r="BI1832" i="2"/>
  <c r="BH1832" i="2"/>
  <c r="BG1832" i="2"/>
  <c r="BF1832" i="2"/>
  <c r="T1832" i="2"/>
  <c r="R1832" i="2"/>
  <c r="P1832" i="2"/>
  <c r="BI1829" i="2"/>
  <c r="BH1829" i="2"/>
  <c r="BG1829" i="2"/>
  <c r="BF1829" i="2"/>
  <c r="T1829" i="2"/>
  <c r="R1829" i="2"/>
  <c r="P1829" i="2"/>
  <c r="BI1826" i="2"/>
  <c r="BH1826" i="2"/>
  <c r="BG1826" i="2"/>
  <c r="BF1826" i="2"/>
  <c r="T1826" i="2"/>
  <c r="R1826" i="2"/>
  <c r="P1826" i="2"/>
  <c r="BI1823" i="2"/>
  <c r="BH1823" i="2"/>
  <c r="BG1823" i="2"/>
  <c r="BF1823" i="2"/>
  <c r="T1823" i="2"/>
  <c r="R1823" i="2"/>
  <c r="P1823" i="2"/>
  <c r="BI1820" i="2"/>
  <c r="BH1820" i="2"/>
  <c r="BG1820" i="2"/>
  <c r="BF1820" i="2"/>
  <c r="T1820" i="2"/>
  <c r="R1820" i="2"/>
  <c r="P1820" i="2"/>
  <c r="BI1817" i="2"/>
  <c r="BH1817" i="2"/>
  <c r="BG1817" i="2"/>
  <c r="BF1817" i="2"/>
  <c r="T1817" i="2"/>
  <c r="R1817" i="2"/>
  <c r="P1817" i="2"/>
  <c r="BI1814" i="2"/>
  <c r="BH1814" i="2"/>
  <c r="BG1814" i="2"/>
  <c r="BF1814" i="2"/>
  <c r="T1814" i="2"/>
  <c r="R1814" i="2"/>
  <c r="P1814" i="2"/>
  <c r="BI1811" i="2"/>
  <c r="BH1811" i="2"/>
  <c r="BG1811" i="2"/>
  <c r="BF1811" i="2"/>
  <c r="T1811" i="2"/>
  <c r="R1811" i="2"/>
  <c r="P1811" i="2"/>
  <c r="BI1808" i="2"/>
  <c r="BH1808" i="2"/>
  <c r="BG1808" i="2"/>
  <c r="BF1808" i="2"/>
  <c r="T1808" i="2"/>
  <c r="R1808" i="2"/>
  <c r="P1808" i="2"/>
  <c r="BI1805" i="2"/>
  <c r="BH1805" i="2"/>
  <c r="BG1805" i="2"/>
  <c r="BF1805" i="2"/>
  <c r="T1805" i="2"/>
  <c r="R1805" i="2"/>
  <c r="P1805" i="2"/>
  <c r="BI1802" i="2"/>
  <c r="BH1802" i="2"/>
  <c r="BG1802" i="2"/>
  <c r="BF1802" i="2"/>
  <c r="T1802" i="2"/>
  <c r="R1802" i="2"/>
  <c r="P1802" i="2"/>
  <c r="BI1799" i="2"/>
  <c r="BH1799" i="2"/>
  <c r="BG1799" i="2"/>
  <c r="BF1799" i="2"/>
  <c r="T1799" i="2"/>
  <c r="R1799" i="2"/>
  <c r="P1799" i="2"/>
  <c r="BI1796" i="2"/>
  <c r="BH1796" i="2"/>
  <c r="BG1796" i="2"/>
  <c r="BF1796" i="2"/>
  <c r="T1796" i="2"/>
  <c r="R1796" i="2"/>
  <c r="P1796" i="2"/>
  <c r="BI1793" i="2"/>
  <c r="BH1793" i="2"/>
  <c r="BG1793" i="2"/>
  <c r="BF1793" i="2"/>
  <c r="T1793" i="2"/>
  <c r="R1793" i="2"/>
  <c r="P1793" i="2"/>
  <c r="BI1790" i="2"/>
  <c r="BH1790" i="2"/>
  <c r="BG1790" i="2"/>
  <c r="BF1790" i="2"/>
  <c r="T1790" i="2"/>
  <c r="R1790" i="2"/>
  <c r="P1790" i="2"/>
  <c r="BI1787" i="2"/>
  <c r="BH1787" i="2"/>
  <c r="BG1787" i="2"/>
  <c r="BF1787" i="2"/>
  <c r="T1787" i="2"/>
  <c r="R1787" i="2"/>
  <c r="P1787" i="2"/>
  <c r="BI1784" i="2"/>
  <c r="BH1784" i="2"/>
  <c r="BG1784" i="2"/>
  <c r="BF1784" i="2"/>
  <c r="T1784" i="2"/>
  <c r="R1784" i="2"/>
  <c r="P1784" i="2"/>
  <c r="BI1781" i="2"/>
  <c r="BH1781" i="2"/>
  <c r="BG1781" i="2"/>
  <c r="BF1781" i="2"/>
  <c r="T1781" i="2"/>
  <c r="R1781" i="2"/>
  <c r="P1781" i="2"/>
  <c r="BI1778" i="2"/>
  <c r="BH1778" i="2"/>
  <c r="BG1778" i="2"/>
  <c r="BF1778" i="2"/>
  <c r="T1778" i="2"/>
  <c r="R1778" i="2"/>
  <c r="P1778" i="2"/>
  <c r="BI1775" i="2"/>
  <c r="BH1775" i="2"/>
  <c r="BG1775" i="2"/>
  <c r="BF1775" i="2"/>
  <c r="T1775" i="2"/>
  <c r="R1775" i="2"/>
  <c r="P1775" i="2"/>
  <c r="BI1772" i="2"/>
  <c r="BH1772" i="2"/>
  <c r="BG1772" i="2"/>
  <c r="BF1772" i="2"/>
  <c r="T1772" i="2"/>
  <c r="R1772" i="2"/>
  <c r="P1772" i="2"/>
  <c r="BI1769" i="2"/>
  <c r="BH1769" i="2"/>
  <c r="BG1769" i="2"/>
  <c r="BF1769" i="2"/>
  <c r="T1769" i="2"/>
  <c r="R1769" i="2"/>
  <c r="P1769" i="2"/>
  <c r="BI1766" i="2"/>
  <c r="BH1766" i="2"/>
  <c r="BG1766" i="2"/>
  <c r="BF1766" i="2"/>
  <c r="T1766" i="2"/>
  <c r="R1766" i="2"/>
  <c r="P1766" i="2"/>
  <c r="BI1763" i="2"/>
  <c r="BH1763" i="2"/>
  <c r="BG1763" i="2"/>
  <c r="BF1763" i="2"/>
  <c r="T1763" i="2"/>
  <c r="R1763" i="2"/>
  <c r="P1763" i="2"/>
  <c r="BI1760" i="2"/>
  <c r="BH1760" i="2"/>
  <c r="BG1760" i="2"/>
  <c r="BF1760" i="2"/>
  <c r="T1760" i="2"/>
  <c r="R1760" i="2"/>
  <c r="P1760" i="2"/>
  <c r="BI1757" i="2"/>
  <c r="BH1757" i="2"/>
  <c r="BG1757" i="2"/>
  <c r="BF1757" i="2"/>
  <c r="T1757" i="2"/>
  <c r="R1757" i="2"/>
  <c r="P1757" i="2"/>
  <c r="BI1754" i="2"/>
  <c r="BH1754" i="2"/>
  <c r="BG1754" i="2"/>
  <c r="BF1754" i="2"/>
  <c r="T1754" i="2"/>
  <c r="R1754" i="2"/>
  <c r="P1754" i="2"/>
  <c r="BI1751" i="2"/>
  <c r="BH1751" i="2"/>
  <c r="BG1751" i="2"/>
  <c r="BF1751" i="2"/>
  <c r="T1751" i="2"/>
  <c r="R1751" i="2"/>
  <c r="P1751" i="2"/>
  <c r="BI1748" i="2"/>
  <c r="BH1748" i="2"/>
  <c r="BG1748" i="2"/>
  <c r="BF1748" i="2"/>
  <c r="T1748" i="2"/>
  <c r="R1748" i="2"/>
  <c r="P1748" i="2"/>
  <c r="BI1745" i="2"/>
  <c r="BH1745" i="2"/>
  <c r="BG1745" i="2"/>
  <c r="BF1745" i="2"/>
  <c r="T1745" i="2"/>
  <c r="R1745" i="2"/>
  <c r="P1745" i="2"/>
  <c r="BI1742" i="2"/>
  <c r="BH1742" i="2"/>
  <c r="BG1742" i="2"/>
  <c r="BF1742" i="2"/>
  <c r="T1742" i="2"/>
  <c r="R1742" i="2"/>
  <c r="P1742" i="2"/>
  <c r="BI1739" i="2"/>
  <c r="BH1739" i="2"/>
  <c r="BG1739" i="2"/>
  <c r="BF1739" i="2"/>
  <c r="T1739" i="2"/>
  <c r="R1739" i="2"/>
  <c r="P1739" i="2"/>
  <c r="BI1736" i="2"/>
  <c r="BH1736" i="2"/>
  <c r="BG1736" i="2"/>
  <c r="BF1736" i="2"/>
  <c r="T1736" i="2"/>
  <c r="R1736" i="2"/>
  <c r="P1736" i="2"/>
  <c r="BI1733" i="2"/>
  <c r="BH1733" i="2"/>
  <c r="BG1733" i="2"/>
  <c r="BF1733" i="2"/>
  <c r="T1733" i="2"/>
  <c r="R1733" i="2"/>
  <c r="P1733" i="2"/>
  <c r="BI1730" i="2"/>
  <c r="BH1730" i="2"/>
  <c r="BG1730" i="2"/>
  <c r="BF1730" i="2"/>
  <c r="T1730" i="2"/>
  <c r="R1730" i="2"/>
  <c r="P1730" i="2"/>
  <c r="BI1727" i="2"/>
  <c r="BH1727" i="2"/>
  <c r="BG1727" i="2"/>
  <c r="BF1727" i="2"/>
  <c r="T1727" i="2"/>
  <c r="R1727" i="2"/>
  <c r="P1727" i="2"/>
  <c r="BI1724" i="2"/>
  <c r="BH1724" i="2"/>
  <c r="BG1724" i="2"/>
  <c r="BF1724" i="2"/>
  <c r="T1724" i="2"/>
  <c r="R1724" i="2"/>
  <c r="P1724" i="2"/>
  <c r="BI1721" i="2"/>
  <c r="BH1721" i="2"/>
  <c r="BG1721" i="2"/>
  <c r="BF1721" i="2"/>
  <c r="T1721" i="2"/>
  <c r="R1721" i="2"/>
  <c r="P1721" i="2"/>
  <c r="BI1718" i="2"/>
  <c r="BH1718" i="2"/>
  <c r="BG1718" i="2"/>
  <c r="BF1718" i="2"/>
  <c r="T1718" i="2"/>
  <c r="R1718" i="2"/>
  <c r="P1718" i="2"/>
  <c r="BI1715" i="2"/>
  <c r="BH1715" i="2"/>
  <c r="BG1715" i="2"/>
  <c r="BF1715" i="2"/>
  <c r="T1715" i="2"/>
  <c r="R1715" i="2"/>
  <c r="P1715" i="2"/>
  <c r="BI1712" i="2"/>
  <c r="BH1712" i="2"/>
  <c r="BG1712" i="2"/>
  <c r="BF1712" i="2"/>
  <c r="T1712" i="2"/>
  <c r="R1712" i="2"/>
  <c r="P1712" i="2"/>
  <c r="BI1709" i="2"/>
  <c r="BH1709" i="2"/>
  <c r="BG1709" i="2"/>
  <c r="BF1709" i="2"/>
  <c r="T1709" i="2"/>
  <c r="R1709" i="2"/>
  <c r="P1709" i="2"/>
  <c r="BI1706" i="2"/>
  <c r="BH1706" i="2"/>
  <c r="BG1706" i="2"/>
  <c r="BF1706" i="2"/>
  <c r="T1706" i="2"/>
  <c r="R1706" i="2"/>
  <c r="P1706" i="2"/>
  <c r="BI1703" i="2"/>
  <c r="BH1703" i="2"/>
  <c r="BG1703" i="2"/>
  <c r="BF1703" i="2"/>
  <c r="T1703" i="2"/>
  <c r="R1703" i="2"/>
  <c r="P1703" i="2"/>
  <c r="BI1700" i="2"/>
  <c r="BH1700" i="2"/>
  <c r="BG1700" i="2"/>
  <c r="BF1700" i="2"/>
  <c r="T1700" i="2"/>
  <c r="R1700" i="2"/>
  <c r="P1700" i="2"/>
  <c r="BI1697" i="2"/>
  <c r="BH1697" i="2"/>
  <c r="BG1697" i="2"/>
  <c r="BF1697" i="2"/>
  <c r="T1697" i="2"/>
  <c r="R1697" i="2"/>
  <c r="P1697" i="2"/>
  <c r="BI1694" i="2"/>
  <c r="BH1694" i="2"/>
  <c r="BG1694" i="2"/>
  <c r="BF1694" i="2"/>
  <c r="T1694" i="2"/>
  <c r="R1694" i="2"/>
  <c r="P1694" i="2"/>
  <c r="BI1691" i="2"/>
  <c r="BH1691" i="2"/>
  <c r="BG1691" i="2"/>
  <c r="BF1691" i="2"/>
  <c r="T1691" i="2"/>
  <c r="R1691" i="2"/>
  <c r="P1691" i="2"/>
  <c r="BI1688" i="2"/>
  <c r="BH1688" i="2"/>
  <c r="BG1688" i="2"/>
  <c r="BF1688" i="2"/>
  <c r="T1688" i="2"/>
  <c r="R1688" i="2"/>
  <c r="P1688" i="2"/>
  <c r="BI1685" i="2"/>
  <c r="BH1685" i="2"/>
  <c r="BG1685" i="2"/>
  <c r="BF1685" i="2"/>
  <c r="T1685" i="2"/>
  <c r="R1685" i="2"/>
  <c r="P1685" i="2"/>
  <c r="BI1682" i="2"/>
  <c r="BH1682" i="2"/>
  <c r="BG1682" i="2"/>
  <c r="BF1682" i="2"/>
  <c r="T1682" i="2"/>
  <c r="R1682" i="2"/>
  <c r="P1682" i="2"/>
  <c r="BI1679" i="2"/>
  <c r="BH1679" i="2"/>
  <c r="BG1679" i="2"/>
  <c r="BF1679" i="2"/>
  <c r="T1679" i="2"/>
  <c r="R1679" i="2"/>
  <c r="P1679" i="2"/>
  <c r="BI1676" i="2"/>
  <c r="BH1676" i="2"/>
  <c r="BG1676" i="2"/>
  <c r="BF1676" i="2"/>
  <c r="T1676" i="2"/>
  <c r="R1676" i="2"/>
  <c r="P1676" i="2"/>
  <c r="BI1673" i="2"/>
  <c r="BH1673" i="2"/>
  <c r="BG1673" i="2"/>
  <c r="BF1673" i="2"/>
  <c r="T1673" i="2"/>
  <c r="R1673" i="2"/>
  <c r="P1673" i="2"/>
  <c r="BI1670" i="2"/>
  <c r="BH1670" i="2"/>
  <c r="BG1670" i="2"/>
  <c r="BF1670" i="2"/>
  <c r="T1670" i="2"/>
  <c r="R1670" i="2"/>
  <c r="P1670" i="2"/>
  <c r="BI1667" i="2"/>
  <c r="BH1667" i="2"/>
  <c r="BG1667" i="2"/>
  <c r="BF1667" i="2"/>
  <c r="T1667" i="2"/>
  <c r="R1667" i="2"/>
  <c r="P1667" i="2"/>
  <c r="BI1664" i="2"/>
  <c r="BH1664" i="2"/>
  <c r="BG1664" i="2"/>
  <c r="BF1664" i="2"/>
  <c r="T1664" i="2"/>
  <c r="R1664" i="2"/>
  <c r="P1664" i="2"/>
  <c r="BI1661" i="2"/>
  <c r="BH1661" i="2"/>
  <c r="BG1661" i="2"/>
  <c r="BF1661" i="2"/>
  <c r="T1661" i="2"/>
  <c r="R1661" i="2"/>
  <c r="P1661" i="2"/>
  <c r="BI1658" i="2"/>
  <c r="BH1658" i="2"/>
  <c r="BG1658" i="2"/>
  <c r="BF1658" i="2"/>
  <c r="T1658" i="2"/>
  <c r="R1658" i="2"/>
  <c r="P1658" i="2"/>
  <c r="BI1655" i="2"/>
  <c r="BH1655" i="2"/>
  <c r="BG1655" i="2"/>
  <c r="BF1655" i="2"/>
  <c r="T1655" i="2"/>
  <c r="R1655" i="2"/>
  <c r="P1655" i="2"/>
  <c r="BI1652" i="2"/>
  <c r="BH1652" i="2"/>
  <c r="BG1652" i="2"/>
  <c r="BF1652" i="2"/>
  <c r="T1652" i="2"/>
  <c r="R1652" i="2"/>
  <c r="P1652" i="2"/>
  <c r="BI1649" i="2"/>
  <c r="BH1649" i="2"/>
  <c r="BG1649" i="2"/>
  <c r="BF1649" i="2"/>
  <c r="T1649" i="2"/>
  <c r="R1649" i="2"/>
  <c r="P1649" i="2"/>
  <c r="BI1646" i="2"/>
  <c r="BH1646" i="2"/>
  <c r="BG1646" i="2"/>
  <c r="BF1646" i="2"/>
  <c r="T1646" i="2"/>
  <c r="R1646" i="2"/>
  <c r="P1646" i="2"/>
  <c r="BI1643" i="2"/>
  <c r="BH1643" i="2"/>
  <c r="BG1643" i="2"/>
  <c r="BF1643" i="2"/>
  <c r="T1643" i="2"/>
  <c r="R1643" i="2"/>
  <c r="P1643" i="2"/>
  <c r="BI1640" i="2"/>
  <c r="BH1640" i="2"/>
  <c r="BG1640" i="2"/>
  <c r="BF1640" i="2"/>
  <c r="T1640" i="2"/>
  <c r="R1640" i="2"/>
  <c r="P1640" i="2"/>
  <c r="BI1637" i="2"/>
  <c r="BH1637" i="2"/>
  <c r="BG1637" i="2"/>
  <c r="BF1637" i="2"/>
  <c r="T1637" i="2"/>
  <c r="R1637" i="2"/>
  <c r="P1637" i="2"/>
  <c r="BI1634" i="2"/>
  <c r="BH1634" i="2"/>
  <c r="BG1634" i="2"/>
  <c r="BF1634" i="2"/>
  <c r="T1634" i="2"/>
  <c r="R1634" i="2"/>
  <c r="P1634" i="2"/>
  <c r="BI1631" i="2"/>
  <c r="BH1631" i="2"/>
  <c r="BG1631" i="2"/>
  <c r="BF1631" i="2"/>
  <c r="T1631" i="2"/>
  <c r="R1631" i="2"/>
  <c r="P1631" i="2"/>
  <c r="BI1628" i="2"/>
  <c r="BH1628" i="2"/>
  <c r="BG1628" i="2"/>
  <c r="BF1628" i="2"/>
  <c r="T1628" i="2"/>
  <c r="R1628" i="2"/>
  <c r="P1628" i="2"/>
  <c r="BI1625" i="2"/>
  <c r="BH1625" i="2"/>
  <c r="BG1625" i="2"/>
  <c r="BF1625" i="2"/>
  <c r="T1625" i="2"/>
  <c r="R1625" i="2"/>
  <c r="P1625" i="2"/>
  <c r="BI1622" i="2"/>
  <c r="BH1622" i="2"/>
  <c r="BG1622" i="2"/>
  <c r="BF1622" i="2"/>
  <c r="T1622" i="2"/>
  <c r="R1622" i="2"/>
  <c r="P1622" i="2"/>
  <c r="BI1619" i="2"/>
  <c r="BH1619" i="2"/>
  <c r="BG1619" i="2"/>
  <c r="BF1619" i="2"/>
  <c r="T1619" i="2"/>
  <c r="R1619" i="2"/>
  <c r="P1619" i="2"/>
  <c r="BI1616" i="2"/>
  <c r="BH1616" i="2"/>
  <c r="BG1616" i="2"/>
  <c r="BF1616" i="2"/>
  <c r="T1616" i="2"/>
  <c r="R1616" i="2"/>
  <c r="P1616" i="2"/>
  <c r="BI1613" i="2"/>
  <c r="BH1613" i="2"/>
  <c r="BG1613" i="2"/>
  <c r="BF1613" i="2"/>
  <c r="T1613" i="2"/>
  <c r="R1613" i="2"/>
  <c r="P1613" i="2"/>
  <c r="BI1610" i="2"/>
  <c r="BH1610" i="2"/>
  <c r="BG1610" i="2"/>
  <c r="BF1610" i="2"/>
  <c r="T1610" i="2"/>
  <c r="R1610" i="2"/>
  <c r="P1610" i="2"/>
  <c r="BI1607" i="2"/>
  <c r="BH1607" i="2"/>
  <c r="BG1607" i="2"/>
  <c r="BF1607" i="2"/>
  <c r="T1607" i="2"/>
  <c r="R1607" i="2"/>
  <c r="P1607" i="2"/>
  <c r="BI1604" i="2"/>
  <c r="BH1604" i="2"/>
  <c r="BG1604" i="2"/>
  <c r="BF1604" i="2"/>
  <c r="T1604" i="2"/>
  <c r="R1604" i="2"/>
  <c r="P1604" i="2"/>
  <c r="BI1601" i="2"/>
  <c r="BH1601" i="2"/>
  <c r="BG1601" i="2"/>
  <c r="BF1601" i="2"/>
  <c r="T1601" i="2"/>
  <c r="R1601" i="2"/>
  <c r="P1601" i="2"/>
  <c r="BI1598" i="2"/>
  <c r="BH1598" i="2"/>
  <c r="BG1598" i="2"/>
  <c r="BF1598" i="2"/>
  <c r="T1598" i="2"/>
  <c r="R1598" i="2"/>
  <c r="P1598" i="2"/>
  <c r="BI1595" i="2"/>
  <c r="BH1595" i="2"/>
  <c r="BG1595" i="2"/>
  <c r="BF1595" i="2"/>
  <c r="T1595" i="2"/>
  <c r="R1595" i="2"/>
  <c r="P1595" i="2"/>
  <c r="BI1592" i="2"/>
  <c r="BH1592" i="2"/>
  <c r="BG1592" i="2"/>
  <c r="BF1592" i="2"/>
  <c r="T1592" i="2"/>
  <c r="R1592" i="2"/>
  <c r="P1592" i="2"/>
  <c r="BI1589" i="2"/>
  <c r="BH1589" i="2"/>
  <c r="BG1589" i="2"/>
  <c r="BF1589" i="2"/>
  <c r="T1589" i="2"/>
  <c r="R1589" i="2"/>
  <c r="P1589" i="2"/>
  <c r="BI1586" i="2"/>
  <c r="BH1586" i="2"/>
  <c r="BG1586" i="2"/>
  <c r="BF1586" i="2"/>
  <c r="T1586" i="2"/>
  <c r="R1586" i="2"/>
  <c r="P1586" i="2"/>
  <c r="BI1583" i="2"/>
  <c r="BH1583" i="2"/>
  <c r="BG1583" i="2"/>
  <c r="BF1583" i="2"/>
  <c r="T1583" i="2"/>
  <c r="R1583" i="2"/>
  <c r="P1583" i="2"/>
  <c r="BI1580" i="2"/>
  <c r="BH1580" i="2"/>
  <c r="BG1580" i="2"/>
  <c r="BF1580" i="2"/>
  <c r="T1580" i="2"/>
  <c r="R1580" i="2"/>
  <c r="P1580" i="2"/>
  <c r="BI1577" i="2"/>
  <c r="BH1577" i="2"/>
  <c r="BG1577" i="2"/>
  <c r="BF1577" i="2"/>
  <c r="T1577" i="2"/>
  <c r="R1577" i="2"/>
  <c r="P1577" i="2"/>
  <c r="BI1574" i="2"/>
  <c r="BH1574" i="2"/>
  <c r="BG1574" i="2"/>
  <c r="BF1574" i="2"/>
  <c r="T1574" i="2"/>
  <c r="R1574" i="2"/>
  <c r="P1574" i="2"/>
  <c r="BI1571" i="2"/>
  <c r="BH1571" i="2"/>
  <c r="BG1571" i="2"/>
  <c r="BF1571" i="2"/>
  <c r="T1571" i="2"/>
  <c r="R1571" i="2"/>
  <c r="P1571" i="2"/>
  <c r="BI1568" i="2"/>
  <c r="BH1568" i="2"/>
  <c r="BG1568" i="2"/>
  <c r="BF1568" i="2"/>
  <c r="T1568" i="2"/>
  <c r="R1568" i="2"/>
  <c r="P1568" i="2"/>
  <c r="BI1565" i="2"/>
  <c r="BH1565" i="2"/>
  <c r="BG1565" i="2"/>
  <c r="BF1565" i="2"/>
  <c r="T1565" i="2"/>
  <c r="R1565" i="2"/>
  <c r="P1565" i="2"/>
  <c r="BI1562" i="2"/>
  <c r="BH1562" i="2"/>
  <c r="BG1562" i="2"/>
  <c r="BF1562" i="2"/>
  <c r="T1562" i="2"/>
  <c r="R1562" i="2"/>
  <c r="P1562" i="2"/>
  <c r="BI1559" i="2"/>
  <c r="BH1559" i="2"/>
  <c r="BG1559" i="2"/>
  <c r="BF1559" i="2"/>
  <c r="T1559" i="2"/>
  <c r="R1559" i="2"/>
  <c r="P1559" i="2"/>
  <c r="BI1556" i="2"/>
  <c r="BH1556" i="2"/>
  <c r="BG1556" i="2"/>
  <c r="BF1556" i="2"/>
  <c r="T1556" i="2"/>
  <c r="R1556" i="2"/>
  <c r="P1556" i="2"/>
  <c r="BI1553" i="2"/>
  <c r="BH1553" i="2"/>
  <c r="BG1553" i="2"/>
  <c r="BF1553" i="2"/>
  <c r="T1553" i="2"/>
  <c r="R1553" i="2"/>
  <c r="P1553" i="2"/>
  <c r="BI1550" i="2"/>
  <c r="BH1550" i="2"/>
  <c r="BG1550" i="2"/>
  <c r="BF1550" i="2"/>
  <c r="T1550" i="2"/>
  <c r="R1550" i="2"/>
  <c r="P1550" i="2"/>
  <c r="BI1547" i="2"/>
  <c r="BH1547" i="2"/>
  <c r="BG1547" i="2"/>
  <c r="BF1547" i="2"/>
  <c r="T1547" i="2"/>
  <c r="R1547" i="2"/>
  <c r="P1547" i="2"/>
  <c r="BI1544" i="2"/>
  <c r="BH1544" i="2"/>
  <c r="BG1544" i="2"/>
  <c r="BF1544" i="2"/>
  <c r="T1544" i="2"/>
  <c r="R1544" i="2"/>
  <c r="P1544" i="2"/>
  <c r="BI1541" i="2"/>
  <c r="BH1541" i="2"/>
  <c r="BG1541" i="2"/>
  <c r="BF1541" i="2"/>
  <c r="T1541" i="2"/>
  <c r="R1541" i="2"/>
  <c r="P1541" i="2"/>
  <c r="BI1538" i="2"/>
  <c r="BH1538" i="2"/>
  <c r="BG1538" i="2"/>
  <c r="BF1538" i="2"/>
  <c r="T1538" i="2"/>
  <c r="R1538" i="2"/>
  <c r="P1538" i="2"/>
  <c r="BI1535" i="2"/>
  <c r="BH1535" i="2"/>
  <c r="BG1535" i="2"/>
  <c r="BF1535" i="2"/>
  <c r="T1535" i="2"/>
  <c r="R1535" i="2"/>
  <c r="P1535" i="2"/>
  <c r="BI1532" i="2"/>
  <c r="BH1532" i="2"/>
  <c r="BG1532" i="2"/>
  <c r="BF1532" i="2"/>
  <c r="T1532" i="2"/>
  <c r="R1532" i="2"/>
  <c r="P1532" i="2"/>
  <c r="BI1529" i="2"/>
  <c r="BH1529" i="2"/>
  <c r="BG1529" i="2"/>
  <c r="BF1529" i="2"/>
  <c r="T1529" i="2"/>
  <c r="R1529" i="2"/>
  <c r="P1529" i="2"/>
  <c r="BI1526" i="2"/>
  <c r="BH1526" i="2"/>
  <c r="BG1526" i="2"/>
  <c r="BF1526" i="2"/>
  <c r="T1526" i="2"/>
  <c r="R1526" i="2"/>
  <c r="P1526" i="2"/>
  <c r="BI1523" i="2"/>
  <c r="BH1523" i="2"/>
  <c r="BG1523" i="2"/>
  <c r="BF1523" i="2"/>
  <c r="T1523" i="2"/>
  <c r="R1523" i="2"/>
  <c r="P1523" i="2"/>
  <c r="BI1520" i="2"/>
  <c r="BH1520" i="2"/>
  <c r="BG1520" i="2"/>
  <c r="BF1520" i="2"/>
  <c r="T1520" i="2"/>
  <c r="R1520" i="2"/>
  <c r="P1520" i="2"/>
  <c r="BI1517" i="2"/>
  <c r="BH1517" i="2"/>
  <c r="BG1517" i="2"/>
  <c r="BF1517" i="2"/>
  <c r="T1517" i="2"/>
  <c r="R1517" i="2"/>
  <c r="P1517" i="2"/>
  <c r="BI1514" i="2"/>
  <c r="BH1514" i="2"/>
  <c r="BG1514" i="2"/>
  <c r="BF1514" i="2"/>
  <c r="T1514" i="2"/>
  <c r="R1514" i="2"/>
  <c r="P1514" i="2"/>
  <c r="BI1511" i="2"/>
  <c r="BH1511" i="2"/>
  <c r="BG1511" i="2"/>
  <c r="BF1511" i="2"/>
  <c r="T1511" i="2"/>
  <c r="R1511" i="2"/>
  <c r="P1511" i="2"/>
  <c r="BI1508" i="2"/>
  <c r="BH1508" i="2"/>
  <c r="BG1508" i="2"/>
  <c r="BF1508" i="2"/>
  <c r="T1508" i="2"/>
  <c r="R1508" i="2"/>
  <c r="P1508" i="2"/>
  <c r="BI1505" i="2"/>
  <c r="BH1505" i="2"/>
  <c r="BG1505" i="2"/>
  <c r="BF1505" i="2"/>
  <c r="T1505" i="2"/>
  <c r="R1505" i="2"/>
  <c r="P1505" i="2"/>
  <c r="BI1502" i="2"/>
  <c r="BH1502" i="2"/>
  <c r="BG1502" i="2"/>
  <c r="BF1502" i="2"/>
  <c r="T1502" i="2"/>
  <c r="R1502" i="2"/>
  <c r="P1502" i="2"/>
  <c r="BI1499" i="2"/>
  <c r="BH1499" i="2"/>
  <c r="BG1499" i="2"/>
  <c r="BF1499" i="2"/>
  <c r="T1499" i="2"/>
  <c r="R1499" i="2"/>
  <c r="P1499" i="2"/>
  <c r="BI1496" i="2"/>
  <c r="BH1496" i="2"/>
  <c r="BG1496" i="2"/>
  <c r="BF1496" i="2"/>
  <c r="T1496" i="2"/>
  <c r="R1496" i="2"/>
  <c r="P1496" i="2"/>
  <c r="BI1493" i="2"/>
  <c r="BH1493" i="2"/>
  <c r="BG1493" i="2"/>
  <c r="BF1493" i="2"/>
  <c r="T1493" i="2"/>
  <c r="R1493" i="2"/>
  <c r="P1493" i="2"/>
  <c r="BI1490" i="2"/>
  <c r="BH1490" i="2"/>
  <c r="BG1490" i="2"/>
  <c r="BF1490" i="2"/>
  <c r="T1490" i="2"/>
  <c r="R1490" i="2"/>
  <c r="P1490" i="2"/>
  <c r="BI1487" i="2"/>
  <c r="BH1487" i="2"/>
  <c r="BG1487" i="2"/>
  <c r="BF1487" i="2"/>
  <c r="T1487" i="2"/>
  <c r="R1487" i="2"/>
  <c r="P1487" i="2"/>
  <c r="BI1484" i="2"/>
  <c r="BH1484" i="2"/>
  <c r="BG1484" i="2"/>
  <c r="BF1484" i="2"/>
  <c r="T1484" i="2"/>
  <c r="R1484" i="2"/>
  <c r="P1484" i="2"/>
  <c r="BI1481" i="2"/>
  <c r="BH1481" i="2"/>
  <c r="BG1481" i="2"/>
  <c r="BF1481" i="2"/>
  <c r="T1481" i="2"/>
  <c r="R1481" i="2"/>
  <c r="P1481" i="2"/>
  <c r="BI1478" i="2"/>
  <c r="BH1478" i="2"/>
  <c r="BG1478" i="2"/>
  <c r="BF1478" i="2"/>
  <c r="T1478" i="2"/>
  <c r="R1478" i="2"/>
  <c r="P1478" i="2"/>
  <c r="BI1475" i="2"/>
  <c r="BH1475" i="2"/>
  <c r="BG1475" i="2"/>
  <c r="BF1475" i="2"/>
  <c r="T1475" i="2"/>
  <c r="R1475" i="2"/>
  <c r="P1475" i="2"/>
  <c r="BI1472" i="2"/>
  <c r="BH1472" i="2"/>
  <c r="BG1472" i="2"/>
  <c r="BF1472" i="2"/>
  <c r="T1472" i="2"/>
  <c r="R1472" i="2"/>
  <c r="P1472" i="2"/>
  <c r="BI1469" i="2"/>
  <c r="BH1469" i="2"/>
  <c r="BG1469" i="2"/>
  <c r="BF1469" i="2"/>
  <c r="T1469" i="2"/>
  <c r="R1469" i="2"/>
  <c r="P1469" i="2"/>
  <c r="BI1466" i="2"/>
  <c r="BH1466" i="2"/>
  <c r="BG1466" i="2"/>
  <c r="BF1466" i="2"/>
  <c r="T1466" i="2"/>
  <c r="R1466" i="2"/>
  <c r="P1466" i="2"/>
  <c r="BI1463" i="2"/>
  <c r="BH1463" i="2"/>
  <c r="BG1463" i="2"/>
  <c r="BF1463" i="2"/>
  <c r="T1463" i="2"/>
  <c r="R1463" i="2"/>
  <c r="P1463" i="2"/>
  <c r="BI1460" i="2"/>
  <c r="BH1460" i="2"/>
  <c r="BG1460" i="2"/>
  <c r="BF1460" i="2"/>
  <c r="T1460" i="2"/>
  <c r="R1460" i="2"/>
  <c r="P1460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6" i="2"/>
  <c r="BH1446" i="2"/>
  <c r="BG1446" i="2"/>
  <c r="BF1446" i="2"/>
  <c r="T1446" i="2"/>
  <c r="R1446" i="2"/>
  <c r="P1446" i="2"/>
  <c r="BI1443" i="2"/>
  <c r="BH1443" i="2"/>
  <c r="BG1443" i="2"/>
  <c r="BF1443" i="2"/>
  <c r="T1443" i="2"/>
  <c r="R1443" i="2"/>
  <c r="P1443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1" i="2"/>
  <c r="BH1401" i="2"/>
  <c r="BG1401" i="2"/>
  <c r="BF1401" i="2"/>
  <c r="T1401" i="2"/>
  <c r="R1401" i="2"/>
  <c r="P1401" i="2"/>
  <c r="BI1398" i="2"/>
  <c r="BH1398" i="2"/>
  <c r="BG1398" i="2"/>
  <c r="BF1398" i="2"/>
  <c r="T1398" i="2"/>
  <c r="R1398" i="2"/>
  <c r="P1398" i="2"/>
  <c r="BI1395" i="2"/>
  <c r="BH1395" i="2"/>
  <c r="BG1395" i="2"/>
  <c r="BF1395" i="2"/>
  <c r="T1395" i="2"/>
  <c r="R1395" i="2"/>
  <c r="P1395" i="2"/>
  <c r="BI1392" i="2"/>
  <c r="BH1392" i="2"/>
  <c r="BG1392" i="2"/>
  <c r="BF1392" i="2"/>
  <c r="T1392" i="2"/>
  <c r="R1392" i="2"/>
  <c r="P1392" i="2"/>
  <c r="BI1389" i="2"/>
  <c r="BH1389" i="2"/>
  <c r="BG1389" i="2"/>
  <c r="BF1389" i="2"/>
  <c r="T1389" i="2"/>
  <c r="R1389" i="2"/>
  <c r="P1389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7" i="2"/>
  <c r="BH1377" i="2"/>
  <c r="BG1377" i="2"/>
  <c r="BF1377" i="2"/>
  <c r="T1377" i="2"/>
  <c r="R1377" i="2"/>
  <c r="P1377" i="2"/>
  <c r="BI1374" i="2"/>
  <c r="BH1374" i="2"/>
  <c r="BG1374" i="2"/>
  <c r="BF1374" i="2"/>
  <c r="T1374" i="2"/>
  <c r="R1374" i="2"/>
  <c r="P1374" i="2"/>
  <c r="BI1371" i="2"/>
  <c r="BH1371" i="2"/>
  <c r="BG1371" i="2"/>
  <c r="BF1371" i="2"/>
  <c r="T1371" i="2"/>
  <c r="R1371" i="2"/>
  <c r="P1371" i="2"/>
  <c r="BI1368" i="2"/>
  <c r="BH1368" i="2"/>
  <c r="BG1368" i="2"/>
  <c r="BF1368" i="2"/>
  <c r="T1368" i="2"/>
  <c r="R1368" i="2"/>
  <c r="P1368" i="2"/>
  <c r="BI1365" i="2"/>
  <c r="BH1365" i="2"/>
  <c r="BG1365" i="2"/>
  <c r="BF1365" i="2"/>
  <c r="T1365" i="2"/>
  <c r="R1365" i="2"/>
  <c r="P1365" i="2"/>
  <c r="BI1362" i="2"/>
  <c r="BH1362" i="2"/>
  <c r="BG1362" i="2"/>
  <c r="BF1362" i="2"/>
  <c r="T1362" i="2"/>
  <c r="R1362" i="2"/>
  <c r="P1362" i="2"/>
  <c r="BI1359" i="2"/>
  <c r="BH1359" i="2"/>
  <c r="BG1359" i="2"/>
  <c r="BF1359" i="2"/>
  <c r="T1359" i="2"/>
  <c r="R1359" i="2"/>
  <c r="P1359" i="2"/>
  <c r="BI1356" i="2"/>
  <c r="BH1356" i="2"/>
  <c r="BG1356" i="2"/>
  <c r="BF1356" i="2"/>
  <c r="T1356" i="2"/>
  <c r="R1356" i="2"/>
  <c r="P1356" i="2"/>
  <c r="BI1353" i="2"/>
  <c r="BH1353" i="2"/>
  <c r="BG1353" i="2"/>
  <c r="BF1353" i="2"/>
  <c r="T1353" i="2"/>
  <c r="R1353" i="2"/>
  <c r="P1353" i="2"/>
  <c r="BI1350" i="2"/>
  <c r="BH1350" i="2"/>
  <c r="BG1350" i="2"/>
  <c r="BF1350" i="2"/>
  <c r="T1350" i="2"/>
  <c r="R1350" i="2"/>
  <c r="P1350" i="2"/>
  <c r="BI1347" i="2"/>
  <c r="BH1347" i="2"/>
  <c r="BG1347" i="2"/>
  <c r="BF1347" i="2"/>
  <c r="T1347" i="2"/>
  <c r="R1347" i="2"/>
  <c r="P1347" i="2"/>
  <c r="BI1344" i="2"/>
  <c r="BH1344" i="2"/>
  <c r="BG1344" i="2"/>
  <c r="BF1344" i="2"/>
  <c r="T1344" i="2"/>
  <c r="R1344" i="2"/>
  <c r="P1344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3" i="2"/>
  <c r="BH1323" i="2"/>
  <c r="BG1323" i="2"/>
  <c r="BF1323" i="2"/>
  <c r="T1323" i="2"/>
  <c r="R1323" i="2"/>
  <c r="P1323" i="2"/>
  <c r="BI1320" i="2"/>
  <c r="BH1320" i="2"/>
  <c r="BG1320" i="2"/>
  <c r="BF1320" i="2"/>
  <c r="T1320" i="2"/>
  <c r="R1320" i="2"/>
  <c r="P1320" i="2"/>
  <c r="BI1317" i="2"/>
  <c r="BH1317" i="2"/>
  <c r="BG1317" i="2"/>
  <c r="BF1317" i="2"/>
  <c r="T1317" i="2"/>
  <c r="R1317" i="2"/>
  <c r="P1317" i="2"/>
  <c r="BI1314" i="2"/>
  <c r="BH1314" i="2"/>
  <c r="BG1314" i="2"/>
  <c r="BF1314" i="2"/>
  <c r="T1314" i="2"/>
  <c r="R1314" i="2"/>
  <c r="P1314" i="2"/>
  <c r="BI1311" i="2"/>
  <c r="BH1311" i="2"/>
  <c r="BG1311" i="2"/>
  <c r="BF1311" i="2"/>
  <c r="T1311" i="2"/>
  <c r="R1311" i="2"/>
  <c r="P1311" i="2"/>
  <c r="BI1308" i="2"/>
  <c r="BH1308" i="2"/>
  <c r="BG1308" i="2"/>
  <c r="BF1308" i="2"/>
  <c r="T1308" i="2"/>
  <c r="R1308" i="2"/>
  <c r="P1308" i="2"/>
  <c r="BI1305" i="2"/>
  <c r="BH1305" i="2"/>
  <c r="BG1305" i="2"/>
  <c r="BF1305" i="2"/>
  <c r="T1305" i="2"/>
  <c r="R1305" i="2"/>
  <c r="P1305" i="2"/>
  <c r="BI1302" i="2"/>
  <c r="BH1302" i="2"/>
  <c r="BG1302" i="2"/>
  <c r="BF1302" i="2"/>
  <c r="T1302" i="2"/>
  <c r="R1302" i="2"/>
  <c r="P1302" i="2"/>
  <c r="BI1299" i="2"/>
  <c r="BH1299" i="2"/>
  <c r="BG1299" i="2"/>
  <c r="BF1299" i="2"/>
  <c r="T1299" i="2"/>
  <c r="R1299" i="2"/>
  <c r="P1299" i="2"/>
  <c r="BI1296" i="2"/>
  <c r="BH1296" i="2"/>
  <c r="BG1296" i="2"/>
  <c r="BF1296" i="2"/>
  <c r="T1296" i="2"/>
  <c r="R1296" i="2"/>
  <c r="P1296" i="2"/>
  <c r="BI1293" i="2"/>
  <c r="BH1293" i="2"/>
  <c r="BG1293" i="2"/>
  <c r="BF1293" i="2"/>
  <c r="T1293" i="2"/>
  <c r="R1293" i="2"/>
  <c r="P1293" i="2"/>
  <c r="BI1290" i="2"/>
  <c r="BH1290" i="2"/>
  <c r="BG1290" i="2"/>
  <c r="BF1290" i="2"/>
  <c r="T1290" i="2"/>
  <c r="R1290" i="2"/>
  <c r="P1290" i="2"/>
  <c r="BI1287" i="2"/>
  <c r="BH1287" i="2"/>
  <c r="BG1287" i="2"/>
  <c r="BF1287" i="2"/>
  <c r="T1287" i="2"/>
  <c r="R1287" i="2"/>
  <c r="P1287" i="2"/>
  <c r="BI1284" i="2"/>
  <c r="BH1284" i="2"/>
  <c r="BG1284" i="2"/>
  <c r="BF1284" i="2"/>
  <c r="T1284" i="2"/>
  <c r="R1284" i="2"/>
  <c r="P1284" i="2"/>
  <c r="BI1281" i="2"/>
  <c r="BH1281" i="2"/>
  <c r="BG1281" i="2"/>
  <c r="BF1281" i="2"/>
  <c r="T1281" i="2"/>
  <c r="R1281" i="2"/>
  <c r="P1281" i="2"/>
  <c r="BI1278" i="2"/>
  <c r="BH1278" i="2"/>
  <c r="BG1278" i="2"/>
  <c r="BF1278" i="2"/>
  <c r="T1278" i="2"/>
  <c r="R1278" i="2"/>
  <c r="P1278" i="2"/>
  <c r="BI1275" i="2"/>
  <c r="BH1275" i="2"/>
  <c r="BG1275" i="2"/>
  <c r="BF1275" i="2"/>
  <c r="T1275" i="2"/>
  <c r="R1275" i="2"/>
  <c r="P1275" i="2"/>
  <c r="BI1272" i="2"/>
  <c r="BH1272" i="2"/>
  <c r="BG1272" i="2"/>
  <c r="BF1272" i="2"/>
  <c r="T1272" i="2"/>
  <c r="R1272" i="2"/>
  <c r="P1272" i="2"/>
  <c r="BI1269" i="2"/>
  <c r="BH1269" i="2"/>
  <c r="BG1269" i="2"/>
  <c r="BF1269" i="2"/>
  <c r="T1269" i="2"/>
  <c r="R1269" i="2"/>
  <c r="P1269" i="2"/>
  <c r="BI1266" i="2"/>
  <c r="BH1266" i="2"/>
  <c r="BG1266" i="2"/>
  <c r="BF1266" i="2"/>
  <c r="T1266" i="2"/>
  <c r="R1266" i="2"/>
  <c r="P1266" i="2"/>
  <c r="BI1263" i="2"/>
  <c r="BH1263" i="2"/>
  <c r="BG1263" i="2"/>
  <c r="BF1263" i="2"/>
  <c r="T1263" i="2"/>
  <c r="R1263" i="2"/>
  <c r="P1263" i="2"/>
  <c r="BI1260" i="2"/>
  <c r="BH1260" i="2"/>
  <c r="BG1260" i="2"/>
  <c r="BF1260" i="2"/>
  <c r="T1260" i="2"/>
  <c r="R1260" i="2"/>
  <c r="P1260" i="2"/>
  <c r="BI1257" i="2"/>
  <c r="BH1257" i="2"/>
  <c r="BG1257" i="2"/>
  <c r="BF1257" i="2"/>
  <c r="T1257" i="2"/>
  <c r="R1257" i="2"/>
  <c r="P1257" i="2"/>
  <c r="BI1254" i="2"/>
  <c r="BH1254" i="2"/>
  <c r="BG1254" i="2"/>
  <c r="BF1254" i="2"/>
  <c r="T1254" i="2"/>
  <c r="R1254" i="2"/>
  <c r="P1254" i="2"/>
  <c r="BI1251" i="2"/>
  <c r="BH1251" i="2"/>
  <c r="BG1251" i="2"/>
  <c r="BF1251" i="2"/>
  <c r="T1251" i="2"/>
  <c r="R1251" i="2"/>
  <c r="P1251" i="2"/>
  <c r="BI1248" i="2"/>
  <c r="BH1248" i="2"/>
  <c r="BG1248" i="2"/>
  <c r="BF1248" i="2"/>
  <c r="T1248" i="2"/>
  <c r="R1248" i="2"/>
  <c r="P1248" i="2"/>
  <c r="BI1245" i="2"/>
  <c r="BH1245" i="2"/>
  <c r="BG1245" i="2"/>
  <c r="BF1245" i="2"/>
  <c r="T1245" i="2"/>
  <c r="R1245" i="2"/>
  <c r="P1245" i="2"/>
  <c r="BI1242" i="2"/>
  <c r="BH1242" i="2"/>
  <c r="BG1242" i="2"/>
  <c r="BF1242" i="2"/>
  <c r="T1242" i="2"/>
  <c r="R1242" i="2"/>
  <c r="P1242" i="2"/>
  <c r="BI1239" i="2"/>
  <c r="BH1239" i="2"/>
  <c r="BG1239" i="2"/>
  <c r="BF1239" i="2"/>
  <c r="T1239" i="2"/>
  <c r="R1239" i="2"/>
  <c r="P1239" i="2"/>
  <c r="BI1236" i="2"/>
  <c r="BH1236" i="2"/>
  <c r="BG1236" i="2"/>
  <c r="BF1236" i="2"/>
  <c r="T1236" i="2"/>
  <c r="R1236" i="2"/>
  <c r="P1236" i="2"/>
  <c r="BI1233" i="2"/>
  <c r="BH1233" i="2"/>
  <c r="BG1233" i="2"/>
  <c r="BF1233" i="2"/>
  <c r="T1233" i="2"/>
  <c r="R1233" i="2"/>
  <c r="P1233" i="2"/>
  <c r="BI1230" i="2"/>
  <c r="BH1230" i="2"/>
  <c r="BG1230" i="2"/>
  <c r="BF1230" i="2"/>
  <c r="T1230" i="2"/>
  <c r="R1230" i="2"/>
  <c r="P1230" i="2"/>
  <c r="BI1227" i="2"/>
  <c r="BH1227" i="2"/>
  <c r="BG1227" i="2"/>
  <c r="BF1227" i="2"/>
  <c r="T1227" i="2"/>
  <c r="R1227" i="2"/>
  <c r="P1227" i="2"/>
  <c r="BI1224" i="2"/>
  <c r="BH1224" i="2"/>
  <c r="BG1224" i="2"/>
  <c r="BF1224" i="2"/>
  <c r="T1224" i="2"/>
  <c r="R1224" i="2"/>
  <c r="P1224" i="2"/>
  <c r="BI1221" i="2"/>
  <c r="BH1221" i="2"/>
  <c r="BG1221" i="2"/>
  <c r="BF1221" i="2"/>
  <c r="T1221" i="2"/>
  <c r="R1221" i="2"/>
  <c r="P1221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4" i="2"/>
  <c r="BH1164" i="2"/>
  <c r="BG1164" i="2"/>
  <c r="BF1164" i="2"/>
  <c r="T1164" i="2"/>
  <c r="R1164" i="2"/>
  <c r="P1164" i="2"/>
  <c r="BI1161" i="2"/>
  <c r="BH1161" i="2"/>
  <c r="BG1161" i="2"/>
  <c r="BF1161" i="2"/>
  <c r="T1161" i="2"/>
  <c r="R1161" i="2"/>
  <c r="P1161" i="2"/>
  <c r="BI1158" i="2"/>
  <c r="BH1158" i="2"/>
  <c r="BG1158" i="2"/>
  <c r="BF1158" i="2"/>
  <c r="T1158" i="2"/>
  <c r="R1158" i="2"/>
  <c r="P1158" i="2"/>
  <c r="BI1155" i="2"/>
  <c r="BH1155" i="2"/>
  <c r="BG1155" i="2"/>
  <c r="BF1155" i="2"/>
  <c r="T1155" i="2"/>
  <c r="R1155" i="2"/>
  <c r="P1155" i="2"/>
  <c r="BI1152" i="2"/>
  <c r="BH1152" i="2"/>
  <c r="BG1152" i="2"/>
  <c r="BF1152" i="2"/>
  <c r="T1152" i="2"/>
  <c r="R1152" i="2"/>
  <c r="P1152" i="2"/>
  <c r="BI1149" i="2"/>
  <c r="BH1149" i="2"/>
  <c r="BG1149" i="2"/>
  <c r="BF1149" i="2"/>
  <c r="T1149" i="2"/>
  <c r="R1149" i="2"/>
  <c r="P1149" i="2"/>
  <c r="BI1146" i="2"/>
  <c r="BH1146" i="2"/>
  <c r="BG1146" i="2"/>
  <c r="BF1146" i="2"/>
  <c r="T1146" i="2"/>
  <c r="R1146" i="2"/>
  <c r="P1146" i="2"/>
  <c r="BI1143" i="2"/>
  <c r="BH1143" i="2"/>
  <c r="BG1143" i="2"/>
  <c r="BF1143" i="2"/>
  <c r="T1143" i="2"/>
  <c r="R1143" i="2"/>
  <c r="P1143" i="2"/>
  <c r="BI1140" i="2"/>
  <c r="BH1140" i="2"/>
  <c r="BG1140" i="2"/>
  <c r="BF1140" i="2"/>
  <c r="T1140" i="2"/>
  <c r="R1140" i="2"/>
  <c r="P1140" i="2"/>
  <c r="BI1137" i="2"/>
  <c r="BH1137" i="2"/>
  <c r="BG1137" i="2"/>
  <c r="BF1137" i="2"/>
  <c r="T1137" i="2"/>
  <c r="R1137" i="2"/>
  <c r="P1137" i="2"/>
  <c r="BI1134" i="2"/>
  <c r="BH1134" i="2"/>
  <c r="BG1134" i="2"/>
  <c r="BF1134" i="2"/>
  <c r="T1134" i="2"/>
  <c r="R1134" i="2"/>
  <c r="P1134" i="2"/>
  <c r="BI1131" i="2"/>
  <c r="BH1131" i="2"/>
  <c r="BG1131" i="2"/>
  <c r="BF1131" i="2"/>
  <c r="T1131" i="2"/>
  <c r="R1131" i="2"/>
  <c r="P1131" i="2"/>
  <c r="BI1128" i="2"/>
  <c r="BH1128" i="2"/>
  <c r="BG1128" i="2"/>
  <c r="BF1128" i="2"/>
  <c r="T1128" i="2"/>
  <c r="R1128" i="2"/>
  <c r="P1128" i="2"/>
  <c r="BI1125" i="2"/>
  <c r="BH1125" i="2"/>
  <c r="BG1125" i="2"/>
  <c r="BF1125" i="2"/>
  <c r="T1125" i="2"/>
  <c r="R1125" i="2"/>
  <c r="P1125" i="2"/>
  <c r="BI1122" i="2"/>
  <c r="BH1122" i="2"/>
  <c r="BG1122" i="2"/>
  <c r="BF1122" i="2"/>
  <c r="T1122" i="2"/>
  <c r="R1122" i="2"/>
  <c r="P1122" i="2"/>
  <c r="BI1119" i="2"/>
  <c r="BH1119" i="2"/>
  <c r="BG1119" i="2"/>
  <c r="BF1119" i="2"/>
  <c r="T1119" i="2"/>
  <c r="R1119" i="2"/>
  <c r="P1119" i="2"/>
  <c r="BI1116" i="2"/>
  <c r="BH1116" i="2"/>
  <c r="BG1116" i="2"/>
  <c r="BF1116" i="2"/>
  <c r="T1116" i="2"/>
  <c r="R1116" i="2"/>
  <c r="P1116" i="2"/>
  <c r="BI1113" i="2"/>
  <c r="BH1113" i="2"/>
  <c r="BG1113" i="2"/>
  <c r="BF1113" i="2"/>
  <c r="T1113" i="2"/>
  <c r="R1113" i="2"/>
  <c r="P1113" i="2"/>
  <c r="BI1110" i="2"/>
  <c r="BH1110" i="2"/>
  <c r="BG1110" i="2"/>
  <c r="BF1110" i="2"/>
  <c r="T1110" i="2"/>
  <c r="R1110" i="2"/>
  <c r="P1110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89" i="2"/>
  <c r="BH1089" i="2"/>
  <c r="BG1089" i="2"/>
  <c r="BF1089" i="2"/>
  <c r="T1089" i="2"/>
  <c r="R1089" i="2"/>
  <c r="P1089" i="2"/>
  <c r="BI1086" i="2"/>
  <c r="BH1086" i="2"/>
  <c r="BG1086" i="2"/>
  <c r="BF1086" i="2"/>
  <c r="T1086" i="2"/>
  <c r="R1086" i="2"/>
  <c r="P1086" i="2"/>
  <c r="BI1083" i="2"/>
  <c r="BH1083" i="2"/>
  <c r="BG1083" i="2"/>
  <c r="BF1083" i="2"/>
  <c r="T1083" i="2"/>
  <c r="R1083" i="2"/>
  <c r="P1083" i="2"/>
  <c r="BI1080" i="2"/>
  <c r="BH1080" i="2"/>
  <c r="BG1080" i="2"/>
  <c r="BF1080" i="2"/>
  <c r="T1080" i="2"/>
  <c r="R1080" i="2"/>
  <c r="P1080" i="2"/>
  <c r="BI1077" i="2"/>
  <c r="BH1077" i="2"/>
  <c r="BG1077" i="2"/>
  <c r="BF1077" i="2"/>
  <c r="T1077" i="2"/>
  <c r="R1077" i="2"/>
  <c r="P1077" i="2"/>
  <c r="BI1074" i="2"/>
  <c r="BH1074" i="2"/>
  <c r="BG1074" i="2"/>
  <c r="BF1074" i="2"/>
  <c r="T1074" i="2"/>
  <c r="R1074" i="2"/>
  <c r="P1074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5" i="2"/>
  <c r="BH1065" i="2"/>
  <c r="BG1065" i="2"/>
  <c r="BF1065" i="2"/>
  <c r="T1065" i="2"/>
  <c r="R1065" i="2"/>
  <c r="P1065" i="2"/>
  <c r="BI1062" i="2"/>
  <c r="BH1062" i="2"/>
  <c r="BG1062" i="2"/>
  <c r="BF1062" i="2"/>
  <c r="T1062" i="2"/>
  <c r="R1062" i="2"/>
  <c r="P1062" i="2"/>
  <c r="BI1059" i="2"/>
  <c r="BH1059" i="2"/>
  <c r="BG1059" i="2"/>
  <c r="BF1059" i="2"/>
  <c r="T1059" i="2"/>
  <c r="R1059" i="2"/>
  <c r="P1059" i="2"/>
  <c r="BI1056" i="2"/>
  <c r="BH1056" i="2"/>
  <c r="BG1056" i="2"/>
  <c r="BF1056" i="2"/>
  <c r="T1056" i="2"/>
  <c r="R1056" i="2"/>
  <c r="P1056" i="2"/>
  <c r="BI1053" i="2"/>
  <c r="BH1053" i="2"/>
  <c r="BG1053" i="2"/>
  <c r="BF1053" i="2"/>
  <c r="T1053" i="2"/>
  <c r="R1053" i="2"/>
  <c r="P1053" i="2"/>
  <c r="BI1050" i="2"/>
  <c r="BH1050" i="2"/>
  <c r="BG1050" i="2"/>
  <c r="BF1050" i="2"/>
  <c r="T1050" i="2"/>
  <c r="R1050" i="2"/>
  <c r="P1050" i="2"/>
  <c r="BI1047" i="2"/>
  <c r="BH1047" i="2"/>
  <c r="BG1047" i="2"/>
  <c r="BF1047" i="2"/>
  <c r="T1047" i="2"/>
  <c r="R1047" i="2"/>
  <c r="P1047" i="2"/>
  <c r="BI1044" i="2"/>
  <c r="BH1044" i="2"/>
  <c r="BG1044" i="2"/>
  <c r="BF1044" i="2"/>
  <c r="T1044" i="2"/>
  <c r="R1044" i="2"/>
  <c r="P1044" i="2"/>
  <c r="BI1041" i="2"/>
  <c r="BH1041" i="2"/>
  <c r="BG1041" i="2"/>
  <c r="BF1041" i="2"/>
  <c r="T1041" i="2"/>
  <c r="R1041" i="2"/>
  <c r="P1041" i="2"/>
  <c r="BI1038" i="2"/>
  <c r="BH1038" i="2"/>
  <c r="BG1038" i="2"/>
  <c r="BF1038" i="2"/>
  <c r="T1038" i="2"/>
  <c r="R1038" i="2"/>
  <c r="P1038" i="2"/>
  <c r="BI1035" i="2"/>
  <c r="BH1035" i="2"/>
  <c r="BG1035" i="2"/>
  <c r="BF1035" i="2"/>
  <c r="T1035" i="2"/>
  <c r="R1035" i="2"/>
  <c r="P1035" i="2"/>
  <c r="BI1032" i="2"/>
  <c r="BH1032" i="2"/>
  <c r="BG1032" i="2"/>
  <c r="BF1032" i="2"/>
  <c r="T1032" i="2"/>
  <c r="R1032" i="2"/>
  <c r="P1032" i="2"/>
  <c r="BI1029" i="2"/>
  <c r="BH1029" i="2"/>
  <c r="BG1029" i="2"/>
  <c r="BF1029" i="2"/>
  <c r="T1029" i="2"/>
  <c r="R1029" i="2"/>
  <c r="P1029" i="2"/>
  <c r="BI1026" i="2"/>
  <c r="BH1026" i="2"/>
  <c r="BG1026" i="2"/>
  <c r="BF1026" i="2"/>
  <c r="T1026" i="2"/>
  <c r="R1026" i="2"/>
  <c r="P1026" i="2"/>
  <c r="BI1023" i="2"/>
  <c r="BH1023" i="2"/>
  <c r="BG1023" i="2"/>
  <c r="BF1023" i="2"/>
  <c r="T1023" i="2"/>
  <c r="R1023" i="2"/>
  <c r="P1023" i="2"/>
  <c r="BI1020" i="2"/>
  <c r="BH1020" i="2"/>
  <c r="BG1020" i="2"/>
  <c r="BF1020" i="2"/>
  <c r="T1020" i="2"/>
  <c r="R1020" i="2"/>
  <c r="P1020" i="2"/>
  <c r="BI1017" i="2"/>
  <c r="BH1017" i="2"/>
  <c r="BG1017" i="2"/>
  <c r="BF1017" i="2"/>
  <c r="T1017" i="2"/>
  <c r="R1017" i="2"/>
  <c r="P1017" i="2"/>
  <c r="BI1014" i="2"/>
  <c r="BH1014" i="2"/>
  <c r="BG1014" i="2"/>
  <c r="BF1014" i="2"/>
  <c r="T1014" i="2"/>
  <c r="R1014" i="2"/>
  <c r="P1014" i="2"/>
  <c r="BI1011" i="2"/>
  <c r="BH1011" i="2"/>
  <c r="BG1011" i="2"/>
  <c r="BF1011" i="2"/>
  <c r="T1011" i="2"/>
  <c r="R1011" i="2"/>
  <c r="P1011" i="2"/>
  <c r="BI1008" i="2"/>
  <c r="BH1008" i="2"/>
  <c r="BG1008" i="2"/>
  <c r="BF1008" i="2"/>
  <c r="T1008" i="2"/>
  <c r="R1008" i="2"/>
  <c r="P1008" i="2"/>
  <c r="BI1005" i="2"/>
  <c r="BH1005" i="2"/>
  <c r="BG1005" i="2"/>
  <c r="BF1005" i="2"/>
  <c r="T1005" i="2"/>
  <c r="R1005" i="2"/>
  <c r="P1005" i="2"/>
  <c r="BI1002" i="2"/>
  <c r="BH1002" i="2"/>
  <c r="BG1002" i="2"/>
  <c r="BF1002" i="2"/>
  <c r="T1002" i="2"/>
  <c r="R1002" i="2"/>
  <c r="P1002" i="2"/>
  <c r="BI999" i="2"/>
  <c r="BH999" i="2"/>
  <c r="BG999" i="2"/>
  <c r="BF999" i="2"/>
  <c r="T999" i="2"/>
  <c r="R999" i="2"/>
  <c r="P999" i="2"/>
  <c r="BI996" i="2"/>
  <c r="BH996" i="2"/>
  <c r="BG996" i="2"/>
  <c r="BF996" i="2"/>
  <c r="T996" i="2"/>
  <c r="R996" i="2"/>
  <c r="P996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7" i="2"/>
  <c r="BH987" i="2"/>
  <c r="BG987" i="2"/>
  <c r="BF987" i="2"/>
  <c r="T987" i="2"/>
  <c r="R987" i="2"/>
  <c r="P987" i="2"/>
  <c r="BI984" i="2"/>
  <c r="BH984" i="2"/>
  <c r="BG984" i="2"/>
  <c r="BF984" i="2"/>
  <c r="T984" i="2"/>
  <c r="R984" i="2"/>
  <c r="P984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6" i="2"/>
  <c r="BH966" i="2"/>
  <c r="BG966" i="2"/>
  <c r="BF966" i="2"/>
  <c r="T966" i="2"/>
  <c r="R966" i="2"/>
  <c r="P966" i="2"/>
  <c r="BI963" i="2"/>
  <c r="BH963" i="2"/>
  <c r="BG963" i="2"/>
  <c r="BF963" i="2"/>
  <c r="T963" i="2"/>
  <c r="R963" i="2"/>
  <c r="P963" i="2"/>
  <c r="BI960" i="2"/>
  <c r="BH960" i="2"/>
  <c r="BG960" i="2"/>
  <c r="BF960" i="2"/>
  <c r="T960" i="2"/>
  <c r="R960" i="2"/>
  <c r="P960" i="2"/>
  <c r="BI957" i="2"/>
  <c r="BH957" i="2"/>
  <c r="BG957" i="2"/>
  <c r="BF957" i="2"/>
  <c r="T957" i="2"/>
  <c r="R957" i="2"/>
  <c r="P957" i="2"/>
  <c r="BI954" i="2"/>
  <c r="BH954" i="2"/>
  <c r="BG954" i="2"/>
  <c r="BF954" i="2"/>
  <c r="T954" i="2"/>
  <c r="R954" i="2"/>
  <c r="P954" i="2"/>
  <c r="BI951" i="2"/>
  <c r="BH951" i="2"/>
  <c r="BG951" i="2"/>
  <c r="BF951" i="2"/>
  <c r="T951" i="2"/>
  <c r="R951" i="2"/>
  <c r="P951" i="2"/>
  <c r="BI948" i="2"/>
  <c r="BH948" i="2"/>
  <c r="BG948" i="2"/>
  <c r="BF948" i="2"/>
  <c r="T948" i="2"/>
  <c r="R948" i="2"/>
  <c r="P948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8" i="2"/>
  <c r="BH928" i="2"/>
  <c r="BG928" i="2"/>
  <c r="BF928" i="2"/>
  <c r="T928" i="2"/>
  <c r="R928" i="2"/>
  <c r="P928" i="2"/>
  <c r="BI925" i="2"/>
  <c r="BH925" i="2"/>
  <c r="BG925" i="2"/>
  <c r="BF925" i="2"/>
  <c r="T925" i="2"/>
  <c r="R925" i="2"/>
  <c r="P925" i="2"/>
  <c r="BI922" i="2"/>
  <c r="BH922" i="2"/>
  <c r="BG922" i="2"/>
  <c r="BF922" i="2"/>
  <c r="T922" i="2"/>
  <c r="R922" i="2"/>
  <c r="P922" i="2"/>
  <c r="BI919" i="2"/>
  <c r="BH919" i="2"/>
  <c r="BG919" i="2"/>
  <c r="BF919" i="2"/>
  <c r="T919" i="2"/>
  <c r="R919" i="2"/>
  <c r="P919" i="2"/>
  <c r="BI916" i="2"/>
  <c r="BH916" i="2"/>
  <c r="BG916" i="2"/>
  <c r="BF916" i="2"/>
  <c r="T916" i="2"/>
  <c r="R916" i="2"/>
  <c r="P916" i="2"/>
  <c r="BI913" i="2"/>
  <c r="BH913" i="2"/>
  <c r="BG913" i="2"/>
  <c r="BF913" i="2"/>
  <c r="T913" i="2"/>
  <c r="R913" i="2"/>
  <c r="P913" i="2"/>
  <c r="BI910" i="2"/>
  <c r="BH910" i="2"/>
  <c r="BG910" i="2"/>
  <c r="BF910" i="2"/>
  <c r="T910" i="2"/>
  <c r="R910" i="2"/>
  <c r="P910" i="2"/>
  <c r="BI907" i="2"/>
  <c r="BH907" i="2"/>
  <c r="BG907" i="2"/>
  <c r="BF907" i="2"/>
  <c r="T907" i="2"/>
  <c r="R907" i="2"/>
  <c r="P907" i="2"/>
  <c r="BI904" i="2"/>
  <c r="BH904" i="2"/>
  <c r="BG904" i="2"/>
  <c r="BF904" i="2"/>
  <c r="T904" i="2"/>
  <c r="R904" i="2"/>
  <c r="P904" i="2"/>
  <c r="BI901" i="2"/>
  <c r="BH901" i="2"/>
  <c r="BG901" i="2"/>
  <c r="BF901" i="2"/>
  <c r="T901" i="2"/>
  <c r="R901" i="2"/>
  <c r="P901" i="2"/>
  <c r="BI898" i="2"/>
  <c r="BH898" i="2"/>
  <c r="BG898" i="2"/>
  <c r="BF898" i="2"/>
  <c r="T898" i="2"/>
  <c r="R898" i="2"/>
  <c r="P898" i="2"/>
  <c r="BI895" i="2"/>
  <c r="BH895" i="2"/>
  <c r="BG895" i="2"/>
  <c r="BF895" i="2"/>
  <c r="T895" i="2"/>
  <c r="R895" i="2"/>
  <c r="P895" i="2"/>
  <c r="BI892" i="2"/>
  <c r="BH892" i="2"/>
  <c r="BG892" i="2"/>
  <c r="BF892" i="2"/>
  <c r="T892" i="2"/>
  <c r="R892" i="2"/>
  <c r="P892" i="2"/>
  <c r="BI889" i="2"/>
  <c r="BH889" i="2"/>
  <c r="BG889" i="2"/>
  <c r="BF889" i="2"/>
  <c r="T889" i="2"/>
  <c r="R889" i="2"/>
  <c r="P889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7" i="2"/>
  <c r="BH877" i="2"/>
  <c r="BG877" i="2"/>
  <c r="BF877" i="2"/>
  <c r="T877" i="2"/>
  <c r="R877" i="2"/>
  <c r="P877" i="2"/>
  <c r="BI874" i="2"/>
  <c r="BH874" i="2"/>
  <c r="BG874" i="2"/>
  <c r="BF874" i="2"/>
  <c r="T874" i="2"/>
  <c r="R874" i="2"/>
  <c r="P874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6" i="2"/>
  <c r="BH856" i="2"/>
  <c r="BG856" i="2"/>
  <c r="BF856" i="2"/>
  <c r="T856" i="2"/>
  <c r="R856" i="2"/>
  <c r="P856" i="2"/>
  <c r="BI853" i="2"/>
  <c r="BH853" i="2"/>
  <c r="BG853" i="2"/>
  <c r="BF853" i="2"/>
  <c r="T853" i="2"/>
  <c r="R853" i="2"/>
  <c r="P853" i="2"/>
  <c r="BI850" i="2"/>
  <c r="BH850" i="2"/>
  <c r="BG850" i="2"/>
  <c r="BF850" i="2"/>
  <c r="T850" i="2"/>
  <c r="R850" i="2"/>
  <c r="P850" i="2"/>
  <c r="BI847" i="2"/>
  <c r="BH847" i="2"/>
  <c r="BG847" i="2"/>
  <c r="BF847" i="2"/>
  <c r="T847" i="2"/>
  <c r="R847" i="2"/>
  <c r="P847" i="2"/>
  <c r="BI844" i="2"/>
  <c r="BH844" i="2"/>
  <c r="BG844" i="2"/>
  <c r="BF844" i="2"/>
  <c r="T844" i="2"/>
  <c r="R844" i="2"/>
  <c r="P844" i="2"/>
  <c r="BI841" i="2"/>
  <c r="BH841" i="2"/>
  <c r="BG841" i="2"/>
  <c r="BF841" i="2"/>
  <c r="T841" i="2"/>
  <c r="R841" i="2"/>
  <c r="P841" i="2"/>
  <c r="BI838" i="2"/>
  <c r="BH838" i="2"/>
  <c r="BG838" i="2"/>
  <c r="BF838" i="2"/>
  <c r="T838" i="2"/>
  <c r="R838" i="2"/>
  <c r="P838" i="2"/>
  <c r="BI835" i="2"/>
  <c r="BH835" i="2"/>
  <c r="BG835" i="2"/>
  <c r="BF835" i="2"/>
  <c r="T835" i="2"/>
  <c r="R835" i="2"/>
  <c r="P835" i="2"/>
  <c r="BI832" i="2"/>
  <c r="BH832" i="2"/>
  <c r="BG832" i="2"/>
  <c r="BF832" i="2"/>
  <c r="T832" i="2"/>
  <c r="R832" i="2"/>
  <c r="P832" i="2"/>
  <c r="BI829" i="2"/>
  <c r="BH829" i="2"/>
  <c r="BG829" i="2"/>
  <c r="BF829" i="2"/>
  <c r="T829" i="2"/>
  <c r="R829" i="2"/>
  <c r="P829" i="2"/>
  <c r="BI826" i="2"/>
  <c r="BH826" i="2"/>
  <c r="BG826" i="2"/>
  <c r="BF826" i="2"/>
  <c r="T826" i="2"/>
  <c r="R826" i="2"/>
  <c r="P826" i="2"/>
  <c r="BI823" i="2"/>
  <c r="BH823" i="2"/>
  <c r="BG823" i="2"/>
  <c r="BF823" i="2"/>
  <c r="T823" i="2"/>
  <c r="R823" i="2"/>
  <c r="P823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5" i="2"/>
  <c r="BH805" i="2"/>
  <c r="BG805" i="2"/>
  <c r="BF805" i="2"/>
  <c r="T805" i="2"/>
  <c r="R805" i="2"/>
  <c r="P805" i="2"/>
  <c r="BI802" i="2"/>
  <c r="BH802" i="2"/>
  <c r="BG802" i="2"/>
  <c r="BF802" i="2"/>
  <c r="T802" i="2"/>
  <c r="R802" i="2"/>
  <c r="P802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3" i="2"/>
  <c r="BH793" i="2"/>
  <c r="BG793" i="2"/>
  <c r="BF793" i="2"/>
  <c r="T793" i="2"/>
  <c r="R793" i="2"/>
  <c r="P793" i="2"/>
  <c r="BI790" i="2"/>
  <c r="BH790" i="2"/>
  <c r="BG790" i="2"/>
  <c r="BF790" i="2"/>
  <c r="T790" i="2"/>
  <c r="R790" i="2"/>
  <c r="P790" i="2"/>
  <c r="BI787" i="2"/>
  <c r="BH787" i="2"/>
  <c r="BG787" i="2"/>
  <c r="BF787" i="2"/>
  <c r="T787" i="2"/>
  <c r="R787" i="2"/>
  <c r="P787" i="2"/>
  <c r="BI784" i="2"/>
  <c r="BH784" i="2"/>
  <c r="BG784" i="2"/>
  <c r="BF784" i="2"/>
  <c r="T784" i="2"/>
  <c r="R784" i="2"/>
  <c r="P784" i="2"/>
  <c r="BI781" i="2"/>
  <c r="BH781" i="2"/>
  <c r="BG781" i="2"/>
  <c r="BF781" i="2"/>
  <c r="T781" i="2"/>
  <c r="R781" i="2"/>
  <c r="P781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69" i="2"/>
  <c r="BH769" i="2"/>
  <c r="BG769" i="2"/>
  <c r="BF769" i="2"/>
  <c r="T769" i="2"/>
  <c r="R769" i="2"/>
  <c r="P769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60" i="2"/>
  <c r="BH760" i="2"/>
  <c r="BG760" i="2"/>
  <c r="BF760" i="2"/>
  <c r="T760" i="2"/>
  <c r="R760" i="2"/>
  <c r="P760" i="2"/>
  <c r="BI757" i="2"/>
  <c r="BH757" i="2"/>
  <c r="BG757" i="2"/>
  <c r="BF757" i="2"/>
  <c r="T757" i="2"/>
  <c r="R757" i="2"/>
  <c r="P757" i="2"/>
  <c r="BI754" i="2"/>
  <c r="BH754" i="2"/>
  <c r="BG754" i="2"/>
  <c r="BF754" i="2"/>
  <c r="T754" i="2"/>
  <c r="R754" i="2"/>
  <c r="P754" i="2"/>
  <c r="BI751" i="2"/>
  <c r="BH751" i="2"/>
  <c r="BG751" i="2"/>
  <c r="BF751" i="2"/>
  <c r="T751" i="2"/>
  <c r="R751" i="2"/>
  <c r="P751" i="2"/>
  <c r="BI748" i="2"/>
  <c r="BH748" i="2"/>
  <c r="BG748" i="2"/>
  <c r="BF748" i="2"/>
  <c r="T748" i="2"/>
  <c r="R748" i="2"/>
  <c r="P748" i="2"/>
  <c r="BI745" i="2"/>
  <c r="BH745" i="2"/>
  <c r="BG745" i="2"/>
  <c r="BF745" i="2"/>
  <c r="T745" i="2"/>
  <c r="R745" i="2"/>
  <c r="P745" i="2"/>
  <c r="BI742" i="2"/>
  <c r="BH742" i="2"/>
  <c r="BG742" i="2"/>
  <c r="BF742" i="2"/>
  <c r="T742" i="2"/>
  <c r="R742" i="2"/>
  <c r="P742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6" i="2"/>
  <c r="BH706" i="2"/>
  <c r="BG706" i="2"/>
  <c r="BF706" i="2"/>
  <c r="T706" i="2"/>
  <c r="R706" i="2"/>
  <c r="P706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7" i="2"/>
  <c r="BH697" i="2"/>
  <c r="BG697" i="2"/>
  <c r="BF697" i="2"/>
  <c r="T697" i="2"/>
  <c r="R697" i="2"/>
  <c r="P697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5" i="2"/>
  <c r="BH685" i="2"/>
  <c r="BG685" i="2"/>
  <c r="BF685" i="2"/>
  <c r="T685" i="2"/>
  <c r="R685" i="2"/>
  <c r="P685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6" i="2"/>
  <c r="BH676" i="2"/>
  <c r="BG676" i="2"/>
  <c r="BF676" i="2"/>
  <c r="T676" i="2"/>
  <c r="R676" i="2"/>
  <c r="P676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7" i="2"/>
  <c r="BH667" i="2"/>
  <c r="BG667" i="2"/>
  <c r="BF667" i="2"/>
  <c r="T667" i="2"/>
  <c r="R667" i="2"/>
  <c r="P667" i="2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J127" i="2"/>
  <c r="F126" i="2"/>
  <c r="F124" i="2"/>
  <c r="E122" i="2"/>
  <c r="J92" i="2"/>
  <c r="F91" i="2"/>
  <c r="F89" i="2"/>
  <c r="E87" i="2"/>
  <c r="J21" i="2"/>
  <c r="E21" i="2"/>
  <c r="J126" i="2"/>
  <c r="J20" i="2"/>
  <c r="J18" i="2"/>
  <c r="E18" i="2"/>
  <c r="F92" i="2" s="1"/>
  <c r="J17" i="2"/>
  <c r="J12" i="2"/>
  <c r="J124" i="2"/>
  <c r="E7" i="2"/>
  <c r="E85" i="2"/>
  <c r="L90" i="1"/>
  <c r="AM90" i="1"/>
  <c r="AM89" i="1"/>
  <c r="L89" i="1"/>
  <c r="AM87" i="1"/>
  <c r="L87" i="1"/>
  <c r="L85" i="1"/>
  <c r="L84" i="1"/>
  <c r="BK2078" i="2"/>
  <c r="BK1835" i="2"/>
  <c r="J1730" i="2"/>
  <c r="J1640" i="2"/>
  <c r="BK1547" i="2"/>
  <c r="BK1368" i="2"/>
  <c r="J1266" i="2"/>
  <c r="J1065" i="2"/>
  <c r="BK847" i="2"/>
  <c r="J700" i="2"/>
  <c r="J544" i="2"/>
  <c r="BK400" i="2"/>
  <c r="J238" i="2"/>
  <c r="J2058" i="2"/>
  <c r="J1964" i="2"/>
  <c r="BK1787" i="2"/>
  <c r="BK1631" i="2"/>
  <c r="J1541" i="2"/>
  <c r="J1401" i="2"/>
  <c r="BK1308" i="2"/>
  <c r="J1230" i="2"/>
  <c r="BK1152" i="2"/>
  <c r="J1008" i="2"/>
  <c r="BK925" i="2"/>
  <c r="J760" i="2"/>
  <c r="BK592" i="2"/>
  <c r="BK511" i="2"/>
  <c r="J286" i="2"/>
  <c r="J229" i="2"/>
  <c r="J2062" i="2"/>
  <c r="J1883" i="2"/>
  <c r="J1676" i="2"/>
  <c r="J1628" i="2"/>
  <c r="J1559" i="2"/>
  <c r="J1437" i="2"/>
  <c r="J1353" i="2"/>
  <c r="BK1113" i="2"/>
  <c r="BK361" i="2"/>
  <c r="BK2437" i="2"/>
  <c r="BK2393" i="2"/>
  <c r="J2330" i="2"/>
  <c r="J2264" i="2"/>
  <c r="BK2220" i="2"/>
  <c r="J2130" i="2"/>
  <c r="J2007" i="2"/>
  <c r="J1835" i="2"/>
  <c r="BK1691" i="2"/>
  <c r="J1472" i="2"/>
  <c r="J1383" i="2"/>
  <c r="J1110" i="2"/>
  <c r="BK904" i="2"/>
  <c r="BK781" i="2"/>
  <c r="BK613" i="2"/>
  <c r="BK460" i="2"/>
  <c r="BK382" i="2"/>
  <c r="J178" i="2"/>
  <c r="BK2518" i="2"/>
  <c r="J2494" i="2"/>
  <c r="BK2452" i="2"/>
  <c r="J2382" i="2"/>
  <c r="BK2334" i="2"/>
  <c r="BK2302" i="2"/>
  <c r="J2280" i="2"/>
  <c r="J2240" i="2"/>
  <c r="J2220" i="2"/>
  <c r="J2174" i="2"/>
  <c r="J2154" i="2"/>
  <c r="BK2120" i="2"/>
  <c r="BK2094" i="2"/>
  <c r="J2000" i="2"/>
  <c r="J1901" i="2"/>
  <c r="BK1769" i="2"/>
  <c r="J1529" i="2"/>
  <c r="BK1242" i="2"/>
  <c r="J1209" i="2"/>
  <c r="J1077" i="2"/>
  <c r="BK856" i="2"/>
  <c r="BK766" i="2"/>
  <c r="J625" i="2"/>
  <c r="BK442" i="2"/>
  <c r="BK244" i="2"/>
  <c r="J2420" i="2"/>
  <c r="J2380" i="2"/>
  <c r="J2336" i="2"/>
  <c r="J2284" i="2"/>
  <c r="J2248" i="2"/>
  <c r="BK2200" i="2"/>
  <c r="BK2178" i="2"/>
  <c r="BK2122" i="2"/>
  <c r="BK2090" i="2"/>
  <c r="BK1826" i="2"/>
  <c r="BK1709" i="2"/>
  <c r="BK1440" i="2"/>
  <c r="J1227" i="2"/>
  <c r="BK963" i="2"/>
  <c r="J766" i="2"/>
  <c r="J682" i="2"/>
  <c r="BK535" i="2"/>
  <c r="BK463" i="2"/>
  <c r="BK238" i="2"/>
  <c r="BK181" i="2"/>
  <c r="BK1955" i="2"/>
  <c r="J1760" i="2"/>
  <c r="J1523" i="2"/>
  <c r="BK1466" i="2"/>
  <c r="J1368" i="2"/>
  <c r="BK1245" i="2"/>
  <c r="J1062" i="2"/>
  <c r="J933" i="2"/>
  <c r="J913" i="2"/>
  <c r="BK832" i="2"/>
  <c r="J709" i="2"/>
  <c r="BK604" i="2"/>
  <c r="J385" i="2"/>
  <c r="BK163" i="2"/>
  <c r="J1871" i="2"/>
  <c r="J1688" i="2"/>
  <c r="BK142" i="2"/>
  <c r="BK1943" i="2"/>
  <c r="BK1874" i="2"/>
  <c r="BK1724" i="2"/>
  <c r="BK1487" i="2"/>
  <c r="BK1413" i="2"/>
  <c r="BK1275" i="2"/>
  <c r="J1197" i="2"/>
  <c r="BK931" i="2"/>
  <c r="J787" i="2"/>
  <c r="J661" i="2"/>
  <c r="BK304" i="2"/>
  <c r="BK259" i="2"/>
  <c r="J1937" i="2"/>
  <c r="BK1481" i="2"/>
  <c r="BK1266" i="2"/>
  <c r="J999" i="2"/>
  <c r="J769" i="2"/>
  <c r="J718" i="2"/>
  <c r="J610" i="2"/>
  <c r="BK505" i="2"/>
  <c r="J283" i="2"/>
  <c r="BK2464" i="2"/>
  <c r="J2412" i="2"/>
  <c r="J2368" i="2"/>
  <c r="J2334" i="2"/>
  <c r="J2298" i="2"/>
  <c r="J2252" i="2"/>
  <c r="BK2192" i="2"/>
  <c r="J2142" i="2"/>
  <c r="J2028" i="2"/>
  <c r="J1754" i="2"/>
  <c r="J1511" i="2"/>
  <c r="J1407" i="2"/>
  <c r="BK1188" i="2"/>
  <c r="BK954" i="2"/>
  <c r="J775" i="2"/>
  <c r="J739" i="2"/>
  <c r="J607" i="2"/>
  <c r="J466" i="2"/>
  <c r="BK196" i="2"/>
  <c r="BK2494" i="2"/>
  <c r="BK2461" i="2"/>
  <c r="BK2399" i="2"/>
  <c r="J2358" i="2"/>
  <c r="J2314" i="2"/>
  <c r="BK1904" i="2"/>
  <c r="J1574" i="2"/>
  <c r="BK1463" i="2"/>
  <c r="J331" i="2"/>
  <c r="J202" i="2"/>
  <c r="AS94" i="1"/>
  <c r="BK176" i="3"/>
  <c r="J147" i="3"/>
  <c r="BK1988" i="2"/>
  <c r="J1637" i="2"/>
  <c r="BK1523" i="2"/>
  <c r="J1311" i="2"/>
  <c r="BK1176" i="2"/>
  <c r="J1011" i="2"/>
  <c r="BK721" i="2"/>
  <c r="J487" i="2"/>
  <c r="J292" i="2"/>
  <c r="J2060" i="2"/>
  <c r="BK1991" i="2"/>
  <c r="J1799" i="2"/>
  <c r="J1718" i="2"/>
  <c r="J1568" i="2"/>
  <c r="J1496" i="2"/>
  <c r="J1389" i="2"/>
  <c r="BK1299" i="2"/>
  <c r="J1233" i="2"/>
  <c r="J1176" i="2"/>
  <c r="J1095" i="2"/>
  <c r="BK933" i="2"/>
  <c r="J859" i="2"/>
  <c r="J595" i="2"/>
  <c r="J457" i="2"/>
  <c r="BK331" i="2"/>
  <c r="J187" i="2"/>
  <c r="BK1979" i="2"/>
  <c r="J1790" i="2"/>
  <c r="J1664" i="2"/>
  <c r="BK1610" i="2"/>
  <c r="BK1505" i="2"/>
  <c r="J1380" i="2"/>
  <c r="J1092" i="2"/>
  <c r="J424" i="2"/>
  <c r="J277" i="2"/>
  <c r="J2467" i="2"/>
  <c r="J2428" i="2"/>
  <c r="BK2384" i="2"/>
  <c r="J2324" i="2"/>
  <c r="J2270" i="2"/>
  <c r="J2214" i="2"/>
  <c r="BK2116" i="2"/>
  <c r="J1943" i="2"/>
  <c r="J1811" i="2"/>
  <c r="BK1679" i="2"/>
  <c r="J1422" i="2"/>
  <c r="BK1095" i="2"/>
  <c r="J901" i="2"/>
  <c r="BK637" i="2"/>
  <c r="BK610" i="2"/>
  <c r="J433" i="2"/>
  <c r="BK340" i="2"/>
  <c r="J139" i="2"/>
  <c r="J2512" i="2"/>
  <c r="J2479" i="2"/>
  <c r="BK2395" i="2"/>
  <c r="BK2348" i="2"/>
  <c r="BK2304" i="2"/>
  <c r="BK2262" i="2"/>
  <c r="J2226" i="2"/>
  <c r="BK2170" i="2"/>
  <c r="J2102" i="2"/>
  <c r="BK1035" i="2"/>
  <c r="J853" i="2"/>
  <c r="BK673" i="2"/>
  <c r="J493" i="2"/>
  <c r="BK313" i="2"/>
  <c r="BK2422" i="2"/>
  <c r="J2372" i="2"/>
  <c r="BK2316" i="2"/>
  <c r="BK2270" i="2"/>
  <c r="BK2218" i="2"/>
  <c r="BK1775" i="2"/>
  <c r="J1404" i="2"/>
  <c r="BK1287" i="2"/>
  <c r="BK1002" i="2"/>
  <c r="BK880" i="2"/>
  <c r="BK646" i="2"/>
  <c r="BK415" i="2"/>
  <c r="J184" i="2"/>
  <c r="BK2013" i="2"/>
  <c r="J1904" i="2"/>
  <c r="J1727" i="2"/>
  <c r="J1490" i="2"/>
  <c r="BK661" i="2"/>
  <c r="J415" i="2"/>
  <c r="BK157" i="2"/>
  <c r="J1907" i="2"/>
  <c r="J1742" i="2"/>
  <c r="BK1407" i="2"/>
  <c r="BK1140" i="2"/>
  <c r="BK1026" i="2"/>
  <c r="J981" i="2"/>
  <c r="J511" i="2"/>
  <c r="BK406" i="2"/>
  <c r="BK220" i="2"/>
  <c r="J2088" i="2"/>
  <c r="J1880" i="2"/>
  <c r="J1547" i="2"/>
  <c r="J1335" i="2"/>
  <c r="J1056" i="2"/>
  <c r="J829" i="2"/>
  <c r="J778" i="2"/>
  <c r="J646" i="2"/>
  <c r="BK421" i="2"/>
  <c r="BK211" i="2"/>
  <c r="BK1982" i="2"/>
  <c r="BK1640" i="2"/>
  <c r="J1299" i="2"/>
  <c r="J1041" i="2"/>
  <c r="J880" i="2"/>
  <c r="J721" i="2"/>
  <c r="BK634" i="2"/>
  <c r="BK568" i="2"/>
  <c r="BK544" i="2"/>
  <c r="J274" i="2"/>
  <c r="J2439" i="2"/>
  <c r="BK2391" i="2"/>
  <c r="BK2322" i="2"/>
  <c r="BK2286" i="2"/>
  <c r="J2232" i="2"/>
  <c r="J2162" i="2"/>
  <c r="J2134" i="2"/>
  <c r="BK2096" i="2"/>
  <c r="BK1790" i="2"/>
  <c r="BK1550" i="2"/>
  <c r="J1371" i="2"/>
  <c r="BK1116" i="2"/>
  <c r="BK990" i="2"/>
  <c r="BK835" i="2"/>
  <c r="J619" i="2"/>
  <c r="BK412" i="2"/>
  <c r="BK2506" i="2"/>
  <c r="BK2406" i="2"/>
  <c r="J2366" i="2"/>
  <c r="BK2308" i="2"/>
  <c r="J2250" i="2"/>
  <c r="BK2222" i="2"/>
  <c r="J2184" i="2"/>
  <c r="BK2166" i="2"/>
  <c r="BK2152" i="2"/>
  <c r="BK2104" i="2"/>
  <c r="BK1727" i="2"/>
  <c r="BK1320" i="2"/>
  <c r="BK1098" i="2"/>
  <c r="BK1014" i="2"/>
  <c r="J966" i="2"/>
  <c r="J736" i="2"/>
  <c r="BK679" i="2"/>
  <c r="BK562" i="2"/>
  <c r="BK379" i="2"/>
  <c r="BK166" i="3"/>
  <c r="J157" i="3"/>
  <c r="J166" i="3"/>
  <c r="BK119" i="3"/>
  <c r="J119" i="3"/>
  <c r="J122" i="3"/>
  <c r="BK149" i="3"/>
  <c r="J1616" i="2"/>
  <c r="BK1586" i="2"/>
  <c r="BK1484" i="2"/>
  <c r="J1290" i="2"/>
  <c r="BK874" i="2"/>
  <c r="BK754" i="2"/>
  <c r="J490" i="2"/>
  <c r="J349" i="2"/>
  <c r="J154" i="2"/>
  <c r="J2034" i="2"/>
  <c r="J1769" i="2"/>
  <c r="BK1700" i="2"/>
  <c r="BK1625" i="2"/>
  <c r="J1514" i="2"/>
  <c r="BK1380" i="2"/>
  <c r="BK1293" i="2"/>
  <c r="BK1209" i="2"/>
  <c r="J1113" i="2"/>
  <c r="BK936" i="2"/>
  <c r="BK871" i="2"/>
  <c r="BK580" i="2"/>
  <c r="J427" i="2"/>
  <c r="J337" i="2"/>
  <c r="BK2084" i="2"/>
  <c r="J2022" i="2"/>
  <c r="BK1880" i="2"/>
  <c r="J1739" i="2"/>
  <c r="BK1658" i="2"/>
  <c r="J1577" i="2"/>
  <c r="BK1451" i="2"/>
  <c r="BK1326" i="2"/>
  <c r="BK1119" i="2"/>
  <c r="BK427" i="2"/>
  <c r="BK214" i="2"/>
  <c r="BK2250" i="2"/>
  <c r="BK2188" i="2"/>
  <c r="BK2052" i="2"/>
  <c r="BK1922" i="2"/>
  <c r="BK1706" i="2"/>
  <c r="BK1305" i="2"/>
  <c r="BK939" i="2"/>
  <c r="J847" i="2"/>
  <c r="J634" i="2"/>
  <c r="J439" i="2"/>
  <c r="J220" i="2"/>
  <c r="BK136" i="2"/>
  <c r="J2509" i="2"/>
  <c r="BK2449" i="2"/>
  <c r="BK2342" i="2"/>
  <c r="J2294" i="2"/>
  <c r="J2242" i="2"/>
  <c r="BK2224" i="2"/>
  <c r="J2176" i="2"/>
  <c r="J2144" i="2"/>
  <c r="J2064" i="2"/>
  <c r="J1994" i="2"/>
  <c r="BK1883" i="2"/>
  <c r="J1781" i="2"/>
  <c r="J1607" i="2"/>
  <c r="BK1341" i="2"/>
  <c r="BK1224" i="2"/>
  <c r="BK1191" i="2"/>
  <c r="BK1020" i="2"/>
  <c r="BK733" i="2"/>
  <c r="J601" i="2"/>
  <c r="BK397" i="2"/>
  <c r="J2444" i="2"/>
  <c r="J2410" i="2"/>
  <c r="BK2358" i="2"/>
  <c r="J2282" i="2"/>
  <c r="BK2242" i="2"/>
  <c r="J2180" i="2"/>
  <c r="BK2144" i="2"/>
  <c r="J2108" i="2"/>
  <c r="J1970" i="2"/>
  <c r="BK1859" i="2"/>
  <c r="BK1754" i="2"/>
  <c r="J1586" i="2"/>
  <c r="J1257" i="2"/>
  <c r="BK484" i="2"/>
  <c r="J298" i="2"/>
  <c r="BK2066" i="2"/>
  <c r="BK1961" i="2"/>
  <c r="BK1562" i="2"/>
  <c r="J706" i="2"/>
  <c r="J460" i="2"/>
  <c r="BK268" i="2"/>
  <c r="BK2002" i="2"/>
  <c r="J1862" i="2"/>
  <c r="J1685" i="2"/>
  <c r="J1553" i="2"/>
  <c r="J1242" i="2"/>
  <c r="BK1101" i="2"/>
  <c r="BK1038" i="2"/>
  <c r="J993" i="2"/>
  <c r="BK517" i="2"/>
  <c r="J472" i="2"/>
  <c r="BK388" i="2"/>
  <c r="BK199" i="2"/>
  <c r="J1949" i="2"/>
  <c r="J1796" i="2"/>
  <c r="BK1544" i="2"/>
  <c r="J1443" i="2"/>
  <c r="J1224" i="2"/>
  <c r="BK1182" i="2"/>
  <c r="BK945" i="2"/>
  <c r="J871" i="2"/>
  <c r="J745" i="2"/>
  <c r="BK481" i="2"/>
  <c r="BK277" i="2"/>
  <c r="BK166" i="2"/>
  <c r="BK1970" i="2"/>
  <c r="BK1730" i="2"/>
  <c r="J1191" i="2"/>
  <c r="J939" i="2"/>
  <c r="J754" i="2"/>
  <c r="BK694" i="2"/>
  <c r="BK631" i="2"/>
  <c r="BK553" i="2"/>
  <c r="BK496" i="2"/>
  <c r="BK145" i="2"/>
  <c r="BK2092" i="2"/>
  <c r="J1736" i="2"/>
  <c r="J1460" i="2"/>
  <c r="J1254" i="2"/>
  <c r="J1047" i="2"/>
  <c r="J960" i="2"/>
  <c r="BK820" i="2"/>
  <c r="J757" i="2"/>
  <c r="J592" i="2"/>
  <c r="J271" i="2"/>
  <c r="BK2512" i="2"/>
  <c r="J2491" i="2"/>
  <c r="BK2442" i="2"/>
  <c r="J2370" i="2"/>
  <c r="J2332" i="2"/>
  <c r="BK2310" i="2"/>
  <c r="BK2264" i="2"/>
  <c r="J2208" i="2"/>
  <c r="BK2176" i="2"/>
  <c r="J2158" i="2"/>
  <c r="BK2140" i="2"/>
  <c r="BK2064" i="2"/>
  <c r="J1916" i="2"/>
  <c r="BK1565" i="2"/>
  <c r="BK1239" i="2"/>
  <c r="BK1083" i="2"/>
  <c r="J957" i="2"/>
  <c r="BK796" i="2"/>
  <c r="J655" i="2"/>
  <c r="BK352" i="2"/>
  <c r="J244" i="2"/>
  <c r="J133" i="2"/>
  <c r="J160" i="3"/>
  <c r="J130" i="3"/>
  <c r="J172" i="3"/>
  <c r="BK155" i="3"/>
  <c r="J143" i="3"/>
  <c r="BK151" i="3"/>
  <c r="J145" i="3"/>
  <c r="BK1949" i="2"/>
  <c r="BK1856" i="2"/>
  <c r="BK1778" i="2"/>
  <c r="BK1673" i="2"/>
  <c r="J1598" i="2"/>
  <c r="J1583" i="2"/>
  <c r="BK1490" i="2"/>
  <c r="BK1329" i="2"/>
  <c r="BK1263" i="2"/>
  <c r="J1020" i="2"/>
  <c r="J841" i="2"/>
  <c r="BK667" i="2"/>
  <c r="J316" i="2"/>
  <c r="J235" i="2"/>
  <c r="J2056" i="2"/>
  <c r="BK1766" i="2"/>
  <c r="J1646" i="2"/>
  <c r="BK1604" i="2"/>
  <c r="J1478" i="2"/>
  <c r="BK1371" i="2"/>
  <c r="BK1257" i="2"/>
  <c r="J1164" i="2"/>
  <c r="BK1047" i="2"/>
  <c r="J931" i="2"/>
  <c r="BK862" i="2"/>
  <c r="J1691" i="2"/>
  <c r="BK1661" i="2"/>
  <c r="BK1541" i="2"/>
  <c r="J1434" i="2"/>
  <c r="BK1158" i="2"/>
  <c r="BK445" i="2"/>
  <c r="J2485" i="2"/>
  <c r="J2454" i="2"/>
  <c r="J2424" i="2"/>
  <c r="BK2374" i="2"/>
  <c r="J2286" i="2"/>
  <c r="BK2256" i="2"/>
  <c r="BK2232" i="2"/>
  <c r="J2192" i="2"/>
  <c r="BK2112" i="2"/>
  <c r="BK1925" i="2"/>
  <c r="J1745" i="2"/>
  <c r="J376" i="2"/>
  <c r="BK151" i="2"/>
  <c r="J2521" i="2"/>
  <c r="BK2497" i="2"/>
  <c r="J2447" i="2"/>
  <c r="BK2389" i="2"/>
  <c r="J2118" i="2"/>
  <c r="J2090" i="2"/>
  <c r="BK1997" i="2"/>
  <c r="J1877" i="2"/>
  <c r="BK1688" i="2"/>
  <c r="BK1431" i="2"/>
  <c r="J1221" i="2"/>
  <c r="BK1194" i="2"/>
  <c r="J1032" i="2"/>
  <c r="J826" i="2"/>
  <c r="J604" i="2"/>
  <c r="J364" i="2"/>
  <c r="BK2456" i="2"/>
  <c r="BK2126" i="2"/>
  <c r="J2025" i="2"/>
  <c r="J1895" i="2"/>
  <c r="BK1748" i="2"/>
  <c r="J1580" i="2"/>
  <c r="J1305" i="2"/>
  <c r="J1089" i="2"/>
  <c r="J868" i="2"/>
  <c r="BK739" i="2"/>
  <c r="J574" i="2"/>
  <c r="BK433" i="2"/>
  <c r="BK289" i="2"/>
  <c r="J142" i="2"/>
  <c r="J1985" i="2"/>
  <c r="BK1913" i="2"/>
  <c r="J1748" i="2"/>
  <c r="J1505" i="2"/>
  <c r="J1453" i="2"/>
  <c r="BK1335" i="2"/>
  <c r="BK1092" i="2"/>
  <c r="J963" i="2"/>
  <c r="J919" i="2"/>
  <c r="J850" i="2"/>
  <c r="J793" i="2"/>
  <c r="BK655" i="2"/>
  <c r="J436" i="2"/>
  <c r="BK256" i="2"/>
  <c r="J1919" i="2"/>
  <c r="BK1850" i="2"/>
  <c r="BK1694" i="2"/>
  <c r="J1463" i="2"/>
  <c r="BK1143" i="2"/>
  <c r="J1029" i="2"/>
  <c r="J580" i="2"/>
  <c r="J505" i="2"/>
  <c r="BK409" i="2"/>
  <c r="BK316" i="2"/>
  <c r="J163" i="2"/>
  <c r="J1922" i="2"/>
  <c r="BK1781" i="2"/>
  <c r="BK1526" i="2"/>
  <c r="J1428" i="2"/>
  <c r="J1314" i="2"/>
  <c r="J1059" i="2"/>
  <c r="J874" i="2"/>
  <c r="BK793" i="2"/>
  <c r="BK736" i="2"/>
  <c r="BK586" i="2"/>
  <c r="J307" i="2"/>
  <c r="J193" i="2"/>
  <c r="BK2054" i="2"/>
  <c r="J1859" i="2"/>
  <c r="BK1595" i="2"/>
  <c r="BK1302" i="2"/>
  <c r="BK966" i="2"/>
  <c r="J784" i="2"/>
  <c r="BK709" i="2"/>
  <c r="J640" i="2"/>
  <c r="J562" i="2"/>
  <c r="J421" i="2"/>
  <c r="J136" i="2"/>
  <c r="J2432" i="2"/>
  <c r="J2408" i="2"/>
  <c r="BK2370" i="2"/>
  <c r="BK2332" i="2"/>
  <c r="BK2290" i="2"/>
  <c r="J2276" i="2"/>
  <c r="BK2208" i="2"/>
  <c r="J2146" i="2"/>
  <c r="BK2132" i="2"/>
  <c r="BK799" i="2"/>
  <c r="BK706" i="2"/>
  <c r="J559" i="2"/>
  <c r="J322" i="2"/>
  <c r="BK229" i="2"/>
  <c r="BK2503" i="2"/>
  <c r="BK2447" i="2"/>
  <c r="BK2128" i="2"/>
  <c r="J2002" i="2"/>
  <c r="J1856" i="2"/>
  <c r="BK1511" i="2"/>
  <c r="J1128" i="2"/>
  <c r="J987" i="2"/>
  <c r="BK817" i="2"/>
  <c r="BK718" i="2"/>
  <c r="J664" i="2"/>
  <c r="J520" i="2"/>
  <c r="J334" i="2"/>
  <c r="J304" i="2"/>
  <c r="BK223" i="2"/>
  <c r="J175" i="2"/>
  <c r="J176" i="3"/>
  <c r="BK143" i="3"/>
  <c r="BK160" i="3"/>
  <c r="BK170" i="3"/>
  <c r="BK145" i="3"/>
  <c r="BK130" i="3"/>
  <c r="J1952" i="2"/>
  <c r="J1838" i="2"/>
  <c r="BK1772" i="2"/>
  <c r="BK1670" i="2"/>
  <c r="J1502" i="2"/>
  <c r="BK1314" i="2"/>
  <c r="J1080" i="2"/>
  <c r="J862" i="2"/>
  <c r="BK703" i="2"/>
  <c r="J532" i="2"/>
  <c r="J346" i="2"/>
  <c r="J226" i="2"/>
  <c r="J1955" i="2"/>
  <c r="BK1757" i="2"/>
  <c r="J1661" i="2"/>
  <c r="J1517" i="2"/>
  <c r="J1431" i="2"/>
  <c r="BK1323" i="2"/>
  <c r="BK1197" i="2"/>
  <c r="BK1128" i="2"/>
  <c r="BK987" i="2"/>
  <c r="BK907" i="2"/>
  <c r="BK814" i="2"/>
  <c r="J694" i="2"/>
  <c r="BK526" i="2"/>
  <c r="BK469" i="2"/>
  <c r="BK334" i="2"/>
  <c r="BK184" i="2"/>
  <c r="BK2037" i="2"/>
  <c r="BK1820" i="2"/>
  <c r="J1751" i="2"/>
  <c r="BK1634" i="2"/>
  <c r="J1550" i="2"/>
  <c r="BK1416" i="2"/>
  <c r="J1263" i="2"/>
  <c r="BK1077" i="2"/>
  <c r="J373" i="2"/>
  <c r="J2464" i="2"/>
  <c r="BK2404" i="2"/>
  <c r="BK2356" i="2"/>
  <c r="J2288" i="2"/>
  <c r="BK2216" i="2"/>
  <c r="J2074" i="2"/>
  <c r="J1832" i="2"/>
  <c r="BK1559" i="2"/>
  <c r="J1413" i="2"/>
  <c r="BK1161" i="2"/>
  <c r="J936" i="2"/>
  <c r="BK838" i="2"/>
  <c r="BK547" i="2"/>
  <c r="BK394" i="2"/>
  <c r="BK217" i="2"/>
  <c r="BK2521" i="2"/>
  <c r="BK2482" i="2"/>
  <c r="BK2434" i="2"/>
  <c r="BK2360" i="2"/>
  <c r="BK2324" i="2"/>
  <c r="BK2272" i="2"/>
  <c r="J2230" i="2"/>
  <c r="J2190" i="2"/>
  <c r="J2164" i="2"/>
  <c r="J2136" i="2"/>
  <c r="J2092" i="2"/>
  <c r="BK1796" i="2"/>
  <c r="J1679" i="2"/>
  <c r="BK1404" i="2"/>
  <c r="BK1230" i="2"/>
  <c r="J1212" i="2"/>
  <c r="J1119" i="2"/>
  <c r="J954" i="2"/>
  <c r="J838" i="2"/>
  <c r="BK658" i="2"/>
  <c r="J538" i="2"/>
  <c r="J361" i="2"/>
  <c r="BK2467" i="2"/>
  <c r="J2399" i="2"/>
  <c r="BK2338" i="2"/>
  <c r="BK2276" i="2"/>
  <c r="BK2226" i="2"/>
  <c r="J2194" i="2"/>
  <c r="J2150" i="2"/>
  <c r="BK2088" i="2"/>
  <c r="BK1967" i="2"/>
  <c r="J1757" i="2"/>
  <c r="J1451" i="2"/>
  <c r="BK1206" i="2"/>
  <c r="J886" i="2"/>
  <c r="J799" i="2"/>
  <c r="BK577" i="2"/>
  <c r="J526" i="2"/>
  <c r="BK301" i="2"/>
  <c r="BK2034" i="2"/>
  <c r="BK1952" i="2"/>
  <c r="BK1763" i="2"/>
  <c r="J1440" i="2"/>
  <c r="BK1350" i="2"/>
  <c r="J1239" i="2"/>
  <c r="BK960" i="2"/>
  <c r="BK859" i="2"/>
  <c r="BK742" i="2"/>
  <c r="J463" i="2"/>
  <c r="J325" i="2"/>
  <c r="BK133" i="2"/>
  <c r="BK430" i="2"/>
  <c r="BK202" i="2"/>
  <c r="J2054" i="2"/>
  <c r="BK1868" i="2"/>
  <c r="BK1520" i="2"/>
  <c r="BK1434" i="2"/>
  <c r="BK1254" i="2"/>
  <c r="J1200" i="2"/>
  <c r="BK1041" i="2"/>
  <c r="J790" i="2"/>
  <c r="BK664" i="2"/>
  <c r="BK448" i="2"/>
  <c r="BK274" i="2"/>
  <c r="J148" i="2"/>
  <c r="BK1871" i="2"/>
  <c r="BK1589" i="2"/>
  <c r="BK1107" i="2"/>
  <c r="J835" i="2"/>
  <c r="BK2354" i="2"/>
  <c r="BK2288" i="2"/>
  <c r="BK2244" i="2"/>
  <c r="BK2184" i="2"/>
  <c r="BK2102" i="2"/>
  <c r="BK2056" i="2"/>
  <c r="J1793" i="2"/>
  <c r="J1544" i="2"/>
  <c r="J1251" i="2"/>
  <c r="J1137" i="2"/>
  <c r="BK1008" i="2"/>
  <c r="BK919" i="2"/>
  <c r="J712" i="2"/>
  <c r="BK493" i="2"/>
  <c r="BK232" i="2"/>
  <c r="J2500" i="2"/>
  <c r="J2452" i="2"/>
  <c r="BK2378" i="2"/>
  <c r="J2342" i="2"/>
  <c r="J2292" i="2"/>
  <c r="J2224" i="2"/>
  <c r="J2196" i="2"/>
  <c r="BK2174" i="2"/>
  <c r="BK2142" i="2"/>
  <c r="J2082" i="2"/>
  <c r="BK1889" i="2"/>
  <c r="J1329" i="2"/>
  <c r="J1122" i="2"/>
  <c r="BK984" i="2"/>
  <c r="J772" i="2"/>
  <c r="BK685" i="2"/>
  <c r="BK616" i="2"/>
  <c r="BK373" i="2"/>
  <c r="BK168" i="3"/>
  <c r="J151" i="3"/>
  <c r="J155" i="3"/>
  <c r="BK1934" i="2"/>
  <c r="BK1832" i="2"/>
  <c r="BK1715" i="2"/>
  <c r="J1658" i="2"/>
  <c r="BK1571" i="2"/>
  <c r="J1416" i="2"/>
  <c r="BK1278" i="2"/>
  <c r="J1155" i="2"/>
  <c r="BK948" i="2"/>
  <c r="J811" i="2"/>
  <c r="J586" i="2"/>
  <c r="BK436" i="2"/>
  <c r="J256" i="2"/>
  <c r="BK193" i="2"/>
  <c r="BK1994" i="2"/>
  <c r="BK1742" i="2"/>
  <c r="J1670" i="2"/>
  <c r="J1538" i="2"/>
  <c r="BK1455" i="2"/>
  <c r="J1341" i="2"/>
  <c r="BK1281" i="2"/>
  <c r="J1218" i="2"/>
  <c r="BK1167" i="2"/>
  <c r="BK1059" i="2"/>
  <c r="BK790" i="2"/>
  <c r="J535" i="2"/>
  <c r="J394" i="2"/>
  <c r="J265" i="2"/>
  <c r="BK2046" i="2"/>
  <c r="J1946" i="2"/>
  <c r="J1700" i="2"/>
  <c r="BK1649" i="2"/>
  <c r="BK1508" i="2"/>
  <c r="J1419" i="2"/>
  <c r="BK1110" i="2"/>
  <c r="BK457" i="2"/>
  <c r="BK364" i="2"/>
  <c r="BK2479" i="2"/>
  <c r="J2406" i="2"/>
  <c r="J2391" i="2"/>
  <c r="BK2352" i="2"/>
  <c r="BK2280" i="2"/>
  <c r="J2210" i="2"/>
  <c r="BK2004" i="2"/>
  <c r="BK1892" i="2"/>
  <c r="BK1712" i="2"/>
  <c r="J1484" i="2"/>
  <c r="BK1386" i="2"/>
  <c r="BK1089" i="2"/>
  <c r="BK889" i="2"/>
  <c r="BK676" i="2"/>
  <c r="BK478" i="2"/>
  <c r="J391" i="2"/>
  <c r="J2524" i="2"/>
  <c r="BK2500" i="2"/>
  <c r="BK2473" i="2"/>
  <c r="BK2418" i="2"/>
  <c r="J2374" i="2"/>
  <c r="J2328" i="2"/>
  <c r="J2310" i="2"/>
  <c r="J2268" i="2"/>
  <c r="BK2206" i="2"/>
  <c r="J2168" i="2"/>
  <c r="BK2110" i="2"/>
  <c r="J2037" i="2"/>
  <c r="J1988" i="2"/>
  <c r="J1823" i="2"/>
  <c r="BK1682" i="2"/>
  <c r="J1296" i="2"/>
  <c r="J1215" i="2"/>
  <c r="BK1149" i="2"/>
  <c r="BK886" i="2"/>
  <c r="J832" i="2"/>
  <c r="J649" i="2"/>
  <c r="J469" i="2"/>
  <c r="J250" i="2"/>
  <c r="BK2414" i="2"/>
  <c r="BK2366" i="2"/>
  <c r="BK2296" i="2"/>
  <c r="J2216" i="2"/>
  <c r="BK2162" i="2"/>
  <c r="J2120" i="2"/>
  <c r="J1940" i="2"/>
  <c r="BK1784" i="2"/>
  <c r="BK1685" i="2"/>
  <c r="J1365" i="2"/>
  <c r="BK1137" i="2"/>
  <c r="BK910" i="2"/>
  <c r="BK745" i="2"/>
  <c r="J550" i="2"/>
  <c r="J280" i="2"/>
  <c r="J2068" i="2"/>
  <c r="BK1973" i="2"/>
  <c r="J1820" i="2"/>
  <c r="J1610" i="2"/>
  <c r="J673" i="2"/>
  <c r="J481" i="2"/>
  <c r="J388" i="2"/>
  <c r="BK2028" i="2"/>
  <c r="BK1802" i="2"/>
  <c r="BK1601" i="2"/>
  <c r="BK1146" i="2"/>
  <c r="BK1053" i="2"/>
  <c r="J975" i="2"/>
  <c r="BK475" i="2"/>
  <c r="J328" i="2"/>
  <c r="BK160" i="2"/>
  <c r="BK2000" i="2"/>
  <c r="J1817" i="2"/>
  <c r="J1532" i="2"/>
  <c r="BK571" i="2"/>
  <c r="BK292" i="2"/>
  <c r="BK175" i="2"/>
  <c r="J2048" i="2"/>
  <c r="BK1499" i="2"/>
  <c r="BK1272" i="2"/>
  <c r="J996" i="2"/>
  <c r="J817" i="2"/>
  <c r="J697" i="2"/>
  <c r="BK622" i="2"/>
  <c r="J547" i="2"/>
  <c r="BK355" i="2"/>
  <c r="BK154" i="2"/>
  <c r="BK2420" i="2"/>
  <c r="J2393" i="2"/>
  <c r="BK2330" i="2"/>
  <c r="BK2294" i="2"/>
  <c r="J2258" i="2"/>
  <c r="BK2190" i="2"/>
  <c r="BK2148" i="2"/>
  <c r="J2094" i="2"/>
  <c r="BK1907" i="2"/>
  <c r="J1475" i="2"/>
  <c r="BK1365" i="2"/>
  <c r="BK1173" i="2"/>
  <c r="J1014" i="2"/>
  <c r="BK916" i="2"/>
  <c r="BK748" i="2"/>
  <c r="J616" i="2"/>
  <c r="BK487" i="2"/>
  <c r="BK139" i="2"/>
  <c r="J2456" i="2"/>
  <c r="J2402" i="2"/>
  <c r="BK2346" i="2"/>
  <c r="BK2284" i="2"/>
  <c r="J2234" i="2"/>
  <c r="J2202" i="2"/>
  <c r="J2160" i="2"/>
  <c r="BK2118" i="2"/>
  <c r="J2076" i="2"/>
  <c r="BK1931" i="2"/>
  <c r="J1682" i="2"/>
  <c r="J1248" i="2"/>
  <c r="J1026" i="2"/>
  <c r="J942" i="2"/>
  <c r="J703" i="2"/>
  <c r="J622" i="2"/>
  <c r="BK502" i="2"/>
  <c r="J162" i="3"/>
  <c r="BK178" i="3"/>
  <c r="BK139" i="3"/>
  <c r="J128" i="3"/>
  <c r="BK2068" i="2"/>
  <c r="J1892" i="2"/>
  <c r="J1709" i="2"/>
  <c r="J1649" i="2"/>
  <c r="BK1592" i="2"/>
  <c r="BK1529" i="2"/>
  <c r="BK1425" i="2"/>
  <c r="J1302" i="2"/>
  <c r="BK1131" i="2"/>
  <c r="BK865" i="2"/>
  <c r="J652" i="2"/>
  <c r="BK418" i="2"/>
  <c r="J241" i="2"/>
  <c r="J2040" i="2"/>
  <c r="BK1841" i="2"/>
  <c r="BK1619" i="2"/>
  <c r="BK1493" i="2"/>
  <c r="BK1356" i="2"/>
  <c r="J1272" i="2"/>
  <c r="BK1227" i="2"/>
  <c r="BK1155" i="2"/>
  <c r="BK1005" i="2"/>
  <c r="BK895" i="2"/>
  <c r="J724" i="2"/>
  <c r="BK1637" i="2"/>
  <c r="J1535" i="2"/>
  <c r="BK1389" i="2"/>
  <c r="J1131" i="2"/>
  <c r="J451" i="2"/>
  <c r="J289" i="2"/>
  <c r="BK2476" i="2"/>
  <c r="BK2430" i="2"/>
  <c r="BK2376" i="2"/>
  <c r="J2346" i="2"/>
  <c r="BK2278" i="2"/>
  <c r="J2206" i="2"/>
  <c r="J2110" i="2"/>
  <c r="BK775" i="2"/>
  <c r="J454" i="2"/>
  <c r="J343" i="2"/>
  <c r="J169" i="2"/>
  <c r="J2518" i="2"/>
  <c r="J2458" i="2"/>
  <c r="J2404" i="2"/>
  <c r="J2340" i="2"/>
  <c r="BK2312" i="2"/>
  <c r="J2278" i="2"/>
  <c r="BK2236" i="2"/>
  <c r="J2200" i="2"/>
  <c r="BK2160" i="2"/>
  <c r="J2104" i="2"/>
  <c r="BK2070" i="2"/>
  <c r="J1934" i="2"/>
  <c r="J1850" i="2"/>
  <c r="J1631" i="2"/>
  <c r="BK1347" i="2"/>
  <c r="BK1218" i="2"/>
  <c r="J1152" i="2"/>
  <c r="BK1023" i="2"/>
  <c r="BK850" i="2"/>
  <c r="J676" i="2"/>
  <c r="BK490" i="2"/>
  <c r="BK328" i="2"/>
  <c r="J2434" i="2"/>
  <c r="J2416" i="2"/>
  <c r="J2397" i="2"/>
  <c r="J2308" i="2"/>
  <c r="J2260" i="2"/>
  <c r="BK2196" i="2"/>
  <c r="BK2164" i="2"/>
  <c r="J2116" i="2"/>
  <c r="BK2050" i="2"/>
  <c r="J1715" i="2"/>
  <c r="J1386" i="2"/>
  <c r="J1143" i="2"/>
  <c r="J951" i="2"/>
  <c r="J883" i="2"/>
  <c r="BK691" i="2"/>
  <c r="BK529" i="2"/>
  <c r="BK307" i="2"/>
  <c r="J145" i="2"/>
  <c r="BK2010" i="2"/>
  <c r="J1778" i="2"/>
  <c r="J1493" i="2"/>
  <c r="BK1428" i="2"/>
  <c r="BK1344" i="2"/>
  <c r="BK1170" i="2"/>
  <c r="J1053" i="2"/>
  <c r="J904" i="2"/>
  <c r="J808" i="2"/>
  <c r="BK565" i="2"/>
  <c r="BK439" i="2"/>
  <c r="J301" i="2"/>
  <c r="J1976" i="2"/>
  <c r="BK1886" i="2"/>
  <c r="J1766" i="2"/>
  <c r="J1562" i="2"/>
  <c r="J1320" i="2"/>
  <c r="J1104" i="2"/>
  <c r="BK999" i="2"/>
  <c r="J508" i="2"/>
  <c r="BK319" i="2"/>
  <c r="BK190" i="2"/>
  <c r="J2031" i="2"/>
  <c r="BK1814" i="2"/>
  <c r="BK1655" i="2"/>
  <c r="BK1449" i="2"/>
  <c r="J1245" i="2"/>
  <c r="BK1164" i="2"/>
  <c r="BK942" i="2"/>
  <c r="J856" i="2"/>
  <c r="J748" i="2"/>
  <c r="J442" i="2"/>
  <c r="BK286" i="2"/>
  <c r="BK208" i="2"/>
  <c r="BK2074" i="2"/>
  <c r="BK1808" i="2"/>
  <c r="BK1362" i="2"/>
  <c r="BK1290" i="2"/>
  <c r="BK1086" i="2"/>
  <c r="BK898" i="2"/>
  <c r="J643" i="2"/>
  <c r="BK625" i="2"/>
  <c r="J412" i="2"/>
  <c r="J2138" i="2"/>
  <c r="J2084" i="2"/>
  <c r="J2004" i="2"/>
  <c r="J1694" i="2"/>
  <c r="BK1410" i="2"/>
  <c r="J1167" i="2"/>
  <c r="BK1032" i="2"/>
  <c r="J978" i="2"/>
  <c r="BK787" i="2"/>
  <c r="BK628" i="2"/>
  <c r="J430" i="2"/>
  <c r="J253" i="2"/>
  <c r="BK2509" i="2"/>
  <c r="J2482" i="2"/>
  <c r="BK2426" i="2"/>
  <c r="J2360" i="2"/>
  <c r="BK2306" i="2"/>
  <c r="J2228" i="2"/>
  <c r="BK2194" i="2"/>
  <c r="J2170" i="2"/>
  <c r="J2106" i="2"/>
  <c r="BK2062" i="2"/>
  <c r="J1898" i="2"/>
  <c r="BK1556" i="2"/>
  <c r="BK1179" i="2"/>
  <c r="BK1074" i="2"/>
  <c r="J898" i="2"/>
  <c r="BK724" i="2"/>
  <c r="BK652" i="2"/>
  <c r="J565" i="2"/>
  <c r="BK343" i="2"/>
  <c r="BK174" i="3"/>
  <c r="J141" i="3"/>
  <c r="BK125" i="3"/>
  <c r="J170" i="3"/>
  <c r="J135" i="3"/>
  <c r="J2016" i="2"/>
  <c r="BK1853" i="2"/>
  <c r="BK1652" i="2"/>
  <c r="J1565" i="2"/>
  <c r="BK1383" i="2"/>
  <c r="BK1284" i="2"/>
  <c r="J1161" i="2"/>
  <c r="BK993" i="2"/>
  <c r="J796" i="2"/>
  <c r="J589" i="2"/>
  <c r="BK499" i="2"/>
  <c r="BK367" i="2"/>
  <c r="J1847" i="2"/>
  <c r="J1140" i="2"/>
  <c r="J990" i="2"/>
  <c r="BK811" i="2"/>
  <c r="BK607" i="2"/>
  <c r="J514" i="2"/>
  <c r="BK370" i="2"/>
  <c r="BK2082" i="2"/>
  <c r="J1973" i="2"/>
  <c r="J1802" i="2"/>
  <c r="J1697" i="2"/>
  <c r="J1643" i="2"/>
  <c r="J1571" i="2"/>
  <c r="BK1443" i="2"/>
  <c r="J1350" i="2"/>
  <c r="BK1044" i="2"/>
  <c r="BK403" i="2"/>
  <c r="BK2439" i="2"/>
  <c r="J2418" i="2"/>
  <c r="BK2402" i="2"/>
  <c r="J2362" i="2"/>
  <c r="BK2326" i="2"/>
  <c r="BK2258" i="2"/>
  <c r="BK2240" i="2"/>
  <c r="J2156" i="2"/>
  <c r="BK2044" i="2"/>
  <c r="J1889" i="2"/>
  <c r="J1487" i="2"/>
  <c r="BK1419" i="2"/>
  <c r="BK1338" i="2"/>
  <c r="J972" i="2"/>
  <c r="BK841" i="2"/>
  <c r="BK670" i="2"/>
  <c r="J448" i="2"/>
  <c r="J370" i="2"/>
  <c r="J205" i="2"/>
  <c r="BK2524" i="2"/>
  <c r="J2503" i="2"/>
  <c r="J2422" i="2"/>
  <c r="BK2336" i="2"/>
  <c r="BK2318" i="2"/>
  <c r="J2290" i="2"/>
  <c r="BK2238" i="2"/>
  <c r="BK2172" i="2"/>
  <c r="BK2138" i="2"/>
  <c r="J1116" i="2"/>
  <c r="BK1029" i="2"/>
  <c r="J877" i="2"/>
  <c r="J679" i="2"/>
  <c r="BK595" i="2"/>
  <c r="J400" i="2"/>
  <c r="J2476" i="2"/>
  <c r="BK2408" i="2"/>
  <c r="J2378" i="2"/>
  <c r="J2318" i="2"/>
  <c r="BK2246" i="2"/>
  <c r="J2188" i="2"/>
  <c r="J2132" i="2"/>
  <c r="J2100" i="2"/>
  <c r="BK2007" i="2"/>
  <c r="J1844" i="2"/>
  <c r="J1721" i="2"/>
  <c r="BK1359" i="2"/>
  <c r="BK1185" i="2"/>
  <c r="BK901" i="2"/>
  <c r="J814" i="2"/>
  <c r="BK688" i="2"/>
  <c r="BK523" i="2"/>
  <c r="BK322" i="2"/>
  <c r="J196" i="2"/>
  <c r="J1982" i="2"/>
  <c r="BK1910" i="2"/>
  <c r="J1712" i="2"/>
  <c r="J1499" i="2"/>
  <c r="BK1460" i="2"/>
  <c r="J1377" i="2"/>
  <c r="J1278" i="2"/>
  <c r="J1086" i="2"/>
  <c r="BK951" i="2"/>
  <c r="BK892" i="2"/>
  <c r="BK829" i="2"/>
  <c r="J688" i="2"/>
  <c r="BK598" i="2"/>
  <c r="BK454" i="2"/>
  <c r="BK310" i="2"/>
  <c r="J556" i="2"/>
  <c r="BK466" i="2"/>
  <c r="J247" i="2"/>
  <c r="J151" i="2"/>
  <c r="BK1976" i="2"/>
  <c r="BK1847" i="2"/>
  <c r="J1652" i="2"/>
  <c r="J1455" i="2"/>
  <c r="J1317" i="2"/>
  <c r="BK1251" i="2"/>
  <c r="BK1212" i="2"/>
  <c r="J925" i="2"/>
  <c r="BK769" i="2"/>
  <c r="J670" i="2"/>
  <c r="J379" i="2"/>
  <c r="BK283" i="2"/>
  <c r="J214" i="2"/>
  <c r="BK2086" i="2"/>
  <c r="J1865" i="2"/>
  <c r="J1625" i="2"/>
  <c r="J1347" i="2"/>
  <c r="J1005" i="2"/>
  <c r="BK802" i="2"/>
  <c r="J637" i="2"/>
  <c r="BK559" i="2"/>
  <c r="J502" i="2"/>
  <c r="J190" i="2"/>
  <c r="BK2454" i="2"/>
  <c r="BK2410" i="2"/>
  <c r="J2338" i="2"/>
  <c r="J2320" i="2"/>
  <c r="BK2282" i="2"/>
  <c r="BK2254" i="2"/>
  <c r="BK2204" i="2"/>
  <c r="J2152" i="2"/>
  <c r="J2126" i="2"/>
  <c r="BK2072" i="2"/>
  <c r="BK1817" i="2"/>
  <c r="BK1580" i="2"/>
  <c r="BK1422" i="2"/>
  <c r="BK1104" i="2"/>
  <c r="J1002" i="2"/>
  <c r="J928" i="2"/>
  <c r="BK763" i="2"/>
  <c r="J742" i="2"/>
  <c r="BK601" i="2"/>
  <c r="J319" i="2"/>
  <c r="BK2515" i="2"/>
  <c r="J2497" i="2"/>
  <c r="J2449" i="2"/>
  <c r="BK2386" i="2"/>
  <c r="J2348" i="2"/>
  <c r="J2312" i="2"/>
  <c r="BK2268" i="2"/>
  <c r="J2246" i="2"/>
  <c r="J2218" i="2"/>
  <c r="J2178" i="2"/>
  <c r="BK2134" i="2"/>
  <c r="J2078" i="2"/>
  <c r="BK2016" i="2"/>
  <c r="BK1844" i="2"/>
  <c r="BK1502" i="2"/>
  <c r="J1146" i="2"/>
  <c r="BK1071" i="2"/>
  <c r="BK922" i="2"/>
  <c r="BK715" i="2"/>
  <c r="BK649" i="2"/>
  <c r="BK376" i="2"/>
  <c r="BK337" i="2"/>
  <c r="BK265" i="2"/>
  <c r="BK241" i="2"/>
  <c r="BK169" i="2"/>
  <c r="J174" i="3"/>
  <c r="J137" i="3"/>
  <c r="J164" i="3"/>
  <c r="BK157" i="3"/>
  <c r="BK141" i="3"/>
  <c r="J149" i="3"/>
  <c r="J125" i="3"/>
  <c r="J1991" i="2"/>
  <c r="J1931" i="2"/>
  <c r="BK1823" i="2"/>
  <c r="BK1676" i="2"/>
  <c r="BK1646" i="2"/>
  <c r="BK1613" i="2"/>
  <c r="J1589" i="2"/>
  <c r="BK1496" i="2"/>
  <c r="J1356" i="2"/>
  <c r="J1179" i="2"/>
  <c r="BK1017" i="2"/>
  <c r="BK826" i="2"/>
  <c r="BK682" i="2"/>
  <c r="BK583" i="2"/>
  <c r="J445" i="2"/>
  <c r="BK250" i="2"/>
  <c r="J2096" i="2"/>
  <c r="J1886" i="2"/>
  <c r="BK1721" i="2"/>
  <c r="BK1622" i="2"/>
  <c r="J1526" i="2"/>
  <c r="J1466" i="2"/>
  <c r="BK1332" i="2"/>
  <c r="J1269" i="2"/>
  <c r="J1158" i="2"/>
  <c r="J1044" i="2"/>
  <c r="BK928" i="2"/>
  <c r="J781" i="2"/>
  <c r="BK538" i="2"/>
  <c r="J478" i="2"/>
  <c r="J340" i="2"/>
  <c r="BK280" i="2"/>
  <c r="J211" i="2"/>
  <c r="J2066" i="2"/>
  <c r="BK1964" i="2"/>
  <c r="J1787" i="2"/>
  <c r="J1673" i="2"/>
  <c r="J1655" i="2"/>
  <c r="BK1517" i="2"/>
  <c r="J1398" i="2"/>
  <c r="J1101" i="2"/>
  <c r="BK508" i="2"/>
  <c r="BK385" i="2"/>
  <c r="BK205" i="2"/>
  <c r="J2461" i="2"/>
  <c r="BK2416" i="2"/>
  <c r="BK2382" i="2"/>
  <c r="J2354" i="2"/>
  <c r="BK2314" i="2"/>
  <c r="J2266" i="2"/>
  <c r="BK2124" i="2"/>
  <c r="J1967" i="2"/>
  <c r="BK1760" i="2"/>
  <c r="J1520" i="2"/>
  <c r="BK1392" i="2"/>
  <c r="J1035" i="2"/>
  <c r="J922" i="2"/>
  <c r="J2426" i="2"/>
  <c r="BK2368" i="2"/>
  <c r="J2322" i="2"/>
  <c r="J2256" i="2"/>
  <c r="J2222" i="2"/>
  <c r="BK2158" i="2"/>
  <c r="BK2100" i="2"/>
  <c r="J2010" i="2"/>
  <c r="BK1919" i="2"/>
  <c r="BK1697" i="2"/>
  <c r="J1595" i="2"/>
  <c r="BK1353" i="2"/>
  <c r="J1236" i="2"/>
  <c r="BK1200" i="2"/>
  <c r="J1083" i="2"/>
  <c r="J1017" i="2"/>
  <c r="BK730" i="2"/>
  <c r="J541" i="2"/>
  <c r="J358" i="2"/>
  <c r="BK2432" i="2"/>
  <c r="J2352" i="2"/>
  <c r="BK2292" i="2"/>
  <c r="BK2266" i="2"/>
  <c r="BK2212" i="2"/>
  <c r="BK2106" i="2"/>
  <c r="J2052" i="2"/>
  <c r="J1808" i="2"/>
  <c r="BK1532" i="2"/>
  <c r="J1362" i="2"/>
  <c r="J1134" i="2"/>
  <c r="J895" i="2"/>
  <c r="J844" i="2"/>
  <c r="J715" i="2"/>
  <c r="J496" i="2"/>
  <c r="BK187" i="2"/>
  <c r="BK2031" i="2"/>
  <c r="BK1916" i="2"/>
  <c r="BK1553" i="2"/>
  <c r="J1449" i="2"/>
  <c r="J1359" i="2"/>
  <c r="J1275" i="2"/>
  <c r="J1071" i="2"/>
  <c r="J916" i="2"/>
  <c r="BK844" i="2"/>
  <c r="BK727" i="2"/>
  <c r="BK556" i="2"/>
  <c r="J406" i="2"/>
  <c r="BK2022" i="2"/>
  <c r="BK1898" i="2"/>
  <c r="BK1745" i="2"/>
  <c r="BK1598" i="2"/>
  <c r="J2070" i="2"/>
  <c r="BK1940" i="2"/>
  <c r="J1775" i="2"/>
  <c r="J1604" i="2"/>
  <c r="BK1457" i="2"/>
  <c r="J1326" i="2"/>
  <c r="BK1221" i="2"/>
  <c r="BK1050" i="2"/>
  <c r="J802" i="2"/>
  <c r="BK589" i="2"/>
  <c r="J355" i="2"/>
  <c r="J223" i="2"/>
  <c r="J1874" i="2"/>
  <c r="BK1736" i="2"/>
  <c r="J1338" i="2"/>
  <c r="J1185" i="2"/>
  <c r="BK913" i="2"/>
  <c r="J727" i="2"/>
  <c r="J628" i="2"/>
  <c r="BK550" i="2"/>
  <c r="BK295" i="2"/>
  <c r="BK2458" i="2"/>
  <c r="J2395" i="2"/>
  <c r="BK2362" i="2"/>
  <c r="BK2300" i="2"/>
  <c r="J2236" i="2"/>
  <c r="BK2182" i="2"/>
  <c r="J2140" i="2"/>
  <c r="BK2098" i="2"/>
  <c r="J1826" i="2"/>
  <c r="BK1583" i="2"/>
  <c r="BK1377" i="2"/>
  <c r="BK1056" i="2"/>
  <c r="BK969" i="2"/>
  <c r="J823" i="2"/>
  <c r="J691" i="2"/>
  <c r="J598" i="2"/>
  <c r="J367" i="2"/>
  <c r="J217" i="2"/>
  <c r="BK2470" i="2"/>
  <c r="BK2040" i="2"/>
  <c r="J1910" i="2"/>
  <c r="BK1751" i="2"/>
  <c r="BK1664" i="2"/>
  <c r="BK1577" i="2"/>
  <c r="J181" i="2"/>
  <c r="J1260" i="2"/>
  <c r="J1182" i="2"/>
  <c r="J1074" i="2"/>
  <c r="BK883" i="2"/>
  <c r="BK751" i="2"/>
  <c r="J517" i="2"/>
  <c r="J418" i="2"/>
  <c r="BK325" i="2"/>
  <c r="BK253" i="2"/>
  <c r="J2072" i="2"/>
  <c r="J1979" i="2"/>
  <c r="J1841" i="2"/>
  <c r="J1784" i="2"/>
  <c r="BK1616" i="2"/>
  <c r="BK1446" i="2"/>
  <c r="J1410" i="2"/>
  <c r="J1149" i="2"/>
  <c r="J577" i="2"/>
  <c r="BK298" i="2"/>
  <c r="J2473" i="2"/>
  <c r="BK2412" i="2"/>
  <c r="BK2372" i="2"/>
  <c r="BK2340" i="2"/>
  <c r="BK2252" i="2"/>
  <c r="J2244" i="2"/>
  <c r="J2198" i="2"/>
  <c r="J2122" i="2"/>
  <c r="BK1958" i="2"/>
  <c r="J1805" i="2"/>
  <c r="J1508" i="2"/>
  <c r="J1395" i="2"/>
  <c r="J1293" i="2"/>
  <c r="J907" i="2"/>
  <c r="BK784" i="2"/>
  <c r="J631" i="2"/>
  <c r="J499" i="2"/>
  <c r="J409" i="2"/>
  <c r="BK346" i="2"/>
  <c r="J166" i="2"/>
  <c r="J2515" i="2"/>
  <c r="J2488" i="2"/>
  <c r="J2437" i="2"/>
  <c r="J2356" i="2"/>
  <c r="J2326" i="2"/>
  <c r="J2300" i="2"/>
  <c r="BK2234" i="2"/>
  <c r="BK2202" i="2"/>
  <c r="J2166" i="2"/>
  <c r="J2124" i="2"/>
  <c r="BK2019" i="2"/>
  <c r="J1925" i="2"/>
  <c r="J1829" i="2"/>
  <c r="BK1703" i="2"/>
  <c r="BK1469" i="2"/>
  <c r="J1287" i="2"/>
  <c r="J1206" i="2"/>
  <c r="J1038" i="2"/>
  <c r="BK868" i="2"/>
  <c r="BK757" i="2"/>
  <c r="BK472" i="2"/>
  <c r="J259" i="2"/>
  <c r="BK2428" i="2"/>
  <c r="J2386" i="2"/>
  <c r="BK2328" i="2"/>
  <c r="J2272" i="2"/>
  <c r="J2204" i="2"/>
  <c r="J2172" i="2"/>
  <c r="BK2130" i="2"/>
  <c r="BK2076" i="2"/>
  <c r="J1928" i="2"/>
  <c r="J1772" i="2"/>
  <c r="J1706" i="2"/>
  <c r="J1323" i="2"/>
  <c r="BK1215" i="2"/>
  <c r="J945" i="2"/>
  <c r="BK853" i="2"/>
  <c r="BK760" i="2"/>
  <c r="J571" i="2"/>
  <c r="BK520" i="2"/>
  <c r="J199" i="2"/>
  <c r="J1958" i="2"/>
  <c r="BK1838" i="2"/>
  <c r="BK1514" i="2"/>
  <c r="J1446" i="2"/>
  <c r="J1281" i="2"/>
  <c r="BK1125" i="2"/>
  <c r="J553" i="2"/>
  <c r="J313" i="2"/>
  <c r="BK226" i="2"/>
  <c r="BK1901" i="2"/>
  <c r="BK1793" i="2"/>
  <c r="J1613" i="2"/>
  <c r="BK1535" i="2"/>
  <c r="BK1122" i="2"/>
  <c r="J1050" i="2"/>
  <c r="BK574" i="2"/>
  <c r="BK424" i="2"/>
  <c r="J232" i="2"/>
  <c r="BK2058" i="2"/>
  <c r="J1913" i="2"/>
  <c r="J1733" i="2"/>
  <c r="J1425" i="2"/>
  <c r="BK1296" i="2"/>
  <c r="BK2080" i="2"/>
  <c r="BK1739" i="2"/>
  <c r="BK1568" i="2"/>
  <c r="J1344" i="2"/>
  <c r="J1188" i="2"/>
  <c r="J805" i="2"/>
  <c r="BK643" i="2"/>
  <c r="J613" i="2"/>
  <c r="J2212" i="2"/>
  <c r="BK2156" i="2"/>
  <c r="J2128" i="2"/>
  <c r="J2013" i="2"/>
  <c r="J1703" i="2"/>
  <c r="BK1248" i="2"/>
  <c r="BK1062" i="2"/>
  <c r="BK996" i="2"/>
  <c r="BK877" i="2"/>
  <c r="BK700" i="2"/>
  <c r="J523" i="2"/>
  <c r="BK262" i="2"/>
  <c r="BK2485" i="2"/>
  <c r="J2430" i="2"/>
  <c r="BK2380" i="2"/>
  <c r="J2316" i="2"/>
  <c r="J2304" i="2"/>
  <c r="BK2260" i="2"/>
  <c r="BK2230" i="2"/>
  <c r="BK2210" i="2"/>
  <c r="J2182" i="2"/>
  <c r="BK2154" i="2"/>
  <c r="BK2114" i="2"/>
  <c r="J1997" i="2"/>
  <c r="J1814" i="2"/>
  <c r="BK1478" i="2"/>
  <c r="J1170" i="2"/>
  <c r="BK1068" i="2"/>
  <c r="J733" i="2"/>
  <c r="J667" i="2"/>
  <c r="BK532" i="2"/>
  <c r="BK349" i="2"/>
  <c r="BK247" i="2"/>
  <c r="BK178" i="2"/>
  <c r="J178" i="3"/>
  <c r="J133" i="3"/>
  <c r="BK133" i="3"/>
  <c r="BK162" i="3"/>
  <c r="BK128" i="3"/>
  <c r="BK137" i="3"/>
  <c r="J168" i="3"/>
  <c r="BK153" i="3"/>
  <c r="BK2048" i="2"/>
  <c r="BK1829" i="2"/>
  <c r="BK1718" i="2"/>
  <c r="BK1667" i="2"/>
  <c r="BK1538" i="2"/>
  <c r="BK148" i="2"/>
  <c r="BK1985" i="2"/>
  <c r="J1763" i="2"/>
  <c r="BK1628" i="2"/>
  <c r="J1556" i="2"/>
  <c r="BK1398" i="2"/>
  <c r="J1284" i="2"/>
  <c r="BK1236" i="2"/>
  <c r="J1194" i="2"/>
  <c r="J1098" i="2"/>
  <c r="BK975" i="2"/>
  <c r="BK808" i="2"/>
  <c r="J529" i="2"/>
  <c r="BK451" i="2"/>
  <c r="J310" i="2"/>
  <c r="J2080" i="2"/>
  <c r="J2019" i="2"/>
  <c r="BK1799" i="2"/>
  <c r="J1667" i="2"/>
  <c r="J1592" i="2"/>
  <c r="BK1453" i="2"/>
  <c r="BK1395" i="2"/>
  <c r="BK1317" i="2"/>
  <c r="J2306" i="2"/>
  <c r="BK2248" i="2"/>
  <c r="BK2180" i="2"/>
  <c r="J2050" i="2"/>
  <c r="BK1877" i="2"/>
  <c r="J1622" i="2"/>
  <c r="J1457" i="2"/>
  <c r="BK1260" i="2"/>
  <c r="BK978" i="2"/>
  <c r="J865" i="2"/>
  <c r="BK772" i="2"/>
  <c r="BK358" i="2"/>
  <c r="J160" i="2"/>
  <c r="BK2491" i="2"/>
  <c r="J2442" i="2"/>
  <c r="J2384" i="2"/>
  <c r="J2296" i="2"/>
  <c r="J2274" i="2"/>
  <c r="BK2228" i="2"/>
  <c r="J2148" i="2"/>
  <c r="J2112" i="2"/>
  <c r="J2044" i="2"/>
  <c r="J1961" i="2"/>
  <c r="BK1862" i="2"/>
  <c r="J1619" i="2"/>
  <c r="BK1233" i="2"/>
  <c r="BK1203" i="2"/>
  <c r="BK1080" i="2"/>
  <c r="J948" i="2"/>
  <c r="J820" i="2"/>
  <c r="J568" i="2"/>
  <c r="J403" i="2"/>
  <c r="J208" i="2"/>
  <c r="BK2424" i="2"/>
  <c r="J2389" i="2"/>
  <c r="BK2344" i="2"/>
  <c r="BK2274" i="2"/>
  <c r="J2238" i="2"/>
  <c r="J2186" i="2"/>
  <c r="BK2146" i="2"/>
  <c r="J2114" i="2"/>
  <c r="J2046" i="2"/>
  <c r="BK1937" i="2"/>
  <c r="J1853" i="2"/>
  <c r="J1724" i="2"/>
  <c r="BK1472" i="2"/>
  <c r="J1332" i="2"/>
  <c r="J1203" i="2"/>
  <c r="BK981" i="2"/>
  <c r="J763" i="2"/>
  <c r="J658" i="2"/>
  <c r="BK514" i="2"/>
  <c r="BK271" i="2"/>
  <c r="J157" i="2"/>
  <c r="BK1895" i="2"/>
  <c r="BK1574" i="2"/>
  <c r="J1481" i="2"/>
  <c r="BK1374" i="2"/>
  <c r="BK1311" i="2"/>
  <c r="J1107" i="2"/>
  <c r="J969" i="2"/>
  <c r="J910" i="2"/>
  <c r="BK778" i="2"/>
  <c r="BK697" i="2"/>
  <c r="J397" i="2"/>
  <c r="BK235" i="2"/>
  <c r="BK1928" i="2"/>
  <c r="BK1805" i="2"/>
  <c r="J1634" i="2"/>
  <c r="J1374" i="2"/>
  <c r="J1125" i="2"/>
  <c r="J1068" i="2"/>
  <c r="BK1011" i="2"/>
  <c r="BK972" i="2"/>
  <c r="J484" i="2"/>
  <c r="BK391" i="2"/>
  <c r="J295" i="2"/>
  <c r="J2086" i="2"/>
  <c r="BK1946" i="2"/>
  <c r="BK1865" i="2"/>
  <c r="BK1643" i="2"/>
  <c r="BK1475" i="2"/>
  <c r="J1392" i="2"/>
  <c r="J1308" i="2"/>
  <c r="J1173" i="2"/>
  <c r="J892" i="2"/>
  <c r="BK823" i="2"/>
  <c r="J685" i="2"/>
  <c r="BK541" i="2"/>
  <c r="J262" i="2"/>
  <c r="J172" i="2"/>
  <c r="J1868" i="2"/>
  <c r="BK1607" i="2"/>
  <c r="J1469" i="2"/>
  <c r="BK1269" i="2"/>
  <c r="BK957" i="2"/>
  <c r="J751" i="2"/>
  <c r="BK640" i="2"/>
  <c r="J583" i="2"/>
  <c r="J475" i="2"/>
  <c r="J2470" i="2"/>
  <c r="J2414" i="2"/>
  <c r="J2376" i="2"/>
  <c r="J2344" i="2"/>
  <c r="J2302" i="2"/>
  <c r="J2262" i="2"/>
  <c r="BK2198" i="2"/>
  <c r="BK2150" i="2"/>
  <c r="BK2108" i="2"/>
  <c r="BK2025" i="2"/>
  <c r="BK1811" i="2"/>
  <c r="J1601" i="2"/>
  <c r="BK1437" i="2"/>
  <c r="BK1065" i="2"/>
  <c r="J984" i="2"/>
  <c r="J889" i="2"/>
  <c r="J730" i="2"/>
  <c r="J352" i="2"/>
  <c r="J2506" i="2"/>
  <c r="BK2488" i="2"/>
  <c r="BK2444" i="2"/>
  <c r="BK2397" i="2"/>
  <c r="BK2320" i="2"/>
  <c r="BK2298" i="2"/>
  <c r="J2254" i="2"/>
  <c r="BK2214" i="2"/>
  <c r="BK2186" i="2"/>
  <c r="BK2168" i="2"/>
  <c r="BK2136" i="2"/>
  <c r="J2098" i="2"/>
  <c r="BK2060" i="2"/>
  <c r="BK1733" i="2"/>
  <c r="BK1401" i="2"/>
  <c r="BK1134" i="2"/>
  <c r="J1023" i="2"/>
  <c r="BK805" i="2"/>
  <c r="BK712" i="2"/>
  <c r="BK619" i="2"/>
  <c r="J382" i="2"/>
  <c r="J268" i="2"/>
  <c r="BK172" i="2"/>
  <c r="BK147" i="3"/>
  <c r="J139" i="3"/>
  <c r="BK164" i="3"/>
  <c r="BK122" i="3"/>
  <c r="J153" i="3"/>
  <c r="BK135" i="3"/>
  <c r="BK172" i="3"/>
  <c r="P2351" i="2" l="1"/>
  <c r="P2350" i="2" s="1"/>
  <c r="BK2401" i="2"/>
  <c r="J2401" i="2" s="1"/>
  <c r="J105" i="2" s="1"/>
  <c r="BK2446" i="2"/>
  <c r="J2446" i="2" s="1"/>
  <c r="J108" i="2" s="1"/>
  <c r="T132" i="2"/>
  <c r="R2365" i="2"/>
  <c r="P2388" i="2"/>
  <c r="BK2436" i="2"/>
  <c r="J2436" i="2"/>
  <c r="J106" i="2"/>
  <c r="BK2441" i="2"/>
  <c r="J2441" i="2" s="1"/>
  <c r="J107" i="2" s="1"/>
  <c r="R2446" i="2"/>
  <c r="P2043" i="2"/>
  <c r="T2351" i="2"/>
  <c r="T2350" i="2"/>
  <c r="P2460" i="2"/>
  <c r="T2043" i="2"/>
  <c r="T131" i="2" s="1"/>
  <c r="P2401" i="2"/>
  <c r="P2441" i="2"/>
  <c r="P2446" i="2"/>
  <c r="T2451" i="2"/>
  <c r="BK2043" i="2"/>
  <c r="J2043" i="2" s="1"/>
  <c r="J99" i="2" s="1"/>
  <c r="P2365" i="2"/>
  <c r="BK2460" i="2"/>
  <c r="J2460" i="2"/>
  <c r="J110" i="2"/>
  <c r="BK2351" i="2"/>
  <c r="BK2350" i="2" s="1"/>
  <c r="J2350" i="2" s="1"/>
  <c r="J100" i="2" s="1"/>
  <c r="BK2388" i="2"/>
  <c r="J2388" i="2"/>
  <c r="J104" i="2" s="1"/>
  <c r="T2388" i="2"/>
  <c r="P2436" i="2"/>
  <c r="R2441" i="2"/>
  <c r="BK2451" i="2"/>
  <c r="J2451" i="2"/>
  <c r="J109" i="2"/>
  <c r="BK132" i="2"/>
  <c r="J132" i="2" s="1"/>
  <c r="J98" i="2" s="1"/>
  <c r="T2365" i="2"/>
  <c r="R2388" i="2"/>
  <c r="R2436" i="2"/>
  <c r="T2441" i="2"/>
  <c r="P2451" i="2"/>
  <c r="P132" i="2"/>
  <c r="P131" i="2"/>
  <c r="R2401" i="2"/>
  <c r="R2451" i="2"/>
  <c r="R2043" i="2"/>
  <c r="T2460" i="2"/>
  <c r="R2351" i="2"/>
  <c r="R2350" i="2"/>
  <c r="T2401" i="2"/>
  <c r="T2436" i="2"/>
  <c r="T2446" i="2"/>
  <c r="R118" i="3"/>
  <c r="R117" i="3"/>
  <c r="R132" i="2"/>
  <c r="R131" i="2"/>
  <c r="BK2365" i="2"/>
  <c r="J2365" i="2" s="1"/>
  <c r="J103" i="2" s="1"/>
  <c r="R2460" i="2"/>
  <c r="BK118" i="3"/>
  <c r="J118" i="3"/>
  <c r="J97" i="3" s="1"/>
  <c r="P118" i="3"/>
  <c r="P117" i="3"/>
  <c r="AU96" i="1"/>
  <c r="T118" i="3"/>
  <c r="T117" i="3"/>
  <c r="BE135" i="3"/>
  <c r="BE170" i="3"/>
  <c r="BE164" i="3"/>
  <c r="BE168" i="3"/>
  <c r="J91" i="3"/>
  <c r="J111" i="3"/>
  <c r="BE122" i="3"/>
  <c r="BE125" i="3"/>
  <c r="BE128" i="3"/>
  <c r="BE133" i="3"/>
  <c r="BE141" i="3"/>
  <c r="BE143" i="3"/>
  <c r="BE145" i="3"/>
  <c r="BE153" i="3"/>
  <c r="BE139" i="3"/>
  <c r="BE147" i="3"/>
  <c r="BE155" i="3"/>
  <c r="BE160" i="3"/>
  <c r="BE166" i="3"/>
  <c r="E85" i="3"/>
  <c r="BE149" i="3"/>
  <c r="BE172" i="3"/>
  <c r="F114" i="3"/>
  <c r="BE130" i="3"/>
  <c r="BE137" i="3"/>
  <c r="BE157" i="3"/>
  <c r="BE174" i="3"/>
  <c r="BE119" i="3"/>
  <c r="BE162" i="3"/>
  <c r="BE151" i="3"/>
  <c r="BE176" i="3"/>
  <c r="BE178" i="3"/>
  <c r="J89" i="2"/>
  <c r="BE136" i="2"/>
  <c r="BE160" i="2"/>
  <c r="BE187" i="2"/>
  <c r="BE217" i="2"/>
  <c r="BE253" i="2"/>
  <c r="BE262" i="2"/>
  <c r="BE271" i="2"/>
  <c r="BE319" i="2"/>
  <c r="BE325" i="2"/>
  <c r="BE346" i="2"/>
  <c r="BE370" i="2"/>
  <c r="BE523" i="2"/>
  <c r="BE544" i="2"/>
  <c r="BE553" i="2"/>
  <c r="BE559" i="2"/>
  <c r="BE670" i="2"/>
  <c r="BE673" i="2"/>
  <c r="BE676" i="2"/>
  <c r="BE706" i="2"/>
  <c r="BE727" i="2"/>
  <c r="BE757" i="2"/>
  <c r="BE793" i="2"/>
  <c r="BE799" i="2"/>
  <c r="BE853" i="2"/>
  <c r="BE871" i="2"/>
  <c r="BE925" i="2"/>
  <c r="BE931" i="2"/>
  <c r="BE993" i="2"/>
  <c r="BE996" i="2"/>
  <c r="BE1062" i="2"/>
  <c r="BE1173" i="2"/>
  <c r="BE1191" i="2"/>
  <c r="BE1281" i="2"/>
  <c r="BE1335" i="2"/>
  <c r="BE1404" i="2"/>
  <c r="BE1523" i="2"/>
  <c r="BE1538" i="2"/>
  <c r="BE1544" i="2"/>
  <c r="BE1589" i="2"/>
  <c r="BE1595" i="2"/>
  <c r="BE1637" i="2"/>
  <c r="BE1754" i="2"/>
  <c r="BE1793" i="2"/>
  <c r="BE1802" i="2"/>
  <c r="BE1847" i="2"/>
  <c r="BE1907" i="2"/>
  <c r="BE1997" i="2"/>
  <c r="BE2025" i="2"/>
  <c r="BE2028" i="2"/>
  <c r="BE2070" i="2"/>
  <c r="BE2090" i="2"/>
  <c r="BE2094" i="2"/>
  <c r="BE2098" i="2"/>
  <c r="BE2100" i="2"/>
  <c r="BE2112" i="2"/>
  <c r="BE2116" i="2"/>
  <c r="BE2118" i="2"/>
  <c r="BE2122" i="2"/>
  <c r="BE2138" i="2"/>
  <c r="BE2146" i="2"/>
  <c r="BE2156" i="2"/>
  <c r="BE2162" i="2"/>
  <c r="BE2168" i="2"/>
  <c r="BE2170" i="2"/>
  <c r="BE2180" i="2"/>
  <c r="BE2188" i="2"/>
  <c r="BE2192" i="2"/>
  <c r="BE2200" i="2"/>
  <c r="BE2212" i="2"/>
  <c r="BE2226" i="2"/>
  <c r="BE2228" i="2"/>
  <c r="BE2232" i="2"/>
  <c r="BE2236" i="2"/>
  <c r="BE2244" i="2"/>
  <c r="BE2246" i="2"/>
  <c r="BE2248" i="2"/>
  <c r="BE2254" i="2"/>
  <c r="BE2260" i="2"/>
  <c r="BE2270" i="2"/>
  <c r="BE2282" i="2"/>
  <c r="BE2288" i="2"/>
  <c r="BE2296" i="2"/>
  <c r="BE2298" i="2"/>
  <c r="BE2314" i="2"/>
  <c r="BE2318" i="2"/>
  <c r="BE2320" i="2"/>
  <c r="BE2324" i="2"/>
  <c r="BE2326" i="2"/>
  <c r="BE2332" i="2"/>
  <c r="BE2334" i="2"/>
  <c r="BE2360" i="2"/>
  <c r="BE2368" i="2"/>
  <c r="BE2376" i="2"/>
  <c r="BE2391" i="2"/>
  <c r="BE2393" i="2"/>
  <c r="BE2408" i="2"/>
  <c r="BE2422" i="2"/>
  <c r="BE2428" i="2"/>
  <c r="BE2434" i="2"/>
  <c r="BE2437" i="2"/>
  <c r="BE2449" i="2"/>
  <c r="BE2454" i="2"/>
  <c r="BE2488" i="2"/>
  <c r="BE2491" i="2"/>
  <c r="BE2497" i="2"/>
  <c r="BE2503" i="2"/>
  <c r="BE2509" i="2"/>
  <c r="BE2512" i="2"/>
  <c r="BE2515" i="2"/>
  <c r="J91" i="2"/>
  <c r="BE178" i="2"/>
  <c r="BE190" i="2"/>
  <c r="BE205" i="2"/>
  <c r="BE283" i="2"/>
  <c r="BE286" i="2"/>
  <c r="BE310" i="2"/>
  <c r="BE343" i="2"/>
  <c r="BE358" i="2"/>
  <c r="BE424" i="2"/>
  <c r="BE436" i="2"/>
  <c r="BE454" i="2"/>
  <c r="BE517" i="2"/>
  <c r="BE562" i="2"/>
  <c r="BE682" i="2"/>
  <c r="BE685" i="2"/>
  <c r="BE688" i="2"/>
  <c r="BE709" i="2"/>
  <c r="BE745" i="2"/>
  <c r="BE760" i="2"/>
  <c r="BE772" i="2"/>
  <c r="BE778" i="2"/>
  <c r="BE862" i="2"/>
  <c r="BE892" i="2"/>
  <c r="BE898" i="2"/>
  <c r="BE972" i="2"/>
  <c r="BE981" i="2"/>
  <c r="BE1005" i="2"/>
  <c r="BE1050" i="2"/>
  <c r="BE1074" i="2"/>
  <c r="BE1095" i="2"/>
  <c r="BE1125" i="2"/>
  <c r="BE1152" i="2"/>
  <c r="BE1155" i="2"/>
  <c r="BE1239" i="2"/>
  <c r="BE1257" i="2"/>
  <c r="BE1275" i="2"/>
  <c r="BE1293" i="2"/>
  <c r="BE1332" i="2"/>
  <c r="BE1395" i="2"/>
  <c r="BE1401" i="2"/>
  <c r="BE1416" i="2"/>
  <c r="BE1428" i="2"/>
  <c r="BE1443" i="2"/>
  <c r="BE1490" i="2"/>
  <c r="BE1616" i="2"/>
  <c r="BE1748" i="2"/>
  <c r="BE1757" i="2"/>
  <c r="BE1820" i="2"/>
  <c r="BE1829" i="2"/>
  <c r="BE1841" i="2"/>
  <c r="BE1844" i="2"/>
  <c r="BE1880" i="2"/>
  <c r="BE1883" i="2"/>
  <c r="BE1892" i="2"/>
  <c r="BE1943" i="2"/>
  <c r="BE1955" i="2"/>
  <c r="BE1967" i="2"/>
  <c r="BE1973" i="2"/>
  <c r="BE1988" i="2"/>
  <c r="BE2068" i="2"/>
  <c r="BE2096" i="2"/>
  <c r="BE2102" i="2"/>
  <c r="BE2120" i="2"/>
  <c r="BE2124" i="2"/>
  <c r="BE2152" i="2"/>
  <c r="BE2166" i="2"/>
  <c r="BE2172" i="2"/>
  <c r="BE2178" i="2"/>
  <c r="BE2186" i="2"/>
  <c r="BE2216" i="2"/>
  <c r="BE2224" i="2"/>
  <c r="BE2230" i="2"/>
  <c r="BE2234" i="2"/>
  <c r="BE2238" i="2"/>
  <c r="BE2240" i="2"/>
  <c r="BE2250" i="2"/>
  <c r="BE2266" i="2"/>
  <c r="BE2268" i="2"/>
  <c r="BE2278" i="2"/>
  <c r="BE2304" i="2"/>
  <c r="BE2310" i="2"/>
  <c r="BE2312" i="2"/>
  <c r="BE2340" i="2"/>
  <c r="BE2342" i="2"/>
  <c r="BE2348" i="2"/>
  <c r="BE2354" i="2"/>
  <c r="BE2356" i="2"/>
  <c r="BE2362" i="2"/>
  <c r="BE2378" i="2"/>
  <c r="BE2380" i="2"/>
  <c r="BE2386" i="2"/>
  <c r="BE2389" i="2"/>
  <c r="BE2406" i="2"/>
  <c r="BE2418" i="2"/>
  <c r="BE2430" i="2"/>
  <c r="BE2444" i="2"/>
  <c r="BE2452" i="2"/>
  <c r="BE2485" i="2"/>
  <c r="BE169" i="2"/>
  <c r="BE193" i="2"/>
  <c r="BE238" i="2"/>
  <c r="BE277" i="2"/>
  <c r="BE388" i="2"/>
  <c r="BE397" i="2"/>
  <c r="BE484" i="2"/>
  <c r="BE535" i="2"/>
  <c r="BE601" i="2"/>
  <c r="BE637" i="2"/>
  <c r="BE640" i="2"/>
  <c r="BE643" i="2"/>
  <c r="BE652" i="2"/>
  <c r="BE658" i="2"/>
  <c r="BE679" i="2"/>
  <c r="BE703" i="2"/>
  <c r="BE712" i="2"/>
  <c r="BE715" i="2"/>
  <c r="BE733" i="2"/>
  <c r="BE787" i="2"/>
  <c r="BE919" i="2"/>
  <c r="BE942" i="2"/>
  <c r="BE969" i="2"/>
  <c r="BE990" i="2"/>
  <c r="BE999" i="2"/>
  <c r="BE1002" i="2"/>
  <c r="BE1059" i="2"/>
  <c r="BE1071" i="2"/>
  <c r="BE1077" i="2"/>
  <c r="BE1101" i="2"/>
  <c r="BE1143" i="2"/>
  <c r="BE1161" i="2"/>
  <c r="BE1164" i="2"/>
  <c r="BE1167" i="2"/>
  <c r="BE1176" i="2"/>
  <c r="BE1308" i="2"/>
  <c r="BE1356" i="2"/>
  <c r="BE1383" i="2"/>
  <c r="BE1455" i="2"/>
  <c r="BE1583" i="2"/>
  <c r="BE1610" i="2"/>
  <c r="BE1685" i="2"/>
  <c r="BE1691" i="2"/>
  <c r="BE1709" i="2"/>
  <c r="BE1733" i="2"/>
  <c r="BE1781" i="2"/>
  <c r="BE1814" i="2"/>
  <c r="BE1817" i="2"/>
  <c r="BE1823" i="2"/>
  <c r="BE1832" i="2"/>
  <c r="BE1964" i="2"/>
  <c r="BE2019" i="2"/>
  <c r="BE2040" i="2"/>
  <c r="BE2064" i="2"/>
  <c r="BE133" i="2"/>
  <c r="BE139" i="2"/>
  <c r="BE163" i="2"/>
  <c r="BE199" i="2"/>
  <c r="BE202" i="2"/>
  <c r="BE226" i="2"/>
  <c r="BE265" i="2"/>
  <c r="BE280" i="2"/>
  <c r="BE331" i="2"/>
  <c r="BE340" i="2"/>
  <c r="BE367" i="2"/>
  <c r="BE391" i="2"/>
  <c r="BE415" i="2"/>
  <c r="BE427" i="2"/>
  <c r="BE433" i="2"/>
  <c r="BE463" i="2"/>
  <c r="BE475" i="2"/>
  <c r="BE487" i="2"/>
  <c r="BE490" i="2"/>
  <c r="BE502" i="2"/>
  <c r="BE547" i="2"/>
  <c r="BE619" i="2"/>
  <c r="BE649" i="2"/>
  <c r="BE691" i="2"/>
  <c r="BE781" i="2"/>
  <c r="BE805" i="2"/>
  <c r="BE832" i="2"/>
  <c r="BE841" i="2"/>
  <c r="BE844" i="2"/>
  <c r="BE850" i="2"/>
  <c r="BE880" i="2"/>
  <c r="BE886" i="2"/>
  <c r="BE910" i="2"/>
  <c r="BE939" i="2"/>
  <c r="BE954" i="2"/>
  <c r="BE963" i="2"/>
  <c r="BE975" i="2"/>
  <c r="BE984" i="2"/>
  <c r="BE1116" i="2"/>
  <c r="BE1188" i="2"/>
  <c r="BE1218" i="2"/>
  <c r="BE1287" i="2"/>
  <c r="BE1299" i="2"/>
  <c r="BE1437" i="2"/>
  <c r="BE1453" i="2"/>
  <c r="BE1463" i="2"/>
  <c r="BE1466" i="2"/>
  <c r="BE1469" i="2"/>
  <c r="BE1481" i="2"/>
  <c r="BE1508" i="2"/>
  <c r="BE1541" i="2"/>
  <c r="BE1547" i="2"/>
  <c r="BE1550" i="2"/>
  <c r="BE1571" i="2"/>
  <c r="BE1586" i="2"/>
  <c r="BE1673" i="2"/>
  <c r="BE1688" i="2"/>
  <c r="BE1712" i="2"/>
  <c r="BE1715" i="2"/>
  <c r="BE1721" i="2"/>
  <c r="BE1727" i="2"/>
  <c r="BE1736" i="2"/>
  <c r="BE1760" i="2"/>
  <c r="BE1769" i="2"/>
  <c r="BE1784" i="2"/>
  <c r="BE1808" i="2"/>
  <c r="BE1826" i="2"/>
  <c r="BE2034" i="2"/>
  <c r="BE2062" i="2"/>
  <c r="BE2066" i="2"/>
  <c r="BE2078" i="2"/>
  <c r="BE2082" i="2"/>
  <c r="F127" i="2"/>
  <c r="BE154" i="2"/>
  <c r="BE196" i="2"/>
  <c r="BE208" i="2"/>
  <c r="BE211" i="2"/>
  <c r="BE250" i="2"/>
  <c r="BE349" i="2"/>
  <c r="BE361" i="2"/>
  <c r="BE478" i="2"/>
  <c r="BE526" i="2"/>
  <c r="BE1020" i="2"/>
  <c r="BE1044" i="2"/>
  <c r="BE1131" i="2"/>
  <c r="BE1137" i="2"/>
  <c r="BE1149" i="2"/>
  <c r="BE1284" i="2"/>
  <c r="BE1296" i="2"/>
  <c r="BE1359" i="2"/>
  <c r="BE1380" i="2"/>
  <c r="BE1434" i="2"/>
  <c r="BE1449" i="2"/>
  <c r="BE1457" i="2"/>
  <c r="BE1532" i="2"/>
  <c r="BE1556" i="2"/>
  <c r="BE1574" i="2"/>
  <c r="BE1622" i="2"/>
  <c r="BE1838" i="2"/>
  <c r="BE1895" i="2"/>
  <c r="BE1910" i="2"/>
  <c r="BE1934" i="2"/>
  <c r="BE1958" i="2"/>
  <c r="BE1982" i="2"/>
  <c r="BE1994" i="2"/>
  <c r="BE2013" i="2"/>
  <c r="BE2037" i="2"/>
  <c r="E120" i="2"/>
  <c r="BE151" i="2"/>
  <c r="BE166" i="2"/>
  <c r="BE184" i="2"/>
  <c r="BE229" i="2"/>
  <c r="BE259" i="2"/>
  <c r="BE292" i="2"/>
  <c r="BE328" i="2"/>
  <c r="BE337" i="2"/>
  <c r="BE376" i="2"/>
  <c r="BE409" i="2"/>
  <c r="BE418" i="2"/>
  <c r="BE421" i="2"/>
  <c r="BE496" i="2"/>
  <c r="BE514" i="2"/>
  <c r="BE586" i="2"/>
  <c r="BE607" i="2"/>
  <c r="BE700" i="2"/>
  <c r="BE724" i="2"/>
  <c r="BE754" i="2"/>
  <c r="BE811" i="2"/>
  <c r="BE823" i="2"/>
  <c r="BE826" i="2"/>
  <c r="BE835" i="2"/>
  <c r="BE838" i="2"/>
  <c r="BE1008" i="2"/>
  <c r="BE1035" i="2"/>
  <c r="BE1047" i="2"/>
  <c r="BE1110" i="2"/>
  <c r="BE1119" i="2"/>
  <c r="BE1326" i="2"/>
  <c r="BE1329" i="2"/>
  <c r="BE1338" i="2"/>
  <c r="BE1398" i="2"/>
  <c r="BE1413" i="2"/>
  <c r="BE1431" i="2"/>
  <c r="BE1517" i="2"/>
  <c r="BE1529" i="2"/>
  <c r="BE1535" i="2"/>
  <c r="BE1565" i="2"/>
  <c r="BE1577" i="2"/>
  <c r="BE1580" i="2"/>
  <c r="BE1592" i="2"/>
  <c r="BE1640" i="2"/>
  <c r="BE1718" i="2"/>
  <c r="BE1766" i="2"/>
  <c r="BE1805" i="2"/>
  <c r="BE1853" i="2"/>
  <c r="BE1856" i="2"/>
  <c r="BE1859" i="2"/>
  <c r="BE1877" i="2"/>
  <c r="BE1925" i="2"/>
  <c r="BE2044" i="2"/>
  <c r="BE2046" i="2"/>
  <c r="BE2056" i="2"/>
  <c r="BE2058" i="2"/>
  <c r="BE2060" i="2"/>
  <c r="BE172" i="2"/>
  <c r="BE175" i="2"/>
  <c r="BE220" i="2"/>
  <c r="BE241" i="2"/>
  <c r="BE316" i="2"/>
  <c r="BE352" i="2"/>
  <c r="BE385" i="2"/>
  <c r="BE394" i="2"/>
  <c r="BE403" i="2"/>
  <c r="BE430" i="2"/>
  <c r="BE505" i="2"/>
  <c r="BE529" i="2"/>
  <c r="BE532" i="2"/>
  <c r="BE592" i="2"/>
  <c r="BE595" i="2"/>
  <c r="BE610" i="2"/>
  <c r="BE613" i="2"/>
  <c r="BE661" i="2"/>
  <c r="BE790" i="2"/>
  <c r="BE802" i="2"/>
  <c r="BE814" i="2"/>
  <c r="BE817" i="2"/>
  <c r="BE847" i="2"/>
  <c r="BE856" i="2"/>
  <c r="BE859" i="2"/>
  <c r="BE874" i="2"/>
  <c r="BE904" i="2"/>
  <c r="BE907" i="2"/>
  <c r="BE1113" i="2"/>
  <c r="BE1122" i="2"/>
  <c r="BE1128" i="2"/>
  <c r="BE1146" i="2"/>
  <c r="BE1158" i="2"/>
  <c r="BE1200" i="2"/>
  <c r="BE1212" i="2"/>
  <c r="BE1290" i="2"/>
  <c r="BE1311" i="2"/>
  <c r="BE1317" i="2"/>
  <c r="BE1353" i="2"/>
  <c r="BE1368" i="2"/>
  <c r="BE1502" i="2"/>
  <c r="BE1682" i="2"/>
  <c r="BE1700" i="2"/>
  <c r="BE1745" i="2"/>
  <c r="BE1787" i="2"/>
  <c r="BE1790" i="2"/>
  <c r="BE1952" i="2"/>
  <c r="BE1961" i="2"/>
  <c r="BE1979" i="2"/>
  <c r="BE2000" i="2"/>
  <c r="BE2002" i="2"/>
  <c r="BE2031" i="2"/>
  <c r="BE2106" i="2"/>
  <c r="BE2108" i="2"/>
  <c r="BE2126" i="2"/>
  <c r="BE2128" i="2"/>
  <c r="BE2132" i="2"/>
  <c r="BE2134" i="2"/>
  <c r="BE2136" i="2"/>
  <c r="BE2140" i="2"/>
  <c r="BE2142" i="2"/>
  <c r="BE2148" i="2"/>
  <c r="BE2154" i="2"/>
  <c r="BE2174" i="2"/>
  <c r="BE2190" i="2"/>
  <c r="BE2204" i="2"/>
  <c r="BE2210" i="2"/>
  <c r="BE2256" i="2"/>
  <c r="BE2258" i="2"/>
  <c r="BE2276" i="2"/>
  <c r="BE2300" i="2"/>
  <c r="BE2308" i="2"/>
  <c r="BE2352" i="2"/>
  <c r="BE2370" i="2"/>
  <c r="BE2374" i="2"/>
  <c r="BE2384" i="2"/>
  <c r="BE2395" i="2"/>
  <c r="BE2402" i="2"/>
  <c r="BE2404" i="2"/>
  <c r="BE2461" i="2"/>
  <c r="BE2473" i="2"/>
  <c r="BE2479" i="2"/>
  <c r="BE2524" i="2"/>
  <c r="BE289" i="2"/>
  <c r="BE304" i="2"/>
  <c r="BE307" i="2"/>
  <c r="BE373" i="2"/>
  <c r="BE448" i="2"/>
  <c r="BE499" i="2"/>
  <c r="BE508" i="2"/>
  <c r="BE550" i="2"/>
  <c r="BE571" i="2"/>
  <c r="BE580" i="2"/>
  <c r="BE664" i="2"/>
  <c r="BE667" i="2"/>
  <c r="BE697" i="2"/>
  <c r="BE718" i="2"/>
  <c r="BE721" i="2"/>
  <c r="BE739" i="2"/>
  <c r="BE742" i="2"/>
  <c r="BE748" i="2"/>
  <c r="BE784" i="2"/>
  <c r="BE808" i="2"/>
  <c r="BE820" i="2"/>
  <c r="BE829" i="2"/>
  <c r="BE865" i="2"/>
  <c r="BE883" i="2"/>
  <c r="BE889" i="2"/>
  <c r="BE913" i="2"/>
  <c r="BE951" i="2"/>
  <c r="BE957" i="2"/>
  <c r="BE960" i="2"/>
  <c r="BE1011" i="2"/>
  <c r="BE1014" i="2"/>
  <c r="BE1089" i="2"/>
  <c r="BE1098" i="2"/>
  <c r="BE1104" i="2"/>
  <c r="BE1179" i="2"/>
  <c r="BE1182" i="2"/>
  <c r="BE1185" i="2"/>
  <c r="BE1197" i="2"/>
  <c r="BE1203" i="2"/>
  <c r="BE1209" i="2"/>
  <c r="BE1221" i="2"/>
  <c r="BE1227" i="2"/>
  <c r="BE1230" i="2"/>
  <c r="BE1302" i="2"/>
  <c r="BE1386" i="2"/>
  <c r="BE1475" i="2"/>
  <c r="BE1487" i="2"/>
  <c r="BE1625" i="2"/>
  <c r="BE1739" i="2"/>
  <c r="BE1772" i="2"/>
  <c r="BE1775" i="2"/>
  <c r="BE1871" i="2"/>
  <c r="BE1904" i="2"/>
  <c r="BE2004" i="2"/>
  <c r="BE2048" i="2"/>
  <c r="BE2080" i="2"/>
  <c r="BE2092" i="2"/>
  <c r="BE2104" i="2"/>
  <c r="BE2110" i="2"/>
  <c r="BE2130" i="2"/>
  <c r="BE2176" i="2"/>
  <c r="BE2182" i="2"/>
  <c r="BE2184" i="2"/>
  <c r="BE2194" i="2"/>
  <c r="BE2196" i="2"/>
  <c r="BE2206" i="2"/>
  <c r="BE2220" i="2"/>
  <c r="BE2222" i="2"/>
  <c r="BE2242" i="2"/>
  <c r="BE2252" i="2"/>
  <c r="BE2262" i="2"/>
  <c r="BE2272" i="2"/>
  <c r="BE2274" i="2"/>
  <c r="BE2280" i="2"/>
  <c r="BE2286" i="2"/>
  <c r="BE2302" i="2"/>
  <c r="BE2306" i="2"/>
  <c r="BE2328" i="2"/>
  <c r="BE2346" i="2"/>
  <c r="BE2358" i="2"/>
  <c r="BE2366" i="2"/>
  <c r="BE2372" i="2"/>
  <c r="BE2382" i="2"/>
  <c r="BE2397" i="2"/>
  <c r="BE2399" i="2"/>
  <c r="BE2410" i="2"/>
  <c r="BE2414" i="2"/>
  <c r="BE2424" i="2"/>
  <c r="BE2439" i="2"/>
  <c r="BE2464" i="2"/>
  <c r="BE2467" i="2"/>
  <c r="BE2476" i="2"/>
  <c r="BE2482" i="2"/>
  <c r="BE2494" i="2"/>
  <c r="BE2500" i="2"/>
  <c r="BE2506" i="2"/>
  <c r="BE2518" i="2"/>
  <c r="BE2521" i="2"/>
  <c r="BE148" i="2"/>
  <c r="BE232" i="2"/>
  <c r="BE235" i="2"/>
  <c r="BE247" i="2"/>
  <c r="BE256" i="2"/>
  <c r="BE268" i="2"/>
  <c r="BE274" i="2"/>
  <c r="BE322" i="2"/>
  <c r="BE379" i="2"/>
  <c r="BE400" i="2"/>
  <c r="BE406" i="2"/>
  <c r="BE445" i="2"/>
  <c r="BE472" i="2"/>
  <c r="BE556" i="2"/>
  <c r="BE574" i="2"/>
  <c r="BE589" i="2"/>
  <c r="BE622" i="2"/>
  <c r="BE628" i="2"/>
  <c r="BE631" i="2"/>
  <c r="BE634" i="2"/>
  <c r="BE763" i="2"/>
  <c r="BE766" i="2"/>
  <c r="BE796" i="2"/>
  <c r="BE868" i="2"/>
  <c r="BE895" i="2"/>
  <c r="BE933" i="2"/>
  <c r="BE987" i="2"/>
  <c r="BE1245" i="2"/>
  <c r="BE1266" i="2"/>
  <c r="BE1314" i="2"/>
  <c r="BE1323" i="2"/>
  <c r="BE1460" i="2"/>
  <c r="BE1478" i="2"/>
  <c r="BE1496" i="2"/>
  <c r="BE1499" i="2"/>
  <c r="BE1514" i="2"/>
  <c r="BE1526" i="2"/>
  <c r="BE1697" i="2"/>
  <c r="BE1751" i="2"/>
  <c r="BE1865" i="2"/>
  <c r="BE1898" i="2"/>
  <c r="BE1916" i="2"/>
  <c r="BE1919" i="2"/>
  <c r="BE1931" i="2"/>
  <c r="BE1949" i="2"/>
  <c r="BE1970" i="2"/>
  <c r="BE1991" i="2"/>
  <c r="BE2086" i="2"/>
  <c r="BE2114" i="2"/>
  <c r="BE2144" i="2"/>
  <c r="BE2150" i="2"/>
  <c r="BE2158" i="2"/>
  <c r="BE2160" i="2"/>
  <c r="BE2164" i="2"/>
  <c r="BE2198" i="2"/>
  <c r="BE2202" i="2"/>
  <c r="BE2208" i="2"/>
  <c r="BE2214" i="2"/>
  <c r="BE2218" i="2"/>
  <c r="BE2264" i="2"/>
  <c r="BE2284" i="2"/>
  <c r="BE2290" i="2"/>
  <c r="BE2292" i="2"/>
  <c r="BE2294" i="2"/>
  <c r="BE2316" i="2"/>
  <c r="BE2322" i="2"/>
  <c r="BE2330" i="2"/>
  <c r="BE2336" i="2"/>
  <c r="BE2338" i="2"/>
  <c r="BE2344" i="2"/>
  <c r="BE2412" i="2"/>
  <c r="BE2416" i="2"/>
  <c r="BE2420" i="2"/>
  <c r="BE2426" i="2"/>
  <c r="BE2432" i="2"/>
  <c r="BE2442" i="2"/>
  <c r="BE2447" i="2"/>
  <c r="BE2456" i="2"/>
  <c r="BE2458" i="2"/>
  <c r="BE2470" i="2"/>
  <c r="BE412" i="2"/>
  <c r="BE439" i="2"/>
  <c r="BE442" i="2"/>
  <c r="BE460" i="2"/>
  <c r="BE466" i="2"/>
  <c r="BE493" i="2"/>
  <c r="BE1053" i="2"/>
  <c r="BE1065" i="2"/>
  <c r="BE1068" i="2"/>
  <c r="BE1080" i="2"/>
  <c r="BE1086" i="2"/>
  <c r="BE1134" i="2"/>
  <c r="BE1140" i="2"/>
  <c r="BE1248" i="2"/>
  <c r="BE1251" i="2"/>
  <c r="BE1254" i="2"/>
  <c r="BE1263" i="2"/>
  <c r="BE1269" i="2"/>
  <c r="BE1305" i="2"/>
  <c r="BE1341" i="2"/>
  <c r="BE1371" i="2"/>
  <c r="BE1377" i="2"/>
  <c r="BE1440" i="2"/>
  <c r="BE1472" i="2"/>
  <c r="BE1484" i="2"/>
  <c r="BE1511" i="2"/>
  <c r="BE1553" i="2"/>
  <c r="BE1568" i="2"/>
  <c r="BE1604" i="2"/>
  <c r="BE1607" i="2"/>
  <c r="BE1613" i="2"/>
  <c r="BE1619" i="2"/>
  <c r="BE1628" i="2"/>
  <c r="BE1631" i="2"/>
  <c r="BE1646" i="2"/>
  <c r="BE1652" i="2"/>
  <c r="BE1664" i="2"/>
  <c r="BE1667" i="2"/>
  <c r="BE1670" i="2"/>
  <c r="BE1679" i="2"/>
  <c r="BE1706" i="2"/>
  <c r="BE1730" i="2"/>
  <c r="BE1778" i="2"/>
  <c r="BE1811" i="2"/>
  <c r="BE1868" i="2"/>
  <c r="BE1874" i="2"/>
  <c r="BE1922" i="2"/>
  <c r="BE1940" i="2"/>
  <c r="BE1976" i="2"/>
  <c r="BE1985" i="2"/>
  <c r="BE2007" i="2"/>
  <c r="BE2010" i="2"/>
  <c r="BE2016" i="2"/>
  <c r="BE2054" i="2"/>
  <c r="BE2074" i="2"/>
  <c r="BE2076" i="2"/>
  <c r="BE142" i="2"/>
  <c r="BE145" i="2"/>
  <c r="BE181" i="2"/>
  <c r="BE214" i="2"/>
  <c r="BE223" i="2"/>
  <c r="BE244" i="2"/>
  <c r="BE298" i="2"/>
  <c r="BE301" i="2"/>
  <c r="BE313" i="2"/>
  <c r="BE364" i="2"/>
  <c r="BE382" i="2"/>
  <c r="BE541" i="2"/>
  <c r="BE565" i="2"/>
  <c r="BE583" i="2"/>
  <c r="BE598" i="2"/>
  <c r="BE604" i="2"/>
  <c r="BE646" i="2"/>
  <c r="BE655" i="2"/>
  <c r="BE736" i="2"/>
  <c r="BE775" i="2"/>
  <c r="BE916" i="2"/>
  <c r="BE922" i="2"/>
  <c r="BE945" i="2"/>
  <c r="BE948" i="2"/>
  <c r="BE966" i="2"/>
  <c r="BE1017" i="2"/>
  <c r="BE1023" i="2"/>
  <c r="BE1026" i="2"/>
  <c r="BE1029" i="2"/>
  <c r="BE1032" i="2"/>
  <c r="BE1041" i="2"/>
  <c r="BE1092" i="2"/>
  <c r="BE1107" i="2"/>
  <c r="BE1170" i="2"/>
  <c r="BE1194" i="2"/>
  <c r="BE1206" i="2"/>
  <c r="BE1215" i="2"/>
  <c r="BE1224" i="2"/>
  <c r="BE1233" i="2"/>
  <c r="BE1242" i="2"/>
  <c r="BE1278" i="2"/>
  <c r="BE1320" i="2"/>
  <c r="BE1347" i="2"/>
  <c r="BE1350" i="2"/>
  <c r="BE1362" i="2"/>
  <c r="BE1365" i="2"/>
  <c r="BE1392" i="2"/>
  <c r="BE1422" i="2"/>
  <c r="BE1425" i="2"/>
  <c r="BE1505" i="2"/>
  <c r="BE1520" i="2"/>
  <c r="BE1559" i="2"/>
  <c r="BE1658" i="2"/>
  <c r="BE1676" i="2"/>
  <c r="BE1835" i="2"/>
  <c r="BE1850" i="2"/>
  <c r="BE1889" i="2"/>
  <c r="BE1901" i="2"/>
  <c r="BE1928" i="2"/>
  <c r="BE1937" i="2"/>
  <c r="BE1946" i="2"/>
  <c r="BE2050" i="2"/>
  <c r="BE2052" i="2"/>
  <c r="BE2072" i="2"/>
  <c r="BE2084" i="2"/>
  <c r="BE157" i="2"/>
  <c r="BE295" i="2"/>
  <c r="BE334" i="2"/>
  <c r="BE355" i="2"/>
  <c r="BE451" i="2"/>
  <c r="BE457" i="2"/>
  <c r="BE469" i="2"/>
  <c r="BE481" i="2"/>
  <c r="BE511" i="2"/>
  <c r="BE520" i="2"/>
  <c r="BE538" i="2"/>
  <c r="BE568" i="2"/>
  <c r="BE577" i="2"/>
  <c r="BE616" i="2"/>
  <c r="BE625" i="2"/>
  <c r="BE694" i="2"/>
  <c r="BE730" i="2"/>
  <c r="BE751" i="2"/>
  <c r="BE769" i="2"/>
  <c r="BE877" i="2"/>
  <c r="BE901" i="2"/>
  <c r="BE928" i="2"/>
  <c r="BE936" i="2"/>
  <c r="BE978" i="2"/>
  <c r="BE1038" i="2"/>
  <c r="BE1056" i="2"/>
  <c r="BE1083" i="2"/>
  <c r="BE1236" i="2"/>
  <c r="BE1260" i="2"/>
  <c r="BE1272" i="2"/>
  <c r="BE1344" i="2"/>
  <c r="BE1374" i="2"/>
  <c r="BE1389" i="2"/>
  <c r="BE1407" i="2"/>
  <c r="BE1410" i="2"/>
  <c r="BE1419" i="2"/>
  <c r="BE1446" i="2"/>
  <c r="BE1451" i="2"/>
  <c r="BE1493" i="2"/>
  <c r="BE1562" i="2"/>
  <c r="BE1598" i="2"/>
  <c r="BE1601" i="2"/>
  <c r="BE1634" i="2"/>
  <c r="BE1643" i="2"/>
  <c r="BE1649" i="2"/>
  <c r="BE1655" i="2"/>
  <c r="BE1661" i="2"/>
  <c r="BE1694" i="2"/>
  <c r="BE1703" i="2"/>
  <c r="BE1724" i="2"/>
  <c r="BE1742" i="2"/>
  <c r="BE1763" i="2"/>
  <c r="BE1796" i="2"/>
  <c r="BE1799" i="2"/>
  <c r="BE1862" i="2"/>
  <c r="BE1886" i="2"/>
  <c r="BE1913" i="2"/>
  <c r="BE2022" i="2"/>
  <c r="BE2088" i="2"/>
  <c r="F35" i="3"/>
  <c r="BB96" i="1" s="1"/>
  <c r="F36" i="2"/>
  <c r="BC95" i="1" s="1"/>
  <c r="J34" i="3"/>
  <c r="AW96" i="1"/>
  <c r="F34" i="3"/>
  <c r="BA96" i="1"/>
  <c r="F36" i="3"/>
  <c r="BC96" i="1" s="1"/>
  <c r="F37" i="3"/>
  <c r="BD96" i="1"/>
  <c r="F35" i="2"/>
  <c r="BB95" i="1" s="1"/>
  <c r="F34" i="2"/>
  <c r="BA95" i="1" s="1"/>
  <c r="J34" i="2"/>
  <c r="AW95" i="1"/>
  <c r="F37" i="2"/>
  <c r="BD95" i="1"/>
  <c r="J2351" i="2" l="1"/>
  <c r="J101" i="2" s="1"/>
  <c r="BK2364" i="2"/>
  <c r="J2364" i="2" s="1"/>
  <c r="J102" i="2" s="1"/>
  <c r="T2364" i="2"/>
  <c r="T130" i="2"/>
  <c r="P2364" i="2"/>
  <c r="P130" i="2" s="1"/>
  <c r="AU95" i="1" s="1"/>
  <c r="AU94" i="1" s="1"/>
  <c r="R2364" i="2"/>
  <c r="R130" i="2"/>
  <c r="BK131" i="2"/>
  <c r="BK130" i="2" s="1"/>
  <c r="J130" i="2" s="1"/>
  <c r="J30" i="2" s="1"/>
  <c r="AG95" i="1" s="1"/>
  <c r="J131" i="2"/>
  <c r="J97" i="2"/>
  <c r="BK117" i="3"/>
  <c r="J117" i="3"/>
  <c r="J96" i="3" s="1"/>
  <c r="J33" i="2"/>
  <c r="AV95" i="1" s="1"/>
  <c r="AT95" i="1" s="1"/>
  <c r="BD94" i="1"/>
  <c r="W33" i="1"/>
  <c r="BC94" i="1"/>
  <c r="AY94" i="1" s="1"/>
  <c r="BA94" i="1"/>
  <c r="AW94" i="1" s="1"/>
  <c r="AK30" i="1" s="1"/>
  <c r="F33" i="3"/>
  <c r="AZ96" i="1" s="1"/>
  <c r="F33" i="2"/>
  <c r="AZ95" i="1" s="1"/>
  <c r="BB94" i="1"/>
  <c r="W31" i="1"/>
  <c r="J33" i="3"/>
  <c r="AV96" i="1"/>
  <c r="AT96" i="1"/>
  <c r="AN95" i="1" l="1"/>
  <c r="J96" i="2"/>
  <c r="J39" i="2"/>
  <c r="J30" i="3"/>
  <c r="AG96" i="1" s="1"/>
  <c r="W30" i="1"/>
  <c r="AZ94" i="1"/>
  <c r="AV94" i="1" s="1"/>
  <c r="AK29" i="1" s="1"/>
  <c r="AX94" i="1"/>
  <c r="W32" i="1"/>
  <c r="J39" i="3" l="1"/>
  <c r="AG94" i="1"/>
  <c r="AN96" i="1"/>
  <c r="W29" i="1"/>
  <c r="AT94" i="1"/>
  <c r="AN94" i="1" l="1"/>
  <c r="AK26" i="1"/>
  <c r="AK35" i="1"/>
</calcChain>
</file>

<file path=xl/sharedStrings.xml><?xml version="1.0" encoding="utf-8"?>
<sst xmlns="http://schemas.openxmlformats.org/spreadsheetml/2006/main" count="20057" uniqueCount="4195">
  <si>
    <t>Export Komplet</t>
  </si>
  <si>
    <t/>
  </si>
  <si>
    <t>2.0</t>
  </si>
  <si>
    <t>ZAMOK</t>
  </si>
  <si>
    <t>False</t>
  </si>
  <si>
    <t>{2b7d3549-4896-43c7-a567-30d5aa0291a6}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</si>
  <si>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</si>
  <si>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</si>
  <si>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</si>
  <si>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</si>
  <si>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</si>
  <si>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</si>
  <si>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</si>
  <si>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63525003-ST-OLC-I</t>
  </si>
  <si>
    <t>Stavba:</t>
  </si>
  <si>
    <t>Údržba, opravy a odstraňování závad u ST OŘ OVA 2025 - ST Olomouc - Obvod 1</t>
  </si>
  <si>
    <t>KSO:</t>
  </si>
  <si>
    <t>CC-CZ:</t>
  </si>
  <si>
    <t>Místo:</t>
  </si>
  <si>
    <t>obvod ST Olomouc - obvod provozního oddělení 1</t>
  </si>
  <si>
    <t>Datum:</t>
  </si>
  <si>
    <t>13. 1. 2025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</si>
  <si>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</si>
  <si>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</si>
  <si>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</si>
  <si>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</si>
  <si>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</si>
  <si>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</si>
  <si>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</si>
  <si>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</si>
  <si>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</si>
  <si>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</si>
  <si>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</si>
  <si>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</si>
  <si>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</si>
  <si>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</si>
  <si>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</si>
  <si>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</si>
  <si>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</si>
  <si>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</si>
  <si>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</si>
  <si>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</si>
  <si>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</si>
  <si>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</si>
  <si>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</si>
  <si>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</si>
  <si>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</si>
  <si>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</si>
  <si>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</si>
  <si>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</si>
  <si>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</si>
  <si>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</si>
  <si>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</si>
  <si>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</si>
  <si>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</si>
  <si>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</si>
  <si>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</si>
  <si>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</si>
  <si>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</si>
  <si>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</si>
  <si>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</si>
  <si>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</si>
  <si>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</si>
  <si>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</si>
  <si>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</si>
  <si>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</si>
  <si>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</si>
  <si>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</si>
  <si>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</si>
  <si>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</si>
  <si>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</si>
  <si>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</si>
  <si>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</si>
  <si>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</si>
  <si>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</si>
  <si>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</si>
  <si>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</si>
  <si>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</si>
  <si>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</si>
  <si>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</si>
  <si>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 - Obvod 1</t>
  </si>
  <si>
    <t>STA</t>
  </si>
  <si>
    <t>1</t>
  </si>
  <si>
    <t>{17edae2b-6b9e-4e74-ae2e-8444a5bd13a8}</t>
  </si>
  <si>
    <t>2</t>
  </si>
  <si>
    <t>VON</t>
  </si>
  <si>
    <t>Vedlejší a ostatní náklady - ST Olomouc - Obvod 1</t>
  </si>
  <si>
    <t>{42cf36ac-f3e1-403d-a377-b286b11f10c3}</t>
  </si>
  <si>
    <t>KRYCÍ LIST SOUPISU PRACÍ</t>
  </si>
  <si>
    <t>Objekt:</t>
  </si>
  <si>
    <t>SO 01 - Práce a dodávky - ST Olomouc - Obvod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</si>
  <si>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</si>
  <si>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</si>
  <si>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</si>
  <si>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</si>
  <si>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</si>
  <si>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</si>
  <si>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</si>
  <si>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</si>
  <si>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</si>
  <si>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</si>
  <si>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</si>
  <si>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</si>
  <si>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</si>
  <si>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</si>
  <si>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</si>
  <si>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</si>
  <si>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</si>
  <si>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</si>
  <si>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</si>
  <si>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</si>
  <si>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</si>
  <si>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</si>
  <si>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</si>
  <si>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</si>
  <si>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</si>
  <si>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</si>
  <si>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</si>
  <si>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</si>
  <si>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</si>
  <si>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</si>
  <si>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</si>
  <si>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</si>
  <si>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</si>
  <si>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</si>
  <si>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</si>
  <si>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</si>
  <si>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</si>
  <si>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</si>
  <si>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</si>
  <si>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</si>
  <si>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</si>
  <si>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2025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</si>
  <si>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</si>
  <si>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</si>
  <si>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</si>
  <si>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PSC</t>
  </si>
  <si>
    <t>Poznámka k souboru cen:_x000D_
1. V cenách jsou započteny náklady na měření provozních odchylek dle ČSN, zpracování a předání tištěných výstupů objednateli.</t>
  </si>
  <si>
    <t>5902005010</t>
  </si>
  <si>
    <t>Operativní odstranění závad, překážek a následků mimořádných událostí na železničním spodku nebo svršku</t>
  </si>
  <si>
    <t>hod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</si>
  <si>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</si>
  <si>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Poznámka k souboru cen:_x000D_
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</si>
  <si>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</si>
  <si>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</si>
  <si>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</si>
  <si>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</si>
  <si>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</si>
  <si>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</si>
  <si>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souboru cen:_x000D_
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</si>
  <si>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</si>
  <si>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</si>
  <si>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</si>
  <si>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</si>
  <si>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</si>
  <si>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</si>
  <si>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</si>
  <si>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</si>
  <si>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</si>
  <si>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</si>
  <si>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</si>
  <si>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</si>
  <si>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</si>
  <si>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</si>
  <si>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</si>
  <si>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</si>
  <si>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</si>
  <si>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</si>
  <si>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</si>
  <si>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</si>
  <si>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</si>
  <si>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</si>
  <si>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</si>
  <si>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</si>
  <si>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</si>
  <si>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</si>
  <si>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</si>
  <si>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</si>
  <si>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</si>
  <si>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</si>
  <si>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Poznámka k souboru cen:_x000D_
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</si>
  <si>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</si>
  <si>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</si>
  <si>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</si>
  <si>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</si>
  <si>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</si>
  <si>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Poznámka k souboru cen:_x000D_
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</si>
  <si>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</si>
  <si>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</si>
  <si>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</si>
  <si>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</si>
  <si>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</si>
  <si>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</si>
  <si>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</si>
  <si>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</si>
  <si>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</si>
  <si>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Poznámka k souboru cen:_x000D_
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</si>
  <si>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</si>
  <si>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</si>
  <si>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</si>
  <si>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</si>
  <si>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</si>
  <si>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</si>
  <si>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</si>
  <si>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</si>
  <si>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</si>
  <si>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</si>
  <si>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</si>
  <si>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</si>
  <si>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</si>
  <si>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</si>
  <si>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Poznámka k souboru cen:_x000D_
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</si>
  <si>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</si>
  <si>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</si>
  <si>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</si>
  <si>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</si>
  <si>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</si>
  <si>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Poznámka k souboru cen:_x000D_
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</si>
  <si>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</si>
  <si>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</si>
  <si>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</si>
  <si>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</si>
  <si>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</si>
  <si>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</si>
  <si>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</si>
  <si>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</si>
  <si>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</si>
  <si>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</si>
  <si>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</si>
  <si>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</si>
  <si>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</si>
  <si>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</si>
  <si>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</si>
  <si>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</si>
  <si>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</si>
  <si>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</si>
  <si>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Poznámka k souboru cen:_x000D_
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</si>
  <si>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</si>
  <si>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</si>
  <si>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</si>
  <si>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</si>
  <si>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Poznámka k souboru cen:_x000D_
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</si>
  <si>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</si>
  <si>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</si>
  <si>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</si>
  <si>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</si>
  <si>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</si>
  <si>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</si>
  <si>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</si>
  <si>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</si>
  <si>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</si>
  <si>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</si>
  <si>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</si>
  <si>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</si>
  <si>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</si>
  <si>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</si>
  <si>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</si>
  <si>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</si>
  <si>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</si>
  <si>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</si>
  <si>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Poznámka k souboru cen:_x000D_
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</si>
  <si>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</si>
  <si>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</si>
  <si>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</si>
  <si>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</si>
  <si>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</si>
  <si>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</si>
  <si>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</si>
  <si>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</si>
  <si>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</si>
  <si>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Poznámka k souboru cen:_x000D_
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</si>
  <si>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</si>
  <si>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</si>
  <si>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</si>
  <si>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</si>
  <si>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</si>
  <si>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</si>
  <si>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</si>
  <si>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</si>
  <si>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</si>
  <si>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</si>
  <si>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</si>
  <si>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</si>
  <si>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</si>
  <si>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</si>
  <si>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</si>
  <si>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</si>
  <si>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</si>
  <si>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</si>
  <si>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</si>
  <si>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</si>
  <si>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</si>
  <si>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</si>
  <si>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</si>
  <si>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</si>
  <si>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</si>
  <si>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</si>
  <si>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</si>
  <si>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</si>
  <si>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</si>
  <si>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</si>
  <si>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</si>
  <si>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</si>
  <si>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</si>
  <si>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</si>
  <si>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</si>
  <si>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</si>
  <si>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</si>
  <si>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</si>
  <si>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</si>
  <si>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</si>
  <si>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</si>
  <si>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</si>
  <si>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</si>
  <si>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</si>
  <si>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</si>
  <si>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</si>
  <si>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Poznámka k souboru cen:_x000D_
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</si>
  <si>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</si>
  <si>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</si>
  <si>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</si>
  <si>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</si>
  <si>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</si>
  <si>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</si>
  <si>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</si>
  <si>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</si>
  <si>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</si>
  <si>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</si>
  <si>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Poznámka k souboru cen:_x000D_
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</si>
  <si>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</si>
  <si>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</si>
  <si>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</si>
  <si>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</si>
  <si>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</si>
  <si>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</si>
  <si>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</si>
  <si>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</si>
  <si>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</si>
  <si>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</si>
  <si>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</si>
  <si>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</si>
  <si>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</si>
  <si>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</si>
  <si>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</si>
  <si>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Poznámka k souboru cen:_x000D_
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</si>
  <si>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</si>
  <si>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</si>
  <si>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</si>
  <si>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</si>
  <si>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</si>
  <si>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</si>
  <si>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</si>
  <si>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</si>
  <si>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</si>
  <si>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</si>
  <si>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</si>
  <si>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</si>
  <si>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</si>
  <si>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</si>
  <si>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</si>
  <si>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</si>
  <si>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</si>
  <si>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</si>
  <si>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</si>
  <si>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Poznámka k souboru cen:_x000D_
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</si>
  <si>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</si>
  <si>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</si>
  <si>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</si>
  <si>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</si>
  <si>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</si>
  <si>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</si>
  <si>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</si>
  <si>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</si>
  <si>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</si>
  <si>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</si>
  <si>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</si>
  <si>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</si>
  <si>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</si>
  <si>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</si>
  <si>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</si>
  <si>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</si>
  <si>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</si>
  <si>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</si>
  <si>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Poznámka k souboru cen:_x000D_
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</si>
  <si>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</si>
  <si>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</si>
  <si>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</si>
  <si>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</si>
  <si>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</si>
  <si>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</si>
  <si>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</si>
  <si>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</si>
  <si>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</si>
  <si>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</si>
  <si>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</si>
  <si>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</si>
  <si>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</si>
  <si>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</si>
  <si>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</si>
  <si>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</si>
  <si>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</si>
  <si>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</si>
  <si>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Poznámka k souboru cen:_x000D_
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</si>
  <si>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</si>
  <si>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</si>
  <si>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</si>
  <si>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</si>
  <si>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</si>
  <si>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</si>
  <si>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</si>
  <si>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</si>
  <si>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</si>
  <si>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Poznámka k souboru cen:_x000D_
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</si>
  <si>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</si>
  <si>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</si>
  <si>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</si>
  <si>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</si>
  <si>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</si>
  <si>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</si>
  <si>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</si>
  <si>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</si>
  <si>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</si>
  <si>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Poznámka k souboru cen:_x000D_
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</si>
  <si>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</si>
  <si>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</si>
  <si>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</si>
  <si>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</si>
  <si>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</si>
  <si>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</si>
  <si>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</si>
  <si>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</si>
  <si>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</si>
  <si>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Poznámka k souboru cen:_x000D_
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</si>
  <si>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</si>
  <si>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</si>
  <si>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</si>
  <si>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</si>
  <si>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</si>
  <si>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</si>
  <si>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</si>
  <si>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</si>
  <si>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</si>
  <si>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Poznámka k souboru cen:_x000D_
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</si>
  <si>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</si>
  <si>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</si>
  <si>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</si>
  <si>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</si>
  <si>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</si>
  <si>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</si>
  <si>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</si>
  <si>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</si>
  <si>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</si>
  <si>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</si>
  <si>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souboru cen:_x000D_
1. V cenách jsou započteny náklady na úpravu KL koleje a výhybek ojediněle vidlemi. 2. V cenách nejsou obsaženy náklady na doplnění a dodávku kameniva.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</si>
  <si>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</si>
  <si>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</si>
  <si>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</si>
  <si>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</si>
  <si>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</si>
  <si>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</si>
  <si>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</si>
  <si>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</si>
  <si>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</si>
  <si>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</si>
  <si>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</si>
  <si>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</si>
  <si>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</si>
  <si>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</si>
  <si>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</si>
  <si>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</si>
  <si>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</si>
  <si>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</si>
  <si>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Poznámka k souboru cen:_x000D_
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</si>
  <si>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</si>
  <si>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</si>
  <si>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</si>
  <si>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</si>
  <si>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</si>
  <si>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</si>
  <si>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</si>
  <si>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</si>
  <si>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</si>
  <si>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</si>
  <si>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</si>
  <si>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</si>
  <si>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</si>
  <si>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</si>
  <si>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</si>
  <si>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</si>
  <si>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</si>
  <si>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</si>
  <si>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</si>
  <si>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</si>
  <si>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</si>
  <si>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</si>
  <si>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</si>
  <si>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</si>
  <si>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</si>
  <si>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</si>
  <si>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</si>
  <si>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</si>
  <si>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Poznámka k souboru cen:_x000D_
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</si>
  <si>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</si>
  <si>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</si>
  <si>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</si>
  <si>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</si>
  <si>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</si>
  <si>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</si>
  <si>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</si>
  <si>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</si>
  <si>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</si>
  <si>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Poznámka k souboru cen:_x000D_
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</si>
  <si>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</si>
  <si>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</si>
  <si>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</si>
  <si>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</si>
  <si>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Poznámka k souboru cen:_x000D_
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</si>
  <si>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</si>
  <si>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</si>
  <si>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</si>
  <si>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</si>
  <si>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</si>
  <si>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</si>
  <si>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</si>
  <si>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</si>
  <si>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</si>
  <si>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souboru cen:_x000D_
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</si>
  <si>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</si>
  <si>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</si>
  <si>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</si>
  <si>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</si>
  <si>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</si>
  <si>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</si>
  <si>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</si>
  <si>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</si>
  <si>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</si>
  <si>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</si>
  <si>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</si>
  <si>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</si>
  <si>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</si>
  <si>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</si>
  <si>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</si>
  <si>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</si>
  <si>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</si>
  <si>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</si>
  <si>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</si>
  <si>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</si>
  <si>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</si>
  <si>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</si>
  <si>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</si>
  <si>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</si>
  <si>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</si>
  <si>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</si>
  <si>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</si>
  <si>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</si>
  <si>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</si>
  <si>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</si>
  <si>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</si>
  <si>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</si>
  <si>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</si>
  <si>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</si>
  <si>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</si>
  <si>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</si>
  <si>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</si>
  <si>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</si>
  <si>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</si>
  <si>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</si>
  <si>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</si>
  <si>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souboru cen:_x000D_
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</si>
  <si>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</si>
  <si>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</si>
  <si>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</si>
  <si>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</si>
  <si>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</si>
  <si>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</si>
  <si>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</si>
  <si>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</si>
  <si>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</si>
  <si>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</si>
  <si>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</si>
  <si>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</si>
  <si>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</si>
  <si>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</si>
  <si>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</si>
  <si>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</si>
  <si>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</si>
  <si>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</si>
  <si>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</si>
  <si>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</si>
  <si>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</si>
  <si>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</si>
  <si>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</si>
  <si>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</si>
  <si>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</si>
  <si>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</si>
  <si>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</si>
  <si>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</si>
  <si>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</si>
  <si>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</si>
  <si>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</si>
  <si>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</si>
  <si>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</si>
  <si>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</si>
  <si>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</si>
  <si>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</si>
  <si>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</si>
  <si>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</si>
  <si>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</si>
  <si>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</si>
  <si>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Poznámka k souboru cen:_x000D_
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</si>
  <si>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</si>
  <si>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</si>
  <si>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</si>
  <si>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</si>
  <si>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</si>
  <si>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</si>
  <si>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</si>
  <si>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</si>
  <si>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</si>
  <si>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Poznámka k souboru cen:_x000D_
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</si>
  <si>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</si>
  <si>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</si>
  <si>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</si>
  <si>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</si>
  <si>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</si>
  <si>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</si>
  <si>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</si>
  <si>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</si>
  <si>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</si>
  <si>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Poznámka k souboru cen:_x000D_
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</si>
  <si>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</si>
  <si>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</si>
  <si>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</si>
  <si>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</si>
  <si>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</si>
  <si>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</si>
  <si>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</si>
  <si>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</si>
  <si>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</si>
  <si>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</si>
  <si>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</si>
  <si>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</si>
  <si>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</si>
  <si>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</si>
  <si>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</si>
  <si>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</si>
  <si>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</si>
  <si>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</si>
  <si>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</si>
  <si>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</si>
  <si>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</si>
  <si>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</si>
  <si>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</si>
  <si>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</si>
  <si>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</si>
  <si>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</si>
  <si>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</si>
  <si>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</si>
  <si>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</si>
  <si>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</si>
  <si>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</si>
  <si>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</si>
  <si>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</si>
  <si>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</si>
  <si>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</si>
  <si>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</si>
  <si>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</si>
  <si>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</si>
  <si>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</si>
  <si>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</si>
  <si>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</si>
  <si>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</si>
  <si>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Poznámka k souboru cen:_x000D_
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</si>
  <si>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</si>
  <si>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</si>
  <si>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</si>
  <si>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</si>
  <si>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</si>
  <si>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</si>
  <si>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</si>
  <si>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</si>
  <si>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</si>
  <si>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</si>
  <si>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Poznámka k souboru cen:_x000D_
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</si>
  <si>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</si>
  <si>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</si>
  <si>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</si>
  <si>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</si>
  <si>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</si>
  <si>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</si>
  <si>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</si>
  <si>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</si>
  <si>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</si>
  <si>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</si>
  <si>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</si>
  <si>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</si>
  <si>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</si>
  <si>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Poznámka k souboru cen:_x000D_
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</si>
  <si>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</si>
  <si>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</si>
  <si>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</si>
  <si>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</si>
  <si>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</si>
  <si>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</si>
  <si>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</si>
  <si>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</si>
  <si>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</si>
  <si>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souboru cen:_x000D_
1. V cenách jsou započteny náklady na odvrtání, demontáž a výměnu hmoždinky, případnou impregnaci otvorů včetně impregnačního materiálu. 2. V cenách nejsou obsaženy náklady na dodávku materiálu.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</si>
  <si>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</si>
  <si>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</si>
  <si>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</si>
  <si>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</si>
  <si>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</si>
  <si>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</si>
  <si>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</si>
  <si>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</si>
  <si>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</si>
  <si>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</si>
  <si>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</si>
  <si>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</si>
  <si>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</si>
  <si>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</si>
  <si>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</si>
  <si>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</si>
  <si>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</si>
  <si>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</si>
  <si>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</si>
  <si>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Poznámka k souboru cen:_x000D_
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</si>
  <si>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</si>
  <si>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</si>
  <si>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</si>
  <si>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</si>
  <si>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</si>
  <si>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</si>
  <si>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</si>
  <si>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</si>
  <si>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</si>
  <si>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</si>
  <si>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</si>
  <si>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</si>
  <si>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</si>
  <si>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</si>
  <si>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</si>
  <si>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</si>
  <si>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</si>
  <si>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</si>
  <si>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</si>
  <si>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</si>
  <si>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</si>
  <si>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</si>
  <si>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</si>
  <si>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</si>
  <si>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</si>
  <si>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</si>
  <si>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</si>
  <si>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Poznámka k souboru cen:_x000D_
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</si>
  <si>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</si>
  <si>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</si>
  <si>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</si>
  <si>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</si>
  <si>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</si>
  <si>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Poznámka k souboru cen:_x000D_
1. V cenách jsou započteny náklady na odstranění mřížky, zkrácení, ošetření čela pražce impregnačním prostředkem včetně impregnačního materiálu a osazení mřížky.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</si>
  <si>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</si>
  <si>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</si>
  <si>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</si>
  <si>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</si>
  <si>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</si>
  <si>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</si>
  <si>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</si>
  <si>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</si>
  <si>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</si>
  <si>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</si>
  <si>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</si>
  <si>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</si>
  <si>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</si>
  <si>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</si>
  <si>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</si>
  <si>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</si>
  <si>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</si>
  <si>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</si>
  <si>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</si>
  <si>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</si>
  <si>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</si>
  <si>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</si>
  <si>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</si>
  <si>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</si>
  <si>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</si>
  <si>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</si>
  <si>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</si>
  <si>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</si>
  <si>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</si>
  <si>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</si>
  <si>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</si>
  <si>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</si>
  <si>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</si>
  <si>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</si>
  <si>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</si>
  <si>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</si>
  <si>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</si>
  <si>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Poznámka k souboru cen:_x000D_
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</si>
  <si>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</si>
  <si>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</si>
  <si>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</si>
  <si>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</si>
  <si>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</si>
  <si>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</si>
  <si>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</si>
  <si>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</si>
  <si>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</si>
  <si>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</si>
  <si>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</si>
  <si>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</si>
  <si>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</si>
  <si>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</si>
  <si>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</si>
  <si>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</si>
  <si>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</si>
  <si>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</si>
  <si>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</si>
  <si>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</si>
  <si>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</si>
  <si>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</si>
  <si>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</si>
  <si>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</si>
  <si>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</si>
  <si>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</si>
  <si>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</si>
  <si>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</si>
  <si>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</si>
  <si>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</si>
  <si>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</si>
  <si>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</si>
  <si>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</si>
  <si>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</si>
  <si>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</si>
  <si>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</si>
  <si>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</si>
  <si>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</si>
  <si>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</si>
  <si>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</si>
  <si>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</si>
  <si>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</si>
  <si>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</si>
  <si>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</si>
  <si>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</si>
  <si>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</si>
  <si>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</si>
  <si>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</si>
  <si>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</si>
  <si>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</si>
  <si>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</si>
  <si>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</si>
  <si>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</si>
  <si>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</si>
  <si>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</si>
  <si>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</si>
  <si>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</si>
  <si>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</si>
  <si>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</si>
  <si>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</si>
  <si>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</si>
  <si>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</si>
  <si>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</si>
  <si>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</si>
  <si>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</si>
  <si>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</si>
  <si>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</si>
  <si>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</si>
  <si>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</si>
  <si>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</si>
  <si>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</si>
  <si>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</si>
  <si>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</si>
  <si>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</si>
  <si>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</si>
  <si>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</si>
  <si>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</si>
  <si>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</si>
  <si>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</si>
  <si>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</si>
  <si>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</si>
  <si>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</si>
  <si>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</si>
  <si>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</si>
  <si>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</si>
  <si>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</si>
  <si>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</si>
  <si>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</si>
  <si>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</si>
  <si>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</si>
  <si>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</si>
  <si>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</si>
  <si>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</si>
  <si>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</si>
  <si>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</si>
  <si>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</si>
  <si>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</si>
  <si>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</si>
  <si>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</si>
  <si>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</si>
  <si>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</si>
  <si>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</si>
  <si>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</si>
  <si>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</si>
  <si>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</si>
  <si>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</si>
  <si>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</si>
  <si>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</si>
  <si>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</si>
  <si>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</si>
  <si>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</si>
  <si>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</si>
  <si>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</si>
  <si>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</si>
  <si>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</si>
  <si>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</si>
  <si>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</si>
  <si>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</si>
  <si>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</si>
  <si>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</si>
  <si>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</si>
  <si>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</si>
  <si>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</si>
  <si>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</si>
  <si>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</si>
  <si>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</si>
  <si>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</si>
  <si>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</si>
  <si>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</si>
  <si>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</si>
  <si>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</si>
  <si>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</si>
  <si>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</si>
  <si>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</si>
  <si>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</si>
  <si>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</si>
  <si>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</si>
  <si>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</si>
  <si>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</si>
  <si>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</si>
  <si>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</si>
  <si>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</si>
  <si>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</si>
  <si>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</si>
  <si>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</si>
  <si>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</si>
  <si>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</si>
  <si>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</si>
  <si>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</si>
  <si>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</si>
  <si>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</si>
  <si>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</si>
  <si>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</si>
  <si>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</si>
  <si>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</si>
  <si>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</si>
  <si>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</si>
  <si>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</si>
  <si>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</si>
  <si>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</si>
  <si>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</si>
  <si>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</si>
  <si>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</si>
  <si>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</si>
  <si>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</si>
  <si>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</si>
  <si>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</si>
  <si>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</si>
  <si>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</si>
  <si>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</si>
  <si>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</si>
  <si>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</si>
  <si>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</si>
  <si>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</si>
  <si>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</si>
  <si>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</si>
  <si>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</si>
  <si>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</si>
  <si>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</si>
  <si>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</si>
  <si>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</si>
  <si>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</si>
  <si>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</si>
  <si>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</si>
  <si>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</si>
  <si>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</si>
  <si>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</si>
  <si>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</si>
  <si>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</si>
  <si>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</si>
  <si>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</si>
  <si>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</si>
  <si>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</si>
  <si>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</si>
  <si>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</si>
  <si>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</si>
  <si>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</si>
  <si>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</si>
  <si>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</si>
  <si>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</si>
  <si>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</si>
  <si>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</si>
  <si>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</si>
  <si>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</si>
  <si>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</si>
  <si>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</si>
  <si>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</si>
  <si>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</si>
  <si>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</si>
  <si>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</si>
  <si>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</si>
  <si>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</si>
  <si>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</si>
  <si>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</si>
  <si>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</si>
  <si>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</si>
  <si>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</si>
  <si>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</si>
  <si>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</si>
  <si>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</si>
  <si>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</si>
  <si>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</si>
  <si>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</si>
  <si>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</si>
  <si>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</si>
  <si>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</si>
  <si>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</si>
  <si>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</si>
  <si>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</si>
  <si>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Poznámka k souboru cen:_x000D_
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</si>
  <si>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</si>
  <si>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</si>
  <si>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</si>
  <si>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</si>
  <si>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</si>
  <si>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</si>
  <si>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</si>
  <si>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</si>
  <si>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</si>
  <si>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</si>
  <si>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</si>
  <si>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</si>
  <si>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</si>
  <si>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</si>
  <si>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</si>
  <si>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</si>
  <si>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</si>
  <si>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</si>
  <si>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</si>
  <si>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Poznámka k souboru cen:_x000D_
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</si>
  <si>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</si>
  <si>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</si>
  <si>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</si>
  <si>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</si>
  <si>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193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</si>
  <si>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</si>
  <si>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</si>
  <si>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</si>
  <si>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</si>
  <si>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</si>
  <si>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</si>
  <si>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</si>
  <si>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</si>
  <si>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</si>
  <si>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195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</si>
  <si>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</si>
  <si>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</si>
  <si>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</si>
  <si>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</si>
  <si>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</si>
  <si>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</si>
  <si>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</si>
  <si>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</si>
  <si>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</si>
  <si>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</si>
  <si>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</si>
  <si>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</si>
  <si>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</si>
  <si>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souboru cen:_x000D_
1. V cenách jsou započteny náklady na manipulaci, podložení, označení a provedení vrtu ve stojině kolejnice.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</si>
  <si>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</si>
  <si>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</si>
  <si>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</si>
  <si>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</si>
  <si>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</si>
  <si>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</si>
  <si>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</si>
  <si>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</si>
  <si>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</si>
  <si>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</si>
  <si>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</si>
  <si>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</si>
  <si>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</si>
  <si>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</si>
  <si>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</si>
  <si>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201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</si>
  <si>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</si>
  <si>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</si>
  <si>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</si>
  <si>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</si>
  <si>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</si>
  <si>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</si>
  <si>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</si>
  <si>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</si>
  <si>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</si>
  <si>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</si>
  <si>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</si>
  <si>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</si>
  <si>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</si>
  <si>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</si>
  <si>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</si>
  <si>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</si>
  <si>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</si>
  <si>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Poznámka k souboru cen:_x000D_
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</si>
  <si>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</si>
  <si>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</si>
  <si>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</si>
  <si>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</si>
  <si>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</si>
  <si>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</si>
  <si>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</si>
  <si>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</si>
  <si>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</si>
  <si>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Poznámka k souboru cen:_x000D_
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</si>
  <si>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</si>
  <si>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</si>
  <si>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</si>
  <si>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</si>
  <si>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</si>
  <si>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</si>
  <si>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</si>
  <si>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</si>
  <si>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</si>
  <si>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souboru cen:_x000D_
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</si>
  <si>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209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</si>
  <si>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</si>
  <si>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</si>
  <si>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</si>
  <si>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</si>
  <si>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</si>
  <si>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</si>
  <si>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</si>
  <si>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</si>
  <si>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</si>
  <si>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211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</si>
  <si>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</si>
  <si>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</si>
  <si>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</si>
  <si>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</si>
  <si>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</si>
  <si>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</si>
  <si>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</si>
  <si>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</si>
  <si>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</si>
  <si>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</si>
  <si>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</si>
  <si>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</si>
  <si>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</si>
  <si>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</si>
  <si>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</si>
  <si>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</si>
  <si>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</si>
  <si>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</si>
  <si>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</si>
  <si>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</si>
  <si>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</si>
  <si>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</si>
  <si>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</si>
  <si>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</si>
  <si>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</si>
  <si>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</si>
  <si>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 2. V cenách nejsou obsaženy náklady na dodávku materiálu.</t>
  </si>
  <si>
    <t>217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</si>
  <si>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</si>
  <si>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</si>
  <si>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</si>
  <si>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</si>
  <si>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</si>
  <si>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</si>
  <si>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</si>
  <si>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</si>
  <si>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</si>
  <si>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</si>
  <si>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</si>
  <si>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</si>
  <si>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</si>
  <si>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</si>
  <si>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</si>
  <si>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</si>
  <si>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</si>
  <si>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</si>
  <si>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</si>
  <si>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</si>
  <si>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</si>
  <si>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</si>
  <si>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</si>
  <si>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</si>
  <si>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</si>
  <si>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</si>
  <si>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</si>
  <si>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</si>
  <si>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</si>
  <si>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</si>
  <si>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</si>
  <si>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</si>
  <si>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</si>
  <si>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</si>
  <si>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</si>
  <si>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</si>
  <si>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</si>
  <si>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</si>
  <si>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</si>
  <si>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</si>
  <si>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</si>
  <si>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</si>
  <si>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</si>
  <si>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</si>
  <si>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</si>
  <si>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</si>
  <si>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</si>
  <si>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</si>
  <si>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</si>
  <si>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</si>
  <si>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</si>
  <si>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</si>
  <si>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</si>
  <si>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</si>
  <si>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</si>
  <si>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</si>
  <si>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</si>
  <si>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</si>
  <si>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</si>
  <si>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</si>
  <si>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</si>
  <si>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</si>
  <si>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</si>
  <si>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</si>
  <si>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</si>
  <si>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</si>
  <si>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</si>
  <si>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</si>
  <si>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</si>
  <si>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</si>
  <si>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</si>
  <si>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</si>
  <si>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</si>
  <si>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</si>
  <si>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</si>
  <si>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</si>
  <si>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</si>
  <si>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</si>
  <si>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</si>
  <si>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</si>
  <si>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</si>
  <si>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</si>
  <si>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</si>
  <si>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</si>
  <si>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</si>
  <si>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Poznámka k souboru cen:_x000D_
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</si>
  <si>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</si>
  <si>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</si>
  <si>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</si>
  <si>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</si>
  <si>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237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</si>
  <si>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</si>
  <si>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</si>
  <si>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</si>
  <si>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</si>
  <si>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Poznámka k souboru cen:_x000D_
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</si>
  <si>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</si>
  <si>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</si>
  <si>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</si>
  <si>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</si>
  <si>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souboru cen:_x000D_
1. V cenách jsou započteny i náklady na ošetření závitů antikorozním přípravkem, kompletaci nových nebo užitých součástí a případnou manipulaci.</t>
  </si>
  <si>
    <t>239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</si>
  <si>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</si>
  <si>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</si>
  <si>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</si>
  <si>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</si>
  <si>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</si>
  <si>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</si>
  <si>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</si>
  <si>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</si>
  <si>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Poznámka k souboru cen:_x000D_
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</si>
  <si>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241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</si>
  <si>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</si>
  <si>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</si>
  <si>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</si>
  <si>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</si>
  <si>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Poznámka k souboru cen:_x000D_
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</si>
  <si>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</si>
  <si>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</si>
  <si>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</si>
  <si>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</si>
  <si>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243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</si>
  <si>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</si>
  <si>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</si>
  <si>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</si>
  <si>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</si>
  <si>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</si>
  <si>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</si>
  <si>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</si>
  <si>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</si>
  <si>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245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</si>
  <si>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</si>
  <si>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</si>
  <si>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</si>
  <si>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</si>
  <si>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</si>
  <si>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</si>
  <si>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</si>
  <si>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</si>
  <si>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Poznámka k souboru cen:_x000D_
1. V cenách jsou započteny náklady na dotažení doporučeným utahovacím momentem a ošetření součástí mazivem.</t>
  </si>
  <si>
    <t>247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</si>
  <si>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</si>
  <si>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</si>
  <si>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</si>
  <si>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</si>
  <si>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</si>
  <si>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</si>
  <si>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</si>
  <si>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</si>
  <si>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249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</si>
  <si>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</si>
  <si>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</si>
  <si>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</si>
  <si>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</si>
  <si>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</si>
  <si>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</si>
  <si>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</si>
  <si>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</si>
  <si>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Poznámka k souboru cen:_x000D_
1. V cenách jsou započteny náklady na dotažení součástí doporučeným utahovacím momentem a ošetření součástí mazivem.</t>
  </si>
  <si>
    <t>251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</si>
  <si>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</si>
  <si>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</si>
  <si>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</si>
  <si>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</si>
  <si>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Poznámka k souboru cen:_x000D_
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</si>
  <si>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</si>
  <si>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</si>
  <si>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</si>
  <si>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</si>
  <si>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Poznámka k souboru cen:_x000D_
1. V cenách jsou započteny náklady na demontáž a naložení na dopravní prostředek.</t>
  </si>
  <si>
    <t>253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</si>
  <si>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</si>
  <si>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</si>
  <si>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</si>
  <si>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</si>
  <si>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Poznámka k souboru cen:_x000D_
1. V cenách jsou započteny náklady na demontáž upevňovadel, podložení, montáž upevňovadel a ošetření součástí mazivem.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</si>
  <si>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</si>
  <si>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</si>
  <si>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</si>
  <si>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</si>
  <si>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</si>
  <si>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255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</si>
  <si>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</si>
  <si>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</si>
  <si>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</si>
  <si>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</si>
  <si>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</si>
  <si>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</si>
  <si>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</si>
  <si>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</si>
  <si>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257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</si>
  <si>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</si>
  <si>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</si>
  <si>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</si>
  <si>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</si>
  <si>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</si>
  <si>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</si>
  <si>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</si>
  <si>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</si>
  <si>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</si>
  <si>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</si>
  <si>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</si>
  <si>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</si>
  <si>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</si>
  <si>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</si>
  <si>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</si>
  <si>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</si>
  <si>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</si>
  <si>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</si>
  <si>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</si>
  <si>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</si>
  <si>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</si>
  <si>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</si>
  <si>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</si>
  <si>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</si>
  <si>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</si>
  <si>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</si>
  <si>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</si>
  <si>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</si>
  <si>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</si>
  <si>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</si>
  <si>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</si>
  <si>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</si>
  <si>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</si>
  <si>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</si>
  <si>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</si>
  <si>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</si>
  <si>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</si>
  <si>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</si>
  <si>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</si>
  <si>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</si>
  <si>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</si>
  <si>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</si>
  <si>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</si>
  <si>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</si>
  <si>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</si>
  <si>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</si>
  <si>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</si>
  <si>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</si>
  <si>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</si>
  <si>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</si>
  <si>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</si>
  <si>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</si>
  <si>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Poznámka k souboru cen:_x000D_
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</si>
  <si>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269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</si>
  <si>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</si>
  <si>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</si>
  <si>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</si>
  <si>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</si>
  <si>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</si>
  <si>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</si>
  <si>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</si>
  <si>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</si>
  <si>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</si>
  <si>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</si>
  <si>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</si>
  <si>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</si>
  <si>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</si>
  <si>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</si>
  <si>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</si>
  <si>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</si>
  <si>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</si>
  <si>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273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</si>
  <si>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</si>
  <si>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</si>
  <si>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</si>
  <si>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</si>
  <si>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</si>
  <si>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</si>
  <si>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</si>
  <si>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</si>
  <si>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</si>
  <si>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275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</si>
  <si>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</si>
  <si>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</si>
  <si>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</si>
  <si>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</si>
  <si>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</si>
  <si>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</si>
  <si>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</si>
  <si>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</si>
  <si>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277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</si>
  <si>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</si>
  <si>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</si>
  <si>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</si>
  <si>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</si>
  <si>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</si>
  <si>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</si>
  <si>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</si>
  <si>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</si>
  <si>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</si>
  <si>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279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</si>
  <si>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</si>
  <si>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</si>
  <si>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</si>
  <si>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</si>
  <si>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</si>
  <si>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</si>
  <si>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</si>
  <si>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</si>
  <si>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Poznámka k souboru cen:_x000D_
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</si>
  <si>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281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</si>
  <si>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</si>
  <si>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</si>
  <si>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</si>
  <si>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</si>
  <si>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</si>
  <si>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</si>
  <si>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</si>
  <si>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</si>
  <si>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</si>
  <si>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283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</si>
  <si>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</si>
  <si>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</si>
  <si>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</si>
  <si>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</si>
  <si>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</si>
  <si>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</si>
  <si>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</si>
  <si>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</si>
  <si>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</si>
  <si>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285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</si>
  <si>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</si>
  <si>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</si>
  <si>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</si>
  <si>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</si>
  <si>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</si>
  <si>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</si>
  <si>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</si>
  <si>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</si>
  <si>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287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</si>
  <si>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</si>
  <si>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</si>
  <si>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</si>
  <si>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</si>
  <si>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</si>
  <si>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</si>
  <si>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</si>
  <si>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</si>
  <si>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</si>
  <si>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289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</si>
  <si>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</si>
  <si>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</si>
  <si>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</si>
  <si>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</si>
  <si>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Poznámka k souboru cen:_x000D_
1. V cenách jsou započteny náklady na kontinuální hutnění mezipražcových prostorů a za hlavami pražců.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</si>
  <si>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</si>
  <si>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</si>
  <si>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</si>
  <si>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</si>
  <si>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291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</si>
  <si>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</si>
  <si>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</si>
  <si>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</si>
  <si>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</si>
  <si>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</si>
  <si>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</si>
  <si>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</si>
  <si>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</si>
  <si>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</si>
  <si>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293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</si>
  <si>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</si>
  <si>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</si>
  <si>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</si>
  <si>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</si>
  <si>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</si>
  <si>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</si>
  <si>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</si>
  <si>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</si>
  <si>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295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</si>
  <si>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</si>
  <si>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</si>
  <si>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</si>
  <si>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</si>
  <si>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</si>
  <si>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</si>
  <si>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</si>
  <si>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</si>
  <si>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</si>
  <si>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</si>
  <si>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297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</si>
  <si>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</si>
  <si>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</si>
  <si>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</si>
  <si>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</si>
  <si>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</si>
  <si>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</si>
  <si>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</si>
  <si>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</si>
  <si>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</si>
  <si>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299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</si>
  <si>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</si>
  <si>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</si>
  <si>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</si>
  <si>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</si>
  <si>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</si>
  <si>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</si>
  <si>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</si>
  <si>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</si>
  <si>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301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</si>
  <si>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</si>
  <si>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</si>
  <si>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</si>
  <si>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</si>
  <si>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</si>
  <si>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</si>
  <si>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</si>
  <si>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</si>
  <si>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303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</si>
  <si>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</si>
  <si>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</si>
  <si>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</si>
  <si>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</si>
  <si>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</si>
  <si>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</si>
  <si>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</si>
  <si>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</si>
  <si>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</si>
  <si>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305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</si>
  <si>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</si>
  <si>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</si>
  <si>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</si>
  <si>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</si>
  <si>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</si>
  <si>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</si>
  <si>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</si>
  <si>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</si>
  <si>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Poznámka k souboru cen:_x000D_
1. V cenách jsou započteny náklady na použití přípravku pro směrové vyrovnání kolejnic.</t>
  </si>
  <si>
    <t>307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</si>
  <si>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</si>
  <si>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</si>
  <si>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</si>
  <si>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</si>
  <si>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</si>
  <si>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</si>
  <si>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</si>
  <si>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</si>
  <si>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</si>
  <si>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309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</si>
  <si>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</si>
  <si>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</si>
  <si>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</si>
  <si>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</si>
  <si>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</si>
  <si>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</si>
  <si>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</si>
  <si>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</si>
  <si>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311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</si>
  <si>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</si>
  <si>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</si>
  <si>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</si>
  <si>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</si>
  <si>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</si>
  <si>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</si>
  <si>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</si>
  <si>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</si>
  <si>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313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</si>
  <si>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</si>
  <si>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</si>
  <si>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</si>
  <si>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</si>
  <si>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</si>
  <si>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</si>
  <si>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</si>
  <si>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</si>
  <si>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</si>
  <si>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315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</si>
  <si>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</si>
  <si>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</si>
  <si>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</si>
  <si>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</si>
  <si>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</si>
  <si>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</si>
  <si>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</si>
  <si>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</si>
  <si>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317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</si>
  <si>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</si>
  <si>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</si>
  <si>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</si>
  <si>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</si>
  <si>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</si>
  <si>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</si>
  <si>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</si>
  <si>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</si>
  <si>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Poznámka k souboru cen:_x000D_
1. V ceně jsou započteny náklady na montáž a demontáž bočních opěrek v oblouku o malém poloměru.</t>
  </si>
  <si>
    <t>319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</si>
  <si>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</si>
  <si>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</si>
  <si>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</si>
  <si>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</si>
  <si>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Poznámka k souboru cen:_x000D_
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</si>
  <si>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</si>
  <si>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</si>
  <si>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</si>
  <si>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</si>
  <si>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321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</si>
  <si>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</si>
  <si>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</si>
  <si>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</si>
  <si>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</si>
  <si>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</si>
  <si>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</si>
  <si>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</si>
  <si>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</si>
  <si>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323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</si>
  <si>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</si>
  <si>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</si>
  <si>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</si>
  <si>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</si>
  <si>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Poznámka k souboru cen:_x000D_
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</si>
  <si>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</si>
  <si>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</si>
  <si>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</si>
  <si>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</si>
  <si>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325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</si>
  <si>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</si>
  <si>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</si>
  <si>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</si>
  <si>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</si>
  <si>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</si>
  <si>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</si>
  <si>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</si>
  <si>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</si>
  <si>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327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</si>
  <si>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</si>
  <si>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</si>
  <si>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</si>
  <si>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</si>
  <si>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Poznámka k souboru cen:_x000D_
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</si>
  <si>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</si>
  <si>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</si>
  <si>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</si>
  <si>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</si>
  <si>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329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</si>
  <si>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</si>
  <si>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</si>
  <si>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</si>
  <si>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</si>
  <si>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</si>
  <si>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</si>
  <si>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</si>
  <si>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</si>
  <si>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331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</si>
  <si>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</si>
  <si>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</si>
  <si>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</si>
  <si>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</si>
  <si>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</si>
  <si>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</si>
  <si>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</si>
  <si>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</si>
  <si>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333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</si>
  <si>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</si>
  <si>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</si>
  <si>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</si>
  <si>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</si>
  <si>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souboru cen:_x000D_
1. V cenách jsou započteny náklady na odstranění převalků hlavy kolejnice IS odbroušením po demontáži spojky a profilové vložky, u LISŮ podle schváleného technologického postupu.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</si>
  <si>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</si>
  <si>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</si>
  <si>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</si>
  <si>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</si>
  <si>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335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</si>
  <si>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</si>
  <si>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</si>
  <si>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</si>
  <si>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</si>
  <si>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Poznámka k souboru cen:_x000D_
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</si>
  <si>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</si>
  <si>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</si>
  <si>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</si>
  <si>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</si>
  <si>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souboru cen:_x000D_
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</si>
  <si>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337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</si>
  <si>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</si>
  <si>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</si>
  <si>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</si>
  <si>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</si>
  <si>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</si>
  <si>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</si>
  <si>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</si>
  <si>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</si>
  <si>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</si>
  <si>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</si>
  <si>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</si>
  <si>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</si>
  <si>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</si>
  <si>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</si>
  <si>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</si>
  <si>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</si>
  <si>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</si>
  <si>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</si>
  <si>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</si>
  <si>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</si>
  <si>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</si>
  <si>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</si>
  <si>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</si>
  <si>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</si>
  <si>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</si>
  <si>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</si>
  <si>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</si>
  <si>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Poznámka k souboru cen:_x000D_
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</si>
  <si>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343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</si>
  <si>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</si>
  <si>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</si>
  <si>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</si>
  <si>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</si>
  <si>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</si>
  <si>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</si>
  <si>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</si>
  <si>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</si>
  <si>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</si>
  <si>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345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</si>
  <si>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</si>
  <si>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</si>
  <si>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</si>
  <si>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</si>
  <si>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</si>
  <si>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</si>
  <si>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</si>
  <si>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</si>
  <si>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347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</si>
  <si>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</si>
  <si>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</si>
  <si>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</si>
  <si>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</si>
  <si>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</si>
  <si>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</si>
  <si>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</si>
  <si>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</si>
  <si>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</si>
  <si>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349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</si>
  <si>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</si>
  <si>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</si>
  <si>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</si>
  <si>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</si>
  <si>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</si>
  <si>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</si>
  <si>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</si>
  <si>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</si>
  <si>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351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</si>
  <si>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</si>
  <si>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</si>
  <si>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</si>
  <si>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</si>
  <si>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</si>
  <si>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</si>
  <si>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</si>
  <si>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</si>
  <si>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353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</si>
  <si>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</si>
  <si>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</si>
  <si>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</si>
  <si>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</si>
  <si>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</si>
  <si>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</si>
  <si>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</si>
  <si>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</si>
  <si>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</si>
  <si>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</si>
  <si>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</si>
  <si>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</si>
  <si>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</si>
  <si>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</si>
  <si>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</si>
  <si>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</si>
  <si>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</si>
  <si>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</si>
  <si>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357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</si>
  <si>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</si>
  <si>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</si>
  <si>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</si>
  <si>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</si>
  <si>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</si>
  <si>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</si>
  <si>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</si>
  <si>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</si>
  <si>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Poznámka k souboru cen:_x000D_
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</si>
  <si>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359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</si>
  <si>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</si>
  <si>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</si>
  <si>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</si>
  <si>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</si>
  <si>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Poznámka k souboru cen:_x000D_
1. V cenách jsou započteny náklady na úpravu dle schváleného postupu, úpravu geometrie, kontrolu doléhání jazyka na opěrky a západkovou zkoušku. 2. V cenách nejsou obsaženy náklady na seřízení závěru výhybky.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</si>
  <si>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</si>
  <si>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</si>
  <si>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</si>
  <si>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</si>
  <si>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</si>
  <si>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Poznámka k souboru cen:_x000D_
1. V cenách jsou započteny náklady na demontáž a naložení výzisku na dopravní prostředek.</t>
  </si>
  <si>
    <t>361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</si>
  <si>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</si>
  <si>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</si>
  <si>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</si>
  <si>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</si>
  <si>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Poznámka k souboru cen:_x000D_
1. V cenách jsou započteny náklady na montáž. 2. V cenách nejsou obsaženy náklady na dodávku materiálu a vrtání otvorů.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</si>
  <si>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</si>
  <si>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</si>
  <si>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</si>
  <si>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</si>
  <si>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Poznámka k souboru cen:_x000D_
1. V cenách jsou započteny náklady na vrtání otvorů a montáž. 2. V cenách nejsou obsaženy náklady na dodávku materiálu.</t>
  </si>
  <si>
    <t>363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</si>
  <si>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</si>
  <si>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</si>
  <si>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</si>
  <si>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</si>
  <si>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Poznámka k souboru cen:_x000D_
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</si>
  <si>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</si>
  <si>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</si>
  <si>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</si>
  <si>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</si>
  <si>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365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</si>
  <si>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</si>
  <si>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</si>
  <si>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</si>
  <si>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</si>
  <si>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</si>
  <si>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</si>
  <si>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</si>
  <si>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</si>
  <si>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</si>
  <si>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367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</si>
  <si>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</si>
  <si>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</si>
  <si>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</si>
  <si>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</si>
  <si>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Poznámka k souboru cen:_x000D_
1. V cenách jsou započteny náklady na odstranění nečistot a nánosu maziva z výměnové části neb PHS, žlabů a odvodnění, očištění kluzných stoliček a jejich ošetření mazivem.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</si>
  <si>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</si>
  <si>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</si>
  <si>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</si>
  <si>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</si>
  <si>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369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</si>
  <si>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</si>
  <si>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</si>
  <si>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</si>
  <si>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</si>
  <si>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370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</si>
  <si>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</si>
  <si>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</si>
  <si>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</si>
  <si>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</si>
  <si>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371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</si>
  <si>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</si>
  <si>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</si>
  <si>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</si>
  <si>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</si>
  <si>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Poznámka k souboru cen:_x000D_
1. V cenách jsou započteny náklady na očištění kluzných stoliček a závěrů od nečistot a jejich ošetření součástí mazivem nebo antikorozním prostředkem.</t>
  </si>
  <si>
    <t>372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</si>
  <si>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</si>
  <si>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</si>
  <si>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</si>
  <si>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</si>
  <si>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373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</si>
  <si>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</si>
  <si>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</si>
  <si>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</si>
  <si>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</si>
  <si>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</si>
  <si>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</si>
  <si>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</si>
  <si>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</si>
  <si>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375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</si>
  <si>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</si>
  <si>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</si>
  <si>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</si>
  <si>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</si>
  <si>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</si>
  <si>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</si>
  <si>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</si>
  <si>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</si>
  <si>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377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</si>
  <si>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</si>
  <si>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</si>
  <si>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</si>
  <si>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</si>
  <si>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</si>
  <si>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</si>
  <si>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</si>
  <si>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</si>
  <si>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379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</si>
  <si>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</si>
  <si>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</si>
  <si>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</si>
  <si>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</si>
  <si>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Poznámka k souboru cen:_x000D_
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</si>
  <si>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</si>
  <si>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</si>
  <si>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</si>
  <si>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</si>
  <si>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381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</si>
  <si>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</si>
  <si>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</si>
  <si>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</si>
  <si>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</si>
  <si>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</si>
  <si>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</si>
  <si>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</si>
  <si>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</si>
  <si>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383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</si>
  <si>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</si>
  <si>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</si>
  <si>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</si>
  <si>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</si>
  <si>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</si>
  <si>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</si>
  <si>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</si>
  <si>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</si>
  <si>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385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</si>
  <si>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</si>
  <si>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</si>
  <si>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</si>
  <si>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</si>
  <si>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</si>
  <si>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</si>
  <si>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</si>
  <si>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</si>
  <si>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</si>
  <si>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387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</si>
  <si>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</si>
  <si>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</si>
  <si>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</si>
  <si>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</si>
  <si>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</si>
  <si>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</si>
  <si>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</si>
  <si>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</si>
  <si>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</si>
  <si>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389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</si>
  <si>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</si>
  <si>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</si>
  <si>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</si>
  <si>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</si>
  <si>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</si>
  <si>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</si>
  <si>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</si>
  <si>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</si>
  <si>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</si>
  <si>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</si>
  <si>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</si>
  <si>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</si>
  <si>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</si>
  <si>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</si>
  <si>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</si>
  <si>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</si>
  <si>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</si>
  <si>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</si>
  <si>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</si>
  <si>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</si>
  <si>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</si>
  <si>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</si>
  <si>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</si>
  <si>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</si>
  <si>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</si>
  <si>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</si>
  <si>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</si>
  <si>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</si>
  <si>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</si>
  <si>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</si>
  <si>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</si>
  <si>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</si>
  <si>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</si>
  <si>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</si>
  <si>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</si>
  <si>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</si>
  <si>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</si>
  <si>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397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</si>
  <si>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</si>
  <si>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</si>
  <si>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</si>
  <si>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</si>
  <si>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</si>
  <si>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souboru cen:_x000D_
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</si>
  <si>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</si>
  <si>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</si>
  <si>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</si>
  <si>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</si>
  <si>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</si>
  <si>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</si>
  <si>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</si>
  <si>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</si>
  <si>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</si>
  <si>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</si>
  <si>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</si>
  <si>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</si>
  <si>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</si>
  <si>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</si>
  <si>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</si>
  <si>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</si>
  <si>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</si>
  <si>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</si>
  <si>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</si>
  <si>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</si>
  <si>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</si>
  <si>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</si>
  <si>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</si>
  <si>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</si>
  <si>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</si>
  <si>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</si>
  <si>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</si>
  <si>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404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</si>
  <si>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</si>
  <si>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</si>
  <si>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</si>
  <si>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</si>
  <si>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>Poznámka k souboru cen:_x000D_
1. V cenách jsou započteny náklady na výměnu přídržnice, vymezení šíře žlábku a ošetření součástí mazivem. 2. V cenách nejsou obsaženy náklady na dodávku dílu.</t>
  </si>
  <si>
    <t>405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</si>
  <si>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</si>
  <si>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</si>
  <si>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</si>
  <si>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</si>
  <si>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406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</si>
  <si>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</si>
  <si>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</si>
  <si>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</si>
  <si>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</si>
  <si>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407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</si>
  <si>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</si>
  <si>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</si>
  <si>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</si>
  <si>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</si>
  <si>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408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</si>
  <si>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</si>
  <si>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</si>
  <si>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</si>
  <si>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</si>
  <si>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409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</si>
  <si>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</si>
  <si>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</si>
  <si>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</si>
  <si>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</si>
  <si>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souboru cen:_x000D_
1. V cenách jsou započteny náklady na vymezení žlábku podložením, navařením nebo obroušením a ošetření součástí mazivem. 2. V cenách nejsou obsaženy náklady na dodávku materiálu.</t>
  </si>
  <si>
    <t>410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</si>
  <si>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</si>
  <si>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</si>
  <si>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</si>
  <si>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</si>
  <si>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411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</si>
  <si>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</si>
  <si>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</si>
  <si>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</si>
  <si>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</si>
  <si>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412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</si>
  <si>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</si>
  <si>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</si>
  <si>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</si>
  <si>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</si>
  <si>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413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</si>
  <si>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</si>
  <si>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</si>
  <si>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</si>
  <si>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</si>
  <si>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414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</si>
  <si>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</si>
  <si>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</si>
  <si>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</si>
  <si>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</si>
  <si>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souboru cen:_x000D_
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</si>
  <si>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415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</si>
  <si>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</si>
  <si>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</si>
  <si>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</si>
  <si>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</si>
  <si>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416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</si>
  <si>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</si>
  <si>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</si>
  <si>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</si>
  <si>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</si>
  <si>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</si>
  <si>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</si>
  <si>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</si>
  <si>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</si>
  <si>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</si>
  <si>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418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</si>
  <si>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</si>
  <si>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</si>
  <si>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</si>
  <si>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</si>
  <si>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souboru cen:_x000D_
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</si>
  <si>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419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</si>
  <si>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</si>
  <si>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</si>
  <si>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</si>
  <si>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</si>
  <si>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souboru cen:_x000D_
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</si>
  <si>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420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</si>
  <si>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</si>
  <si>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</si>
  <si>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</si>
  <si>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</si>
  <si>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souboru cen:_x000D_
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</si>
  <si>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421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</si>
  <si>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</si>
  <si>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</si>
  <si>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</si>
  <si>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</si>
  <si>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Poznámka k souboru cen:_x000D_
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</si>
  <si>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422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</si>
  <si>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</si>
  <si>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</si>
  <si>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</si>
  <si>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</si>
  <si>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423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</si>
  <si>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</si>
  <si>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</si>
  <si>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</si>
  <si>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</si>
  <si>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Poznámka k souboru cen:_x000D_
1. V cenách jsou započteny náklady na demontáž, výměnu a montáž, přezkoušení chodu výhybky, provedení západkové zkoušky a ošetření kluzných částí závěru mazivem. 2. V cenách nejsou obsaženy náklady na dodávku materiálu.</t>
  </si>
  <si>
    <t>424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</si>
  <si>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</si>
  <si>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</si>
  <si>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</si>
  <si>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</si>
  <si>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Poznámka k souboru cen:_x000D_
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</si>
  <si>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</si>
  <si>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</si>
  <si>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</si>
  <si>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</si>
  <si>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</si>
  <si>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426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</si>
  <si>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</si>
  <si>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</si>
  <si>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</si>
  <si>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</si>
  <si>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</si>
  <si>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</si>
  <si>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</si>
  <si>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</si>
  <si>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</si>
  <si>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</si>
  <si>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</si>
  <si>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</si>
  <si>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</si>
  <si>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</si>
  <si>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>429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</si>
  <si>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</si>
  <si>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</si>
  <si>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</si>
  <si>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</si>
  <si>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</si>
  <si>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</si>
  <si>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</si>
  <si>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</si>
  <si>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431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</si>
  <si>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</si>
  <si>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</si>
  <si>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</si>
  <si>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</si>
  <si>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</si>
  <si>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</si>
  <si>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</si>
  <si>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</si>
  <si>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433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</si>
  <si>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</si>
  <si>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</si>
  <si>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</si>
  <si>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</si>
  <si>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Poznámka k souboru cen:_x000D_
1. V cenách jsou započteny náklady za obtížnost demontáže v ose koleje.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</si>
  <si>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</si>
  <si>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</si>
  <si>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</si>
  <si>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</si>
  <si>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435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</si>
  <si>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</si>
  <si>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</si>
  <si>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</si>
  <si>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</si>
  <si>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</si>
  <si>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</si>
  <si>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</si>
  <si>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</si>
  <si>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437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</si>
  <si>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</si>
  <si>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</si>
  <si>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</si>
  <si>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</si>
  <si>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</si>
  <si>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</si>
  <si>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</si>
  <si>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</si>
  <si>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souboru cen:_x000D_
1. V cenách jsou započteny náklady na demontáž, manipulaci a naložení na dopravní prostředek nebo uložení mimo most.</t>
  </si>
  <si>
    <t>439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</si>
  <si>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</si>
  <si>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</si>
  <si>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</si>
  <si>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</si>
  <si>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Poznámka k souboru cen:_x000D_
1. V cenách jsou započteny náklady na montáž, vrtání otvorů pro vrtule. 2. V cenách nejsou obsaženy náklady na dodávku materiálu.</t>
  </si>
  <si>
    <t>5912020040</t>
  </si>
  <si>
    <t>Demontáž návěstidla rychlostníku</t>
  </si>
  <si>
    <t>-1406094652</t>
  </si>
  <si>
    <t>Demontáž návěstidla rychlostníku Poznámka: 1. V cenách jsou započteny náklady na demontáž návěstidla a naložení na dopravní prostředek.</t>
  </si>
  <si>
    <t>441</t>
  </si>
  <si>
    <t>5912020050</t>
  </si>
  <si>
    <t>Demontáž návěstidla sklonovníku</t>
  </si>
  <si>
    <t>1659305340</t>
  </si>
  <si>
    <t>Demontáž návěstidla sklonovníku Poznámka: 1. V cenách jsou započteny náklady na demontáž návěstidla a naložení na dopravní prostředek.</t>
  </si>
  <si>
    <t>5912045040</t>
  </si>
  <si>
    <t>Montáž návěstidla včetně sloupku a patky rychlostníku</t>
  </si>
  <si>
    <t>1117052401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</si>
  <si>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</si>
  <si>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443</t>
  </si>
  <si>
    <t>5912045050</t>
  </si>
  <si>
    <t>Montáž návěstidla včetně sloupku a patky sklonovníku</t>
  </si>
  <si>
    <t>-928947061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</si>
  <si>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</si>
  <si>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</si>
  <si>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</si>
  <si>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</si>
  <si>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</si>
  <si>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Poznámka k souboru cen:_x000D_
1. V cenách jsou započteny náklady na zemní práce a výměnu, demontáž nebo montáž staničení. 2. V cenách nejsou obsaženy náklady na dodávku materiálu.</t>
  </si>
  <si>
    <t>445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</si>
  <si>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</si>
  <si>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</si>
  <si>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</si>
  <si>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</si>
  <si>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</si>
  <si>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</si>
  <si>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</si>
  <si>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</si>
  <si>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souboru cen:_x000D_
1. V cenách jsou započteny náklady demontáž magnetických bodů včetně manipulace s kameniva.</t>
  </si>
  <si>
    <t>447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</si>
  <si>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</si>
  <si>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</si>
  <si>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</si>
  <si>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</si>
  <si>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Poznámka k souboru cen:_x000D_
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</si>
  <si>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</si>
  <si>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</si>
  <si>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</si>
  <si>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</si>
  <si>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Poznámka k souboru cen:_x000D_
1. V cenách jsou započteny náklady na vyčištění a uložení výzisku na terén nebo naložení na dopravní prostředek.</t>
  </si>
  <si>
    <t>449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</si>
  <si>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</si>
  <si>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</si>
  <si>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</si>
  <si>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</si>
  <si>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Poznámka k souboru cen:_x000D_
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</si>
  <si>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</si>
  <si>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</si>
  <si>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</si>
  <si>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</si>
  <si>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451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</si>
  <si>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</si>
  <si>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</si>
  <si>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</si>
  <si>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</si>
  <si>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Poznámka k souboru cen:_x000D_
1. V cenách jsou započteny náklady na demontáž a naložení dílů na dopravní prostředek.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</si>
  <si>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</si>
  <si>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</si>
  <si>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</si>
  <si>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</si>
  <si>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453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</si>
  <si>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</si>
  <si>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</si>
  <si>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</si>
  <si>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</si>
  <si>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</si>
  <si>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</si>
  <si>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</si>
  <si>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</si>
  <si>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455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</si>
  <si>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</si>
  <si>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</si>
  <si>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</si>
  <si>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</si>
  <si>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Poznámka k souboru cen:_x000D_
1. V cenách jsou započteny náklady na montáž dílů. 2. V cenách nejsou obsaženy náklady na dodávku materiálu.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</si>
  <si>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</si>
  <si>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</si>
  <si>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</si>
  <si>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</si>
  <si>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457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</si>
  <si>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</si>
  <si>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</si>
  <si>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</si>
  <si>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</si>
  <si>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</si>
  <si>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</si>
  <si>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</si>
  <si>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</si>
  <si>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459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</si>
  <si>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</si>
  <si>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</si>
  <si>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</si>
  <si>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</si>
  <si>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</si>
  <si>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</si>
  <si>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</si>
  <si>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</si>
  <si>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</si>
  <si>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461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</si>
  <si>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</si>
  <si>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</si>
  <si>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</si>
  <si>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</si>
  <si>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</si>
  <si>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</si>
  <si>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</si>
  <si>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</si>
  <si>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463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</si>
  <si>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</si>
  <si>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</si>
  <si>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</si>
  <si>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</si>
  <si>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</si>
  <si>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</si>
  <si>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</si>
  <si>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</si>
  <si>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465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</si>
  <si>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</si>
  <si>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</si>
  <si>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</si>
  <si>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</si>
  <si>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Poznámka k souboru cen:_x000D_
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</si>
  <si>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</si>
  <si>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</si>
  <si>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</si>
  <si>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</si>
  <si>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467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</si>
  <si>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</si>
  <si>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</si>
  <si>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</si>
  <si>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</si>
  <si>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</si>
  <si>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</si>
  <si>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</si>
  <si>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</si>
  <si>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469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</si>
  <si>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</si>
  <si>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</si>
  <si>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</si>
  <si>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</si>
  <si>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</si>
  <si>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</si>
  <si>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</si>
  <si>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</si>
  <si>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471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</si>
  <si>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</si>
  <si>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</si>
  <si>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</si>
  <si>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</si>
  <si>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Poznámka k souboru cen:_x000D_
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</si>
  <si>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</si>
  <si>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</si>
  <si>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</si>
  <si>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</si>
  <si>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Poznámka k souboru cen:_x000D_
1. V cenách jsou započteny náklady na zemní práce, montáž podkladního dílu a zídky. 2. V cenách nejsou obsaženy náklady na dodávku materiálu.</t>
  </si>
  <si>
    <t>473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</si>
  <si>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</si>
  <si>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</si>
  <si>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</si>
  <si>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</si>
  <si>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Poznámka k souboru cen:_x000D_
1. V cenách jsou započteny náklady na demontáž konstrukce a naložení na dopravní prostředek.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</si>
  <si>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</si>
  <si>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</si>
  <si>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</si>
  <si>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</si>
  <si>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475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</si>
  <si>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</si>
  <si>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</si>
  <si>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</si>
  <si>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</si>
  <si>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</si>
  <si>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</si>
  <si>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</si>
  <si>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</si>
  <si>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477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</si>
  <si>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</si>
  <si>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</si>
  <si>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</si>
  <si>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</si>
  <si>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</si>
  <si>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</si>
  <si>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</si>
  <si>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</si>
  <si>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479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</si>
  <si>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</si>
  <si>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</si>
  <si>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</si>
  <si>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</si>
  <si>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</si>
  <si>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</si>
  <si>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</si>
  <si>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</si>
  <si>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481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</si>
  <si>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</si>
  <si>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</si>
  <si>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</si>
  <si>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</si>
  <si>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</si>
  <si>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</si>
  <si>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</si>
  <si>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</si>
  <si>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483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</si>
  <si>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</si>
  <si>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</si>
  <si>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</si>
  <si>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</si>
  <si>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</si>
  <si>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</si>
  <si>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</si>
  <si>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</si>
  <si>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485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</si>
  <si>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</si>
  <si>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</si>
  <si>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</si>
  <si>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</si>
  <si>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</si>
  <si>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</si>
  <si>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</si>
  <si>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</si>
  <si>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487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</si>
  <si>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</si>
  <si>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</si>
  <si>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</si>
  <si>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</si>
  <si>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Poznámka k souboru cen:_x000D_
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</si>
  <si>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</si>
  <si>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</si>
  <si>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</si>
  <si>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</si>
  <si>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Poznámka k souboru cen:_x000D_
1. V cenách jsou započteny náklady na zemní práce, montáž podkladního betonu, dílu a zídky. 2. V cenách nejsou obsaženy náklady na dodávku materiálu.</t>
  </si>
  <si>
    <t>489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</si>
  <si>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</si>
  <si>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</si>
  <si>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</si>
  <si>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</si>
  <si>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</si>
  <si>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</si>
  <si>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</si>
  <si>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</si>
  <si>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491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</si>
  <si>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</si>
  <si>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</si>
  <si>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</si>
  <si>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</si>
  <si>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</si>
  <si>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</si>
  <si>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</si>
  <si>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</si>
  <si>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493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</si>
  <si>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</si>
  <si>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</si>
  <si>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</si>
  <si>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</si>
  <si>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</si>
  <si>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</si>
  <si>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</si>
  <si>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</si>
  <si>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495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</si>
  <si>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</si>
  <si>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</si>
  <si>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</si>
  <si>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</si>
  <si>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</si>
  <si>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</si>
  <si>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</si>
  <si>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</si>
  <si>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497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</si>
  <si>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</si>
  <si>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</si>
  <si>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</si>
  <si>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</si>
  <si>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</si>
  <si>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</si>
  <si>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</si>
  <si>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</si>
  <si>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499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</si>
  <si>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</si>
  <si>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</si>
  <si>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</si>
  <si>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</si>
  <si>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</si>
  <si>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</si>
  <si>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</si>
  <si>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</si>
  <si>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501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</si>
  <si>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</si>
  <si>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</si>
  <si>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</si>
  <si>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</si>
  <si>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</si>
  <si>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</si>
  <si>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</si>
  <si>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</si>
  <si>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503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</si>
  <si>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</si>
  <si>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</si>
  <si>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</si>
  <si>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</si>
  <si>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Poznámka k souboru cen:_x000D_
1. V cenách jsou započteny náklady na demontáž, výměnu a montáž. 2. V cenách nejsou obsaženy náklady na dodávku materiálu.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</si>
  <si>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</si>
  <si>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</si>
  <si>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</si>
  <si>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</si>
  <si>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505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</si>
  <si>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</si>
  <si>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</si>
  <si>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</si>
  <si>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</si>
  <si>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</si>
  <si>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</si>
  <si>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</si>
  <si>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</si>
  <si>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507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</si>
  <si>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</si>
  <si>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</si>
  <si>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</si>
  <si>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</si>
  <si>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508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</si>
  <si>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</si>
  <si>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</si>
  <si>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</si>
  <si>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</si>
  <si>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509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</si>
  <si>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</si>
  <si>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</si>
  <si>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</si>
  <si>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</si>
  <si>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Poznámka k souboru cen:_x000D_
1. V cenách jsou započteny náklady na montáž a manipulaci. 2. V cenách nejsou obsaženy náklady na dodávku materiálu.</t>
  </si>
  <si>
    <t>510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</si>
  <si>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</si>
  <si>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</si>
  <si>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</si>
  <si>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</si>
  <si>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511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</si>
  <si>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</si>
  <si>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</si>
  <si>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</si>
  <si>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</si>
  <si>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512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</si>
  <si>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</si>
  <si>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</si>
  <si>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</si>
  <si>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</si>
  <si>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513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</si>
  <si>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</si>
  <si>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</si>
  <si>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</si>
  <si>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</si>
  <si>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</si>
  <si>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</si>
  <si>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</si>
  <si>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</si>
  <si>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515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</si>
  <si>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</si>
  <si>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</si>
  <si>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</si>
  <si>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</si>
  <si>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</si>
  <si>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</si>
  <si>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</si>
  <si>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</si>
  <si>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517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</si>
  <si>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</si>
  <si>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</si>
  <si>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</si>
  <si>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</si>
  <si>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Poznámka k souboru cen:_x000D_
1. V cenách jsou započteny náklady na provedení úkolu.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</si>
  <si>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</si>
  <si>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</si>
  <si>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</si>
  <si>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</si>
  <si>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519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</si>
  <si>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</si>
  <si>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</si>
  <si>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</si>
  <si>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</si>
  <si>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</si>
  <si>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</si>
  <si>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</si>
  <si>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</si>
  <si>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</si>
  <si>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521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</si>
  <si>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</si>
  <si>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</si>
  <si>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</si>
  <si>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</si>
  <si>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Poznámka k souboru cen:_x000D_
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</si>
  <si>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</si>
  <si>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</si>
  <si>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</si>
  <si>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</si>
  <si>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523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</si>
  <si>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</si>
  <si>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</si>
  <si>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</si>
  <si>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</si>
  <si>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</si>
  <si>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</si>
  <si>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</si>
  <si>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</si>
  <si>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Poznámka k souboru cen:_x000D_
1. V cenách jsou započteny náklady na zřízení vozovky s živičným na podkladu ze stmelených vrstev a na manipulaci. 2. V cenách nejsou obsaženy náklady na dodávku materiálu.</t>
  </si>
  <si>
    <t>525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</si>
  <si>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</si>
  <si>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</si>
  <si>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</si>
  <si>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</si>
  <si>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</si>
  <si>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</si>
  <si>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</si>
  <si>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</si>
  <si>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527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</si>
  <si>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</si>
  <si>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</si>
  <si>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</si>
  <si>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</si>
  <si>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Poznámka k souboru cen:_x000D_
1. V cenách jsou započteny náklady na odstranění dlažby nebo obrubníku a naložení na dopravní prostředek.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</si>
  <si>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</si>
  <si>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</si>
  <si>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</si>
  <si>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</si>
  <si>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529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</si>
  <si>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</si>
  <si>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</si>
  <si>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</si>
  <si>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</si>
  <si>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</si>
  <si>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</si>
  <si>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</si>
  <si>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</si>
  <si>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Poznámka k souboru cen:_x000D_
1. V cenách jsou započteny náklady na osazení dlažby nebo obrubníku. 2. V cenách nejsou obsaženy náklady na dodávku materiálu.</t>
  </si>
  <si>
    <t>531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</si>
  <si>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</si>
  <si>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</si>
  <si>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</si>
  <si>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</si>
  <si>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</si>
  <si>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</si>
  <si>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</si>
  <si>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</si>
  <si>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533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</si>
  <si>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</si>
  <si>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</si>
  <si>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</si>
  <si>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</si>
  <si>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Poznámka k souboru cen:_x000D_
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</si>
  <si>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</si>
  <si>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</si>
  <si>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</si>
  <si>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</si>
  <si>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Poznámka k souboru cen:_x000D_
1. V cenách jsou započteny náklady na úpravu podkladní vrstvy a uložení panelů. 2. V cenách nejsou obsaženy náklady na dodávku materiálu.</t>
  </si>
  <si>
    <t>535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</si>
  <si>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</si>
  <si>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</si>
  <si>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</si>
  <si>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</si>
  <si>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Poznámka k souboru cen:_x000D_
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</si>
  <si>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</si>
  <si>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</si>
  <si>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</si>
  <si>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</si>
  <si>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537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</si>
  <si>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</si>
  <si>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</si>
  <si>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</si>
  <si>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</si>
  <si>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Poznámka k souboru cen:_x000D_
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</si>
  <si>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</si>
  <si>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</si>
  <si>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</si>
  <si>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</si>
  <si>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539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</si>
  <si>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</si>
  <si>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</si>
  <si>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</si>
  <si>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</si>
  <si>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Poznámka k souboru cen:_x000D_
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</si>
  <si>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</si>
  <si>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</si>
  <si>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</si>
  <si>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</si>
  <si>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541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</si>
  <si>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</si>
  <si>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</si>
  <si>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</si>
  <si>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</si>
  <si>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Poznámka k souboru cen:_x000D_
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</si>
  <si>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</si>
  <si>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</si>
  <si>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</si>
  <si>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</si>
  <si>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543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</si>
  <si>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</si>
  <si>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</si>
  <si>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</si>
  <si>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</si>
  <si>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</si>
  <si>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</si>
  <si>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</si>
  <si>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</si>
  <si>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souboru cen:_x000D_
1. V cenách jsou započteny náklady na očištění povrchu pásu od starého nátěru a nečistot a jeho obnovení barvou schváleného typu a odstínu. 2. V cenách nejsou obsaženy náklady na dodávku materiálu.</t>
  </si>
  <si>
    <t>545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</si>
  <si>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</si>
  <si>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</si>
  <si>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</si>
  <si>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</si>
  <si>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</si>
  <si>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</si>
  <si>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</si>
  <si>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</si>
  <si>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souboru cen:_x000D_
1. V cenách jsou započteny náklady na přípravu gabionové drážky, montáž koše, vyskládání pohledových stran a vyplnění koše kamenivem. 2. V cenách nejsou započteny náklady na zemní práce a na dodávku materiálu.</t>
  </si>
  <si>
    <t>547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</si>
  <si>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</si>
  <si>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</si>
  <si>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</si>
  <si>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</si>
  <si>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</si>
  <si>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</si>
  <si>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</si>
  <si>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</si>
  <si>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549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</si>
  <si>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</si>
  <si>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</si>
  <si>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</si>
  <si>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</si>
  <si>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</si>
  <si>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</si>
  <si>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</si>
  <si>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</si>
  <si>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Poznámka k souboru cen:_x000D_
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</si>
  <si>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</si>
  <si>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</si>
  <si>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</si>
  <si>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</si>
  <si>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</si>
  <si>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</si>
  <si>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</si>
  <si>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</si>
  <si>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</si>
  <si>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</si>
  <si>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</si>
  <si>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</si>
  <si>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</si>
  <si>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</si>
  <si>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</si>
  <si>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</si>
  <si>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</si>
  <si>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</si>
  <si>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</si>
  <si>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</si>
  <si>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</si>
  <si>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</si>
  <si>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</si>
  <si>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</si>
  <si>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</si>
  <si>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</si>
  <si>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</si>
  <si>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557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</si>
  <si>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</si>
  <si>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</si>
  <si>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</si>
  <si>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</si>
  <si>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</si>
  <si>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</si>
  <si>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</si>
  <si>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</si>
  <si>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559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</si>
  <si>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</si>
  <si>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</si>
  <si>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</si>
  <si>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</si>
  <si>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</si>
  <si>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</si>
  <si>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</si>
  <si>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</si>
  <si>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</si>
  <si>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561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</si>
  <si>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</si>
  <si>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</si>
  <si>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</si>
  <si>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</si>
  <si>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</si>
  <si>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</si>
  <si>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</si>
  <si>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</si>
  <si>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</si>
  <si>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563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</si>
  <si>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</si>
  <si>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</si>
  <si>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</si>
  <si>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</si>
  <si>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</si>
  <si>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</si>
  <si>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</si>
  <si>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</si>
  <si>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</si>
  <si>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</si>
  <si>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</si>
  <si>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</si>
  <si>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</si>
  <si>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</si>
  <si>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</si>
  <si>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</si>
  <si>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</si>
  <si>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Poznámka k souboru cen:_x000D_
1. V cenách jsou započteny náklady na pročištění nebo propláchnutí, odstranění usazenin a naložení výzisku na dopravní prostředek. 2. V cenách nejsou obsaženy náklady na dopravu výzisku a skládkovné.</t>
  </si>
  <si>
    <t>567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</si>
  <si>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</si>
  <si>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</si>
  <si>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</si>
  <si>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</si>
  <si>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</si>
  <si>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</si>
  <si>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</si>
  <si>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</si>
  <si>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</si>
  <si>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569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</si>
  <si>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</si>
  <si>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</si>
  <si>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</si>
  <si>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</si>
  <si>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</si>
  <si>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</si>
  <si>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</si>
  <si>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</si>
  <si>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souboru cen:_x000D_
1. V cenách nejsou obsaženy náklady na dodávku materiálu a odtěžení zeminy.</t>
  </si>
  <si>
    <t>571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</si>
  <si>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</si>
  <si>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</si>
  <si>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</si>
  <si>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</si>
  <si>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</si>
  <si>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</si>
  <si>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</si>
  <si>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</si>
  <si>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573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</si>
  <si>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</si>
  <si>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</si>
  <si>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</si>
  <si>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</si>
  <si>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</si>
  <si>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</si>
  <si>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</si>
  <si>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</si>
  <si>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souboru cen:_x000D_
1. V cenách jsou započteny náklady na naložení výzisku na dopravní prostředek. 2. V cenách nejsou obsaženy náklady na dodávku materiálu a zemní práce.</t>
  </si>
  <si>
    <t>575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</si>
  <si>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</si>
  <si>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</si>
  <si>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</si>
  <si>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</si>
  <si>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Poznámka k souboru cen:_x000D_
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</si>
  <si>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</si>
  <si>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</si>
  <si>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</si>
  <si>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</si>
  <si>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Poznámka k souboru cen:_x000D_
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</si>
  <si>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577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</si>
  <si>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</si>
  <si>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</si>
  <si>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</si>
  <si>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</si>
  <si>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</si>
  <si>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</si>
  <si>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</si>
  <si>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</si>
  <si>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Poznámka k souboru cen:_x000D_
1. V cenách jsou započteny náklady na manipulaci a naložení výzisku kameniva na dopravní prostředek. 2. V cenách nejsou obsaženy náklady na dodávku materiálu.</t>
  </si>
  <si>
    <t>579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</si>
  <si>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</si>
  <si>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</si>
  <si>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</si>
  <si>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</si>
  <si>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</si>
  <si>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</si>
  <si>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</si>
  <si>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</si>
  <si>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581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</si>
  <si>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</si>
  <si>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</si>
  <si>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</si>
  <si>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</si>
  <si>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</si>
  <si>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</si>
  <si>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</si>
  <si>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</si>
  <si>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583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</si>
  <si>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</si>
  <si>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</si>
  <si>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</si>
  <si>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</si>
  <si>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</si>
  <si>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</si>
  <si>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</si>
  <si>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</si>
  <si>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585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</si>
  <si>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</si>
  <si>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</si>
  <si>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</si>
  <si>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</si>
  <si>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Poznámka k souboru cen:_x000D_
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</si>
  <si>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</si>
  <si>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</si>
  <si>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</si>
  <si>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</si>
  <si>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587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</si>
  <si>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</si>
  <si>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</si>
  <si>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</si>
  <si>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</si>
  <si>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Poznámka k souboru cen:_x000D_
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</si>
  <si>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</si>
  <si>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</si>
  <si>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</si>
  <si>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</si>
  <si>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589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</si>
  <si>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</si>
  <si>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</si>
  <si>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</si>
  <si>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</si>
  <si>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</si>
  <si>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</si>
  <si>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</si>
  <si>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</si>
  <si>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591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</si>
  <si>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</si>
  <si>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</si>
  <si>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</si>
  <si>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</si>
  <si>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</si>
  <si>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</si>
  <si>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</si>
  <si>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</si>
  <si>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593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</si>
  <si>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</si>
  <si>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</si>
  <si>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</si>
  <si>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</si>
  <si>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Poznámka k souboru cen:_x000D_
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</si>
  <si>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</si>
  <si>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</si>
  <si>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</si>
  <si>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</si>
  <si>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595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</si>
  <si>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</si>
  <si>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</si>
  <si>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</si>
  <si>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</si>
  <si>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Poznámka k souboru cen:_x000D_
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</si>
  <si>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</si>
  <si>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</si>
  <si>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</si>
  <si>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</si>
  <si>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597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</si>
  <si>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</si>
  <si>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</si>
  <si>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</si>
  <si>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</si>
  <si>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</si>
  <si>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</si>
  <si>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</si>
  <si>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</si>
  <si>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599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</si>
  <si>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</si>
  <si>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</si>
  <si>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</si>
  <si>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</si>
  <si>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600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</si>
  <si>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</si>
  <si>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</si>
  <si>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</si>
  <si>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</si>
  <si>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Poznámka k souboru cen:_x000D_
1. V cenách jsou započteny náklady na zřízení podle vzorového listu. 2. V cenách nejsou obsaženy náklady na dodávku materiálu.</t>
  </si>
  <si>
    <t>601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</si>
  <si>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</si>
  <si>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</si>
  <si>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</si>
  <si>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</si>
  <si>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602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</si>
  <si>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</si>
  <si>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</si>
  <si>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</si>
  <si>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</si>
  <si>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Poznámka k souboru cen:_x000D_
1. V cenách jsou započteny náklady na opravu, naložení výzisku na dopravní prostředek a uložení na úložišti. 2. V cenách nejsou obsaženy náklady na dodávku materiálu.</t>
  </si>
  <si>
    <t>603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</si>
  <si>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</si>
  <si>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</si>
  <si>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</si>
  <si>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</si>
  <si>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604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</si>
  <si>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</si>
  <si>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</si>
  <si>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</si>
  <si>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</si>
  <si>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</si>
  <si>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605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</si>
  <si>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</si>
  <si>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</si>
  <si>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</si>
  <si>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</si>
  <si>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606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</si>
  <si>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</si>
  <si>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</si>
  <si>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</si>
  <si>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</si>
  <si>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607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</si>
  <si>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</si>
  <si>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</si>
  <si>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</si>
  <si>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</si>
  <si>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608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</si>
  <si>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</si>
  <si>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</si>
  <si>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</si>
  <si>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</si>
  <si>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Poznámka k souboru cen:_x000D_
1. Ceny zásypu jam a rýh se zhutněním jsou určeny pro jakoukoliv míru zhutnění.</t>
  </si>
  <si>
    <t>609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</si>
  <si>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</si>
  <si>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</si>
  <si>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</si>
  <si>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</si>
  <si>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610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</si>
  <si>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</si>
  <si>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</si>
  <si>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</si>
  <si>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</si>
  <si>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</si>
  <si>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611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</si>
  <si>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</si>
  <si>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</si>
  <si>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</si>
  <si>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</si>
  <si>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612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</si>
  <si>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</si>
  <si>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</si>
  <si>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</si>
  <si>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</si>
  <si>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613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</si>
  <si>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</si>
  <si>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</si>
  <si>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</si>
  <si>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</si>
  <si>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614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</si>
  <si>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</si>
  <si>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</si>
  <si>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</si>
  <si>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</si>
  <si>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Poznámka k souboru cen:_x000D_
1. V cenách jsou započteny náklady na svahování železničního tělesa a uložení výzisku na terén nebo naložení na dopravní prostředek.</t>
  </si>
  <si>
    <t>615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</si>
  <si>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</si>
  <si>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</si>
  <si>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</si>
  <si>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</si>
  <si>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616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</si>
  <si>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</si>
  <si>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</si>
  <si>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</si>
  <si>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</si>
  <si>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Poznámka k souboru cen:_x000D_
1. V cenách jsou započteny náklady na urovnání a úpravu ploch nebo skládek výzisku kameniva a zeminy s jejich případnou rekultivací.</t>
  </si>
  <si>
    <t>617</t>
  </si>
  <si>
    <t>5915025010</t>
  </si>
  <si>
    <t>Úprava vrstvy KL po snesení kolejového roštu koleje nebo výhybky</t>
  </si>
  <si>
    <t>1242</t>
  </si>
  <si>
    <t>Úprava vrstvy KL po snesení kolejového roštu koleje nebo výhybky Poznámka: 1. V cenách jsou započteny náklady na rozhrnutí a urovnání KL a terénu z důvodu rušení trati.</t>
  </si>
  <si>
    <t>Poznámka k souboru cen:_x000D_
1. V cenách jsou započteny náklady na rozhrnutí a urovnání KL a terénu z důvodu rušení trati.</t>
  </si>
  <si>
    <t>618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</si>
  <si>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</si>
  <si>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</si>
  <si>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</si>
  <si>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</si>
  <si>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Poznámka k souboru cen:_x000D_
1. V cenách jsou započteny náklady na vybourání zdiva, uložení na terén, naložení na dopravní prostředek a uložení na skládce. 2. V cenách nejsou obsaženy náklady na dopravu a skládkovné.</t>
  </si>
  <si>
    <t>619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</si>
  <si>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</si>
  <si>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</si>
  <si>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</si>
  <si>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</si>
  <si>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Poznámka k souboru cen:_x000D_
1. V cenách jsou započteny náklady na výměnu, demontáž nebo montáž a na naložení výzisku na dopravní prostředek. 2. V cenách nejsou obsaženy náklady na dodávku materiálu, dopravu výzisku a skládkovné.</t>
  </si>
  <si>
    <t>620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</si>
  <si>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</si>
  <si>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</si>
  <si>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</si>
  <si>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</si>
  <si>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621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</si>
  <si>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</si>
  <si>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</si>
  <si>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</si>
  <si>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</si>
  <si>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Poznámka k souboru cen:_x000D_
1. V cenách jsou započteny náklady na naložení odpadu na dopravní prostředek. 2. V cenách nejsou obsaženy náklady na dodávku materiálu, dopravu výzisku a skládkovné.</t>
  </si>
  <si>
    <t>622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</si>
  <si>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</si>
  <si>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</si>
  <si>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</si>
  <si>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</si>
  <si>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623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</si>
  <si>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</si>
  <si>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</si>
  <si>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</si>
  <si>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</si>
  <si>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624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</si>
  <si>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</si>
  <si>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</si>
  <si>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</si>
  <si>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</si>
  <si>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625</t>
  </si>
  <si>
    <t>R1</t>
  </si>
  <si>
    <t xml:space="preserve">Panely protihlukových stěn hliníkové jednostranně pohltivé šířky do 2 m výšky konstrukce do 4,5 m. Položka obsahuje materiál, dodávku a montáž včetně mechanizace._x000D_
</t>
  </si>
  <si>
    <t>526554930</t>
  </si>
  <si>
    <t xml:space="preserve">Panely protihlukových stěn hliníkové jednostranně pohltivé šířky do 2 m výšky konstrukce do 4,5 m. Položka obsahuje materiál, dodávku a montáž včetně mechanizace.
</t>
  </si>
  <si>
    <t>626</t>
  </si>
  <si>
    <t>R2</t>
  </si>
  <si>
    <t xml:space="preserve">Panely protihlukových stěn hliníkové únikové s dveřmi, šířky panelu 1,2 m. Položka obsahuje materiál, dodávku a montáž včetně mechanizace._x000D_
_x000D_
V ceně jsou obsaženy:_x000D_
- náklady na dveřní kování. Dveře jsou osazené v rámu a jsou dle výšky protihlukové stěny </t>
  </si>
  <si>
    <t>1765891935</t>
  </si>
  <si>
    <t>Panely protihlukových stěn hliníkové únikové s dveřmi, šířky panelu 1,2 m. Položka obsahuje materiál, dodávku a montáž včetně mechanizace.
V ceně jsou obsaženy:
- náklady na dveřní kování. Dveře jsou osazené v rámu a jsou dle výšky protihlukové stěny doplněny i o nástavbové dílce.
- náklady na únikové hliníkové dveře s dveřním křídlem odrazivým.
- náklady na odrazivý panel do něhož jsou zabudovány únikové hliníkové dveře s dveřním křídlem odrazivým.
- náklady na ocelový rám s odrazivým panelem do něhož jsou zabudovány únikové posuvné hliníkové dveře s dveřním křídlem odrazivým.</t>
  </si>
  <si>
    <t>627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</si>
  <si>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</si>
  <si>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</si>
  <si>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</si>
  <si>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</si>
  <si>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</si>
  <si>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Poznámka k souboru cen:_x000D_
1. V cenách jsou započteny náklady na doplnění mazníku mazivem, natlakování a kontrolu funkčnosti a/nebo výměnu lišty a seřízení aplikace maziva. 2. V cenách nejsou obsaženy náklady na dodávku materiálu.</t>
  </si>
  <si>
    <t>628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</si>
  <si>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</si>
  <si>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</si>
  <si>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</si>
  <si>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</si>
  <si>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Poznámka k souboru cen:_x000D_
1. V cenách jsou započteny náklady na demontáž, nebo montáž včetně doplnění mazníku mazivem, natlakování, seřízení a kontrolu funkčnosti.a zajištění funkčnosti. 2. V cenách nejsou obsaženy náklady na dodávku materiálu.</t>
  </si>
  <si>
    <t>629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</si>
  <si>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</si>
  <si>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</si>
  <si>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</si>
  <si>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</si>
  <si>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630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</si>
  <si>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</si>
  <si>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</si>
  <si>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</si>
  <si>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</si>
  <si>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Poznámka k souboru cen:_x000D_
1. V cenách jsou započteny náklady na manipulaci a naložení výzisku na dopravní prostředek. 2. V cenách nejsou obsaženy náklady na dodávku materiálu, dopravu a skládkovné.</t>
  </si>
  <si>
    <t>631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</si>
  <si>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</si>
  <si>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</si>
  <si>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</si>
  <si>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</si>
  <si>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632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</si>
  <si>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</si>
  <si>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</si>
  <si>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</si>
  <si>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</si>
  <si>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Poznámka k souboru cen:_x000D_
1. Cena je určena pro provedení prací, které nejsou součástí tohoto sborníku.</t>
  </si>
  <si>
    <t>633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</si>
  <si>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</si>
  <si>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</si>
  <si>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</si>
  <si>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</si>
  <si>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Poznámka k souboru cen:_x000D_
1. V cenách jsou započteny náklady na manipulaci, vytřídění a uložení materiálu na úložiště nebo do skladu.</t>
  </si>
  <si>
    <t>634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</si>
  <si>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</si>
  <si>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</si>
  <si>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</si>
  <si>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</si>
  <si>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635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</si>
  <si>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</si>
  <si>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</si>
  <si>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</si>
  <si>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</si>
  <si>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636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</si>
  <si>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</si>
  <si>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</si>
  <si>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</si>
  <si>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</si>
  <si>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</si>
  <si>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637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</si>
  <si>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</si>
  <si>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</si>
  <si>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</si>
  <si>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</si>
  <si>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638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</si>
  <si>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</si>
  <si>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</si>
  <si>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</si>
  <si>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</si>
  <si>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</si>
  <si>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639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</si>
  <si>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</si>
  <si>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</si>
  <si>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</si>
  <si>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</si>
  <si>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</si>
  <si>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</si>
  <si>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5955101000</t>
  </si>
  <si>
    <t>Kamenivo drcené štěrk frakce 31,5/63 (32/63) třídy BI</t>
  </si>
  <si>
    <t>1324</t>
  </si>
  <si>
    <t>641</t>
  </si>
  <si>
    <t>5955101005</t>
  </si>
  <si>
    <t>Kamenivo drcené štěrk frakce 31,5/63 (32/63) třídy min. BII</t>
  </si>
  <si>
    <t>1326</t>
  </si>
  <si>
    <t>5955101020</t>
  </si>
  <si>
    <t>Kamenivo drcené štěrkodrť frakce 0/32</t>
  </si>
  <si>
    <t>1328</t>
  </si>
  <si>
    <t>643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</si>
  <si>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</si>
  <si>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</si>
  <si>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</si>
  <si>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</si>
  <si>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</si>
  <si>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</si>
  <si>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645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</si>
  <si>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</si>
  <si>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</si>
  <si>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</si>
  <si>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</si>
  <si>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</si>
  <si>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</si>
  <si>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647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</si>
  <si>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</si>
  <si>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</si>
  <si>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</si>
  <si>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</si>
  <si>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</si>
  <si>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</si>
  <si>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649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</si>
  <si>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</si>
  <si>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</si>
  <si>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</si>
  <si>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</si>
  <si>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</si>
  <si>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</si>
  <si>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651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</si>
  <si>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</si>
  <si>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</si>
  <si>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</si>
  <si>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</si>
  <si>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</si>
  <si>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</si>
  <si>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653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</si>
  <si>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</si>
  <si>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</si>
  <si>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</si>
  <si>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</si>
  <si>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</si>
  <si>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</si>
  <si>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655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</si>
  <si>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</si>
  <si>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</si>
  <si>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</si>
  <si>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</si>
  <si>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</si>
  <si>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</si>
  <si>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657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</si>
  <si>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</si>
  <si>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</si>
  <si>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</si>
  <si>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</si>
  <si>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</si>
  <si>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</si>
  <si>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659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</si>
  <si>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</si>
  <si>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</si>
  <si>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</si>
  <si>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</si>
  <si>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</si>
  <si>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</si>
  <si>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661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</si>
  <si>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</si>
  <si>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</si>
  <si>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</si>
  <si>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</si>
  <si>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</si>
  <si>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</si>
  <si>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663</t>
  </si>
  <si>
    <t>5957134030</t>
  </si>
  <si>
    <t>Lepený izolovaný styk tv. S49 (49E1) s tepelně zpracovanou hlavou délky 4,00 m</t>
  </si>
  <si>
    <t>-2052918132</t>
  </si>
  <si>
    <t>5957140015</t>
  </si>
  <si>
    <t>Souprava pro opravu LISU tv. UIC 60 - ESD 6 otvorů</t>
  </si>
  <si>
    <t>1356</t>
  </si>
  <si>
    <t>665</t>
  </si>
  <si>
    <t>5957140030</t>
  </si>
  <si>
    <t>Souprava pro opravu LISU tv. R65 - ESD 4 otvory</t>
  </si>
  <si>
    <t>1358</t>
  </si>
  <si>
    <t>5957140035</t>
  </si>
  <si>
    <t>Souprava pro opravu LISU tv. S 49 -ESD 4 otvory</t>
  </si>
  <si>
    <t>1360</t>
  </si>
  <si>
    <t>667</t>
  </si>
  <si>
    <t>5958101005</t>
  </si>
  <si>
    <t>Součásti spojovací kolejnicové spojky tv. S 730 mm</t>
  </si>
  <si>
    <t>1362</t>
  </si>
  <si>
    <t>5958101015</t>
  </si>
  <si>
    <t>Součásti spojovací kolejnicové spojky tv. R(R1)-750 mm</t>
  </si>
  <si>
    <t>1364</t>
  </si>
  <si>
    <t>669</t>
  </si>
  <si>
    <t>5958125000</t>
  </si>
  <si>
    <t>Komplety s antikorozní úpravou Skl 14 (svěrka Skl14, vrtule R1, podložka Uls7)</t>
  </si>
  <si>
    <t>1370</t>
  </si>
  <si>
    <t>5958125005</t>
  </si>
  <si>
    <t>Komplety s antikorozní úpravou Skl 24 (svěrka Skl24, šroub RS0, matice M22, podložka Uls6)</t>
  </si>
  <si>
    <t>1372</t>
  </si>
  <si>
    <t>671</t>
  </si>
  <si>
    <t>5958125010</t>
  </si>
  <si>
    <t>Komplety s antikorozní úpravou ŽS 4 (svěrka ŽS4, šroub RS 1, matice M24, dvojitý pružný kroužek Fe6)</t>
  </si>
  <si>
    <t>1374</t>
  </si>
  <si>
    <t>5958128000</t>
  </si>
  <si>
    <t>Komplety Skl 14 (svěrka Skl 14, vrtule R1,podložka Uls7)</t>
  </si>
  <si>
    <t>1376</t>
  </si>
  <si>
    <t>673</t>
  </si>
  <si>
    <t>5958128005</t>
  </si>
  <si>
    <t>Komplety Skl 24 (šroub RS 0, matice M 22, podložka Uls 6)</t>
  </si>
  <si>
    <t>1378</t>
  </si>
  <si>
    <t>5958128010</t>
  </si>
  <si>
    <t>Komplety ŽS 4 (šroub RS 1, matice M 24, dvojitý pružný kroužek Fe6, svěrka ŽS4)</t>
  </si>
  <si>
    <t>1380</t>
  </si>
  <si>
    <t>675</t>
  </si>
  <si>
    <t>5958131050</t>
  </si>
  <si>
    <t>Součásti upevňovací s antikorozní úpravou vrtule R1(145)</t>
  </si>
  <si>
    <t>1382</t>
  </si>
  <si>
    <t>5958131060</t>
  </si>
  <si>
    <t>Součásti upevňovací s antikorozní úpravou matice M22</t>
  </si>
  <si>
    <t>1384</t>
  </si>
  <si>
    <t>677</t>
  </si>
  <si>
    <t>5958131065</t>
  </si>
  <si>
    <t>Součásti upevňovací s antikorozní úpravou matice M24</t>
  </si>
  <si>
    <t>1386</t>
  </si>
  <si>
    <t>5958131070</t>
  </si>
  <si>
    <t>Součásti upevňovací s antikorozní úpravou kroužek pružný dvojitý Fe 6</t>
  </si>
  <si>
    <t>1388</t>
  </si>
  <si>
    <t>679</t>
  </si>
  <si>
    <t>5958134075</t>
  </si>
  <si>
    <t>Součásti upevňovací vrtule R1(145)</t>
  </si>
  <si>
    <t>1412</t>
  </si>
  <si>
    <t>5958140000</t>
  </si>
  <si>
    <t>Podkladnice žebrová tv. S4 klínová</t>
  </si>
  <si>
    <t>1420</t>
  </si>
  <si>
    <t>681</t>
  </si>
  <si>
    <t>5958140005</t>
  </si>
  <si>
    <t>Podkladnice žebrová tv. S4pl</t>
  </si>
  <si>
    <t>1422</t>
  </si>
  <si>
    <t>682</t>
  </si>
  <si>
    <t>5958140015</t>
  </si>
  <si>
    <t>Podkladnice žebrová tv. R4 klínová</t>
  </si>
  <si>
    <t>1424</t>
  </si>
  <si>
    <t>683</t>
  </si>
  <si>
    <t>5958140020</t>
  </si>
  <si>
    <t>Podkladnice žebrová tv. U60 (R4pl)</t>
  </si>
  <si>
    <t>1426</t>
  </si>
  <si>
    <t>5958155000</t>
  </si>
  <si>
    <t>Úhlové vodicí vložky Wfp 14K -12 (základní)</t>
  </si>
  <si>
    <t>1428</t>
  </si>
  <si>
    <t>685</t>
  </si>
  <si>
    <t>5958158005</t>
  </si>
  <si>
    <t>Podložka pryžová pod patu kolejnice S49 183/126/6</t>
  </si>
  <si>
    <t>1430</t>
  </si>
  <si>
    <t>5958158020</t>
  </si>
  <si>
    <t>Podložka pryžová pod patu kolejnice R65 183/151/6</t>
  </si>
  <si>
    <t>1432</t>
  </si>
  <si>
    <t>687</t>
  </si>
  <si>
    <t>5958158030</t>
  </si>
  <si>
    <t>Podložka pryžová pod patu kolejnice WU 7 174x152x7</t>
  </si>
  <si>
    <t>1434</t>
  </si>
  <si>
    <t>688</t>
  </si>
  <si>
    <t>5958158070</t>
  </si>
  <si>
    <t>Podložka polyetylenová pod podkladnici 380/160/2 (S4, R4)</t>
  </si>
  <si>
    <t>1436</t>
  </si>
  <si>
    <t>689</t>
  </si>
  <si>
    <t>5958173000</t>
  </si>
  <si>
    <t>Polyetylenové pásy v kotoučích</t>
  </si>
  <si>
    <t>1438</t>
  </si>
  <si>
    <t>690</t>
  </si>
  <si>
    <t>5958164000</t>
  </si>
  <si>
    <t>Podložka pro úpravu rozchodu koleje klínová TN 774</t>
  </si>
  <si>
    <t>1440</t>
  </si>
  <si>
    <t>691</t>
  </si>
  <si>
    <t>5958170000</t>
  </si>
  <si>
    <t>Boční izolátor FCI a FCII. tl.8 mm-základní typ 7551</t>
  </si>
  <si>
    <t>1442</t>
  </si>
  <si>
    <t>5958179010</t>
  </si>
  <si>
    <t>Hmoždinka excentrická plnoprofilová regenerační vložka</t>
  </si>
  <si>
    <t>1444</t>
  </si>
  <si>
    <t>693</t>
  </si>
  <si>
    <t>5958179015</t>
  </si>
  <si>
    <t>Hmoždinka dělená regenerační vložka DRV-1Z</t>
  </si>
  <si>
    <t>1446</t>
  </si>
  <si>
    <t>5960101000</t>
  </si>
  <si>
    <t>Pražcové kotvy TDHB pro pražec betonový B 91S/1, B 91S/2, B 91P</t>
  </si>
  <si>
    <t>1448</t>
  </si>
  <si>
    <t>695</t>
  </si>
  <si>
    <t>5960101005</t>
  </si>
  <si>
    <t>Pražcové kotvy TDHB pro pražec betonový SB 8, SB 8P</t>
  </si>
  <si>
    <t>1450</t>
  </si>
  <si>
    <t>5960101010</t>
  </si>
  <si>
    <t>Pražcové kotvy TDHB pro pražec betonový SB 6</t>
  </si>
  <si>
    <t>1452</t>
  </si>
  <si>
    <t>697</t>
  </si>
  <si>
    <t>5960101015</t>
  </si>
  <si>
    <t>Pražcové kotvy TDHB pro pražec betonový SB 5</t>
  </si>
  <si>
    <t>1454</t>
  </si>
  <si>
    <t>5960101020</t>
  </si>
  <si>
    <t>Pražcové kotvy TDHB pro pražec betonový PB 2</t>
  </si>
  <si>
    <t>1456</t>
  </si>
  <si>
    <t>699</t>
  </si>
  <si>
    <t>5960101040</t>
  </si>
  <si>
    <t>Pražcové kotvy TDHB pro pražec dřevěný</t>
  </si>
  <si>
    <t>1458</t>
  </si>
  <si>
    <t>5960101045</t>
  </si>
  <si>
    <t>Pražcové kotvy pro pražec betonový výhybkový VPS</t>
  </si>
  <si>
    <t>1460</t>
  </si>
  <si>
    <t>701</t>
  </si>
  <si>
    <t>5961176325</t>
  </si>
  <si>
    <t>Čelisťový závěr I. ČZ pro JS49 1:9-300 (klasik 1x závěr)</t>
  </si>
  <si>
    <t>1462</t>
  </si>
  <si>
    <t>5961178000</t>
  </si>
  <si>
    <t>Zařízení pro snížení přestavného odporu výhybky Válečková stolička</t>
  </si>
  <si>
    <t>1464</t>
  </si>
  <si>
    <t>703</t>
  </si>
  <si>
    <t>5961178000.1 R</t>
  </si>
  <si>
    <t>Zařízení pro snížení přestavného odporu výhybky Válečková stolička SVV-B</t>
  </si>
  <si>
    <t>1466</t>
  </si>
  <si>
    <t>5961178000.2 R</t>
  </si>
  <si>
    <t>Zařízení pro snížení přestavného odporu výhybky Válečková stolička SVV-D</t>
  </si>
  <si>
    <t>1468</t>
  </si>
  <si>
    <t>705</t>
  </si>
  <si>
    <t>5962101120</t>
  </si>
  <si>
    <t>Návěstidlo hektometrovník železobetonový se znaky</t>
  </si>
  <si>
    <t>1470</t>
  </si>
  <si>
    <t>5962104000</t>
  </si>
  <si>
    <t>Hranice námezník betonový</t>
  </si>
  <si>
    <t>1472</t>
  </si>
  <si>
    <t>707</t>
  </si>
  <si>
    <t>5962107000</t>
  </si>
  <si>
    <t>Piktogramy zákaz vstupu</t>
  </si>
  <si>
    <t>1474</t>
  </si>
  <si>
    <t>5962113000</t>
  </si>
  <si>
    <t>Sloupek ocelový pozinkovaný 70 mm</t>
  </si>
  <si>
    <t>1476</t>
  </si>
  <si>
    <t>709</t>
  </si>
  <si>
    <t>5962114000</t>
  </si>
  <si>
    <t>Výstroj sloupku objímka 50 až 100 mm kompletní</t>
  </si>
  <si>
    <t>1478</t>
  </si>
  <si>
    <t>5963101000</t>
  </si>
  <si>
    <t>Pryžová přejezdová konstrukce STRAIL pro zatížené komunikace</t>
  </si>
  <si>
    <t>-69056696</t>
  </si>
  <si>
    <t>711</t>
  </si>
  <si>
    <t>5963101003</t>
  </si>
  <si>
    <t>Pryžová přejezdová konstrukce STRAIL pro zatížené komunikace se závěrnou zídkou tv. T</t>
  </si>
  <si>
    <t>-1150558928</t>
  </si>
  <si>
    <t>5963101035</t>
  </si>
  <si>
    <t>Pryžová přejezdová konstrukce STRAIL panel vnitřní 600mm - STRAIL</t>
  </si>
  <si>
    <t>1490</t>
  </si>
  <si>
    <t>713</t>
  </si>
  <si>
    <t>5963101040</t>
  </si>
  <si>
    <t>Pryžová přejezdová konstrukce STRAIL panel vnější 1200mm - STRAIL</t>
  </si>
  <si>
    <t>1492</t>
  </si>
  <si>
    <t>5963101065</t>
  </si>
  <si>
    <t>Pryžová přejezdová konstrukce STRAIL panel vnitřní pedeStrail</t>
  </si>
  <si>
    <t>1502</t>
  </si>
  <si>
    <t>715</t>
  </si>
  <si>
    <t>5963101070</t>
  </si>
  <si>
    <t>Pryžová přejezdová konstrukce STRAIL panel vnější pedeStrail</t>
  </si>
  <si>
    <t>1504</t>
  </si>
  <si>
    <t>5963101045</t>
  </si>
  <si>
    <t>Pryžová přejezdová konstrukce STRAIL kolejová opěrka</t>
  </si>
  <si>
    <t>1494</t>
  </si>
  <si>
    <t>717</t>
  </si>
  <si>
    <t>5963101050</t>
  </si>
  <si>
    <t>Pryžová přejezdová konstrukce STRAIL spínací táhlo střední 1200 mm</t>
  </si>
  <si>
    <t>1500</t>
  </si>
  <si>
    <t>5963101075</t>
  </si>
  <si>
    <t>Pryžová přejezdová konstrukce STRAIL spínací táhlo střední 1800 mm</t>
  </si>
  <si>
    <t>1506</t>
  </si>
  <si>
    <t>719</t>
  </si>
  <si>
    <t>5963101047</t>
  </si>
  <si>
    <t>Pryžová přejezdová konstrukce STRAIL spínací táhlo střední 900 mm</t>
  </si>
  <si>
    <t>1827104800</t>
  </si>
  <si>
    <t>5963101080</t>
  </si>
  <si>
    <t>Pryžová přejezdová konstrukce STRAIL spínací táhlo 1800 mm</t>
  </si>
  <si>
    <t>1508</t>
  </si>
  <si>
    <t>721</t>
  </si>
  <si>
    <t>5963101085</t>
  </si>
  <si>
    <t>Pryžová přejezdová konstrukce STRAIL spínací táhlo 1200 mm</t>
  </si>
  <si>
    <t>1510</t>
  </si>
  <si>
    <t>5963101090</t>
  </si>
  <si>
    <t>Pryžová přejezdová konstrukce STRAIL spínací táhlo 900 mm</t>
  </si>
  <si>
    <t>1512</t>
  </si>
  <si>
    <t>723</t>
  </si>
  <si>
    <t>5963101105</t>
  </si>
  <si>
    <t>Pryžová přejezdová konstrukce STRAIL závěrná zídka tvaru T délky 1200 mm</t>
  </si>
  <si>
    <t>1518</t>
  </si>
  <si>
    <t>5963101115</t>
  </si>
  <si>
    <t>Pryžová přejezdová konstrukce STRAIL závěrná zídka tvaru T délky 1800 mm</t>
  </si>
  <si>
    <t>1520</t>
  </si>
  <si>
    <t>725</t>
  </si>
  <si>
    <t>5963101120</t>
  </si>
  <si>
    <t>Pryžová přejezdová konstrukce STRAIL betonový základ délky 1500 mm</t>
  </si>
  <si>
    <t>1522</t>
  </si>
  <si>
    <t>5963101130</t>
  </si>
  <si>
    <t>Pryžová přejezdová konstrukce STRAIL pojistný díl vnější</t>
  </si>
  <si>
    <t>1524</t>
  </si>
  <si>
    <t>727</t>
  </si>
  <si>
    <t>5963101125</t>
  </si>
  <si>
    <t>Pryžová přejezdová konstrukce STRAIL pojistný díl vnitřní</t>
  </si>
  <si>
    <t>1526</t>
  </si>
  <si>
    <t>5963101135</t>
  </si>
  <si>
    <t>Pryžová přejezdová konstrukce STRAIL pojistka proti posuvu</t>
  </si>
  <si>
    <t>1528</t>
  </si>
  <si>
    <t>729</t>
  </si>
  <si>
    <t>5963101055</t>
  </si>
  <si>
    <t>Pryžová přejezdová konstrukce STRAIL náběhový klín pero</t>
  </si>
  <si>
    <t>1716825283</t>
  </si>
  <si>
    <t>5963102050</t>
  </si>
  <si>
    <t>Pryžová přejezdová konstrukce Rosehill Baseplated Rail pro zatížené komunikace spínaný přírubami panel vnitřní</t>
  </si>
  <si>
    <t>-992944864</t>
  </si>
  <si>
    <t>731</t>
  </si>
  <si>
    <t>5963102060</t>
  </si>
  <si>
    <t>Pryžová přejezdová konstrukce Rosehill Baseplated Rail pro zatížené komunikace spínaný přírubami panel vnější 700mm</t>
  </si>
  <si>
    <t>-185703544</t>
  </si>
  <si>
    <t>5963102070</t>
  </si>
  <si>
    <t>Pryžová přejezdová konstrukce Rosehill Baseplated Rail pro zatížené komunikace spínaný přírubami panel vnější 900mm</t>
  </si>
  <si>
    <t>29842327</t>
  </si>
  <si>
    <t>733</t>
  </si>
  <si>
    <t>5963102080</t>
  </si>
  <si>
    <t>Pryžová přejezdová konstrukce Rosehill Baseplated Rail pro zatížené komunikace spínaný přírubami, náběhový klín</t>
  </si>
  <si>
    <t>1224320987</t>
  </si>
  <si>
    <t>5963102150</t>
  </si>
  <si>
    <t>Pryžová přejezdová konstrukce Rosehill Rodded Rail pro zatížené komunikace spínaný šrouby panel vnitřní</t>
  </si>
  <si>
    <t>-373475191</t>
  </si>
  <si>
    <t>735</t>
  </si>
  <si>
    <t>5963102160</t>
  </si>
  <si>
    <t>Pryžová přejezdová konstrukce Rosehill Rodded Rail pro zatížené komunikace spínaný šrouby panel vnější 700 mm</t>
  </si>
  <si>
    <t>41881866</t>
  </si>
  <si>
    <t>5963102170</t>
  </si>
  <si>
    <t>Pryžová přejezdová konstrukce Rosehill Rodded Rail pro zatížené komunikace spínaný šrouby panel vnější 900 mm</t>
  </si>
  <si>
    <t>192092746</t>
  </si>
  <si>
    <t>737</t>
  </si>
  <si>
    <t>5963102180</t>
  </si>
  <si>
    <t>Pryžová přejezdová konstrukce Rosehill Rodded Rail pro zatížené komunikace spínaný šrouby, náběhový klín</t>
  </si>
  <si>
    <t>-753152640</t>
  </si>
  <si>
    <t>5963102190</t>
  </si>
  <si>
    <t>Pryžová přejezdová konstrukce Rosehill Rodded Rail pro zatížené komunikace spínaný šrouby, koncové táhlo</t>
  </si>
  <si>
    <t>-1213215008</t>
  </si>
  <si>
    <t>739</t>
  </si>
  <si>
    <t>5963102390</t>
  </si>
  <si>
    <t>Pryžová přejezdová konstrukce Rosehill Kryt otvoru pro šrouby, pryžový</t>
  </si>
  <si>
    <t>1737744314</t>
  </si>
  <si>
    <t>5963102350</t>
  </si>
  <si>
    <t>Pryžová přejezdová konstrukce Rosehill Spojovací příruba "U"</t>
  </si>
  <si>
    <t>342436216</t>
  </si>
  <si>
    <t>741</t>
  </si>
  <si>
    <t>5963102360</t>
  </si>
  <si>
    <t>Pryžová přejezdová konstrukce Rosehill Spojovací příruba "H"</t>
  </si>
  <si>
    <t>-928648533</t>
  </si>
  <si>
    <t>5963102280</t>
  </si>
  <si>
    <t>Pryžová přejezdová konstrukce Rosehill závěrná zídka betonová 1,8m</t>
  </si>
  <si>
    <t>47485985</t>
  </si>
  <si>
    <t>743</t>
  </si>
  <si>
    <t>5963102300</t>
  </si>
  <si>
    <t>Pryžová přejezdová konstrukce Rosehill závěrná zídka pryžová standart 1,8m</t>
  </si>
  <si>
    <t>-937348907</t>
  </si>
  <si>
    <t>5963107010</t>
  </si>
  <si>
    <t>Přejezd zádlažbový panel vnitřní</t>
  </si>
  <si>
    <t>1530</t>
  </si>
  <si>
    <t>745</t>
  </si>
  <si>
    <t>5963125005</t>
  </si>
  <si>
    <t>Panel železobetonový silniční rozměru 300x150x15</t>
  </si>
  <si>
    <t>1532</t>
  </si>
  <si>
    <t>5963131000</t>
  </si>
  <si>
    <t>Přechod pro pěší dřevěný z fošen</t>
  </si>
  <si>
    <t>1536</t>
  </si>
  <si>
    <t>747</t>
  </si>
  <si>
    <t>5963134000</t>
  </si>
  <si>
    <t>Náběhový klín dřevěný</t>
  </si>
  <si>
    <t>1538</t>
  </si>
  <si>
    <t>5963137000</t>
  </si>
  <si>
    <t>Pryžový profil hadice</t>
  </si>
  <si>
    <t>1542</t>
  </si>
  <si>
    <t>749</t>
  </si>
  <si>
    <t>5963146000</t>
  </si>
  <si>
    <t>Živičné přejezdové vozovky ACO 11S 50/70 střednězrnný-obrusná vrstva</t>
  </si>
  <si>
    <t>1548</t>
  </si>
  <si>
    <t>5963146010</t>
  </si>
  <si>
    <t>Živičné přejezdové vozovky ACL 16S 50/70 hrubozrnný-ložní vrstva</t>
  </si>
  <si>
    <t>1550</t>
  </si>
  <si>
    <t>751</t>
  </si>
  <si>
    <t>5963152000</t>
  </si>
  <si>
    <t>Asfaltová zálivka trvale pružná pro trhliny a spáry</t>
  </si>
  <si>
    <t>1554</t>
  </si>
  <si>
    <t>5963155000</t>
  </si>
  <si>
    <t>Asfaltová páska tavitelná 25x10</t>
  </si>
  <si>
    <t>1556</t>
  </si>
  <si>
    <t>753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</si>
  <si>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</si>
  <si>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</si>
  <si>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</si>
  <si>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</si>
  <si>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</si>
  <si>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</si>
  <si>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755</t>
  </si>
  <si>
    <t>5963157005</t>
  </si>
  <si>
    <t>Nátěr hmota nátěrová syntetická základní</t>
  </si>
  <si>
    <t>litr</t>
  </si>
  <si>
    <t>1562</t>
  </si>
  <si>
    <t>5963157 R1</t>
  </si>
  <si>
    <t>Signocryl barva na vodorovné značení - žlutá</t>
  </si>
  <si>
    <t>1644</t>
  </si>
  <si>
    <t>757</t>
  </si>
  <si>
    <t>5963157 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</si>
  <si>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</si>
  <si>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</si>
  <si>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</si>
  <si>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</si>
  <si>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</si>
  <si>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759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</si>
  <si>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</si>
  <si>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</si>
  <si>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</si>
  <si>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</si>
  <si>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</si>
  <si>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</si>
  <si>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761</t>
  </si>
  <si>
    <t>5964103120</t>
  </si>
  <si>
    <t>Drenážní plastové díly šachta průchozí DN 400/250 1 vtok/1 odtok DN 250 mm</t>
  </si>
  <si>
    <t>1570</t>
  </si>
  <si>
    <t>5964103125</t>
  </si>
  <si>
    <t>Drenážní plastové díly šachta odbočná DN 400/250 2 vtoky/1 odtok DN 250 mm</t>
  </si>
  <si>
    <t>1572</t>
  </si>
  <si>
    <t>763</t>
  </si>
  <si>
    <t>5964103130</t>
  </si>
  <si>
    <t>Drenážní plastové díly prodlužovací nástavec šachty D 400, délka 3 m</t>
  </si>
  <si>
    <t>1574</t>
  </si>
  <si>
    <t>5964103135</t>
  </si>
  <si>
    <t>Drenážní plastové díly poklop šachty plastový D 400</t>
  </si>
  <si>
    <t>1576</t>
  </si>
  <si>
    <t>765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</si>
  <si>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</si>
  <si>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</si>
  <si>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</si>
  <si>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</si>
  <si>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</si>
  <si>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</si>
  <si>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767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</si>
  <si>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</si>
  <si>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</si>
  <si>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</si>
  <si>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</si>
  <si>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</si>
  <si>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</si>
  <si>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769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</si>
  <si>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</si>
  <si>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</si>
  <si>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</si>
  <si>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</si>
  <si>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</si>
  <si>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</si>
  <si>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771</t>
  </si>
  <si>
    <t>5964121000</t>
  </si>
  <si>
    <t>Prahová vpusť výztužné vč. mříží</t>
  </si>
  <si>
    <t>1592</t>
  </si>
  <si>
    <t>5964147000</t>
  </si>
  <si>
    <t>Nástupištní díly blok úložný U65</t>
  </si>
  <si>
    <t>1594</t>
  </si>
  <si>
    <t>773</t>
  </si>
  <si>
    <t>5964147020</t>
  </si>
  <si>
    <t>Nástupištní díly tvárnice Tischer B</t>
  </si>
  <si>
    <t>1598</t>
  </si>
  <si>
    <t>5964147130</t>
  </si>
  <si>
    <t>Nástupištní díly hrana H 130</t>
  </si>
  <si>
    <t>1600</t>
  </si>
  <si>
    <t>775</t>
  </si>
  <si>
    <t>5964147145</t>
  </si>
  <si>
    <t>Nástupištní díly dlažební deska nástupištní VLsVP</t>
  </si>
  <si>
    <t>1602</t>
  </si>
  <si>
    <t>5964147026</t>
  </si>
  <si>
    <t>Nástupištní díly konzolová deska KD 145</t>
  </si>
  <si>
    <t>-811324091</t>
  </si>
  <si>
    <t>777</t>
  </si>
  <si>
    <t>5964159005</t>
  </si>
  <si>
    <t>Obrubník chodníkový</t>
  </si>
  <si>
    <t>1608</t>
  </si>
  <si>
    <t>5964151000</t>
  </si>
  <si>
    <t>Dlažba zámková hladká cihla</t>
  </si>
  <si>
    <t>1610</t>
  </si>
  <si>
    <t>779</t>
  </si>
  <si>
    <t>5964151025</t>
  </si>
  <si>
    <t>Dlažba zámková pro nevidomé cihla</t>
  </si>
  <si>
    <t>1614</t>
  </si>
  <si>
    <t>5964153005</t>
  </si>
  <si>
    <t>Dlaždice betonová 30x30</t>
  </si>
  <si>
    <t>1618</t>
  </si>
  <si>
    <t>781</t>
  </si>
  <si>
    <t>5964155005</t>
  </si>
  <si>
    <t>Dlažební kostky 8/10</t>
  </si>
  <si>
    <t>1622</t>
  </si>
  <si>
    <t>5964161025</t>
  </si>
  <si>
    <t>Beton lehce zhutnitelný C 25/30;XC2 vyhovuje i XC1 F5 2 410 2 916</t>
  </si>
  <si>
    <t>1624</t>
  </si>
  <si>
    <t>783</t>
  </si>
  <si>
    <t>5964163005</t>
  </si>
  <si>
    <t>Řezivo hranoly</t>
  </si>
  <si>
    <t>1626</t>
  </si>
  <si>
    <t>5964163015</t>
  </si>
  <si>
    <t>Řezivo desky</t>
  </si>
  <si>
    <t>1628</t>
  </si>
  <si>
    <t>785</t>
  </si>
  <si>
    <t>5964167065</t>
  </si>
  <si>
    <t>Sloupek plotní pozink délka/průměr 2500/50 mm</t>
  </si>
  <si>
    <t>1630</t>
  </si>
  <si>
    <t>5964171000</t>
  </si>
  <si>
    <t>Krytka sloupku 50 mm</t>
  </si>
  <si>
    <t>1632</t>
  </si>
  <si>
    <t>787</t>
  </si>
  <si>
    <t>5964173010</t>
  </si>
  <si>
    <t>Plotové pletivo 2,5 mm, 60x60 mm; PVC výška 180</t>
  </si>
  <si>
    <t>1634</t>
  </si>
  <si>
    <t>5964175005</t>
  </si>
  <si>
    <t>Zarážedlo kolejové tvaru S49</t>
  </si>
  <si>
    <t>1636</t>
  </si>
  <si>
    <t>789</t>
  </si>
  <si>
    <t>5964102050</t>
  </si>
  <si>
    <t>Gabionový koš kompletní s vázanými oky a svařované 1,00x1,00x1,00 m (1,000 m3)</t>
  </si>
  <si>
    <t>1638</t>
  </si>
  <si>
    <t>5964133000</t>
  </si>
  <si>
    <t>Geotextilie základní</t>
  </si>
  <si>
    <t>1640</t>
  </si>
  <si>
    <t>791</t>
  </si>
  <si>
    <t>5964133005</t>
  </si>
  <si>
    <t>Geotextilie separační</t>
  </si>
  <si>
    <t>1642</t>
  </si>
  <si>
    <t>RM 1</t>
  </si>
  <si>
    <t>Úniková tabulka fotoluminiscenční 400x200mm - cena je včetně dopravy a montáže. Tabulky musí rozlišovat 2 směry úniku podle předpisu Metodický pokyn protihlukové stěny a valy.</t>
  </si>
  <si>
    <t>1509179589</t>
  </si>
  <si>
    <t>Elektromontáže - ostatní práce a konstrukce</t>
  </si>
  <si>
    <t>EL01</t>
  </si>
  <si>
    <t>Ostatní práce a konstrukce</t>
  </si>
  <si>
    <t>793</t>
  </si>
  <si>
    <t>7493371045</t>
  </si>
  <si>
    <t>Demontáže zařízení na elektrickém ohřevu výhybek topné tyče výhybek a PHS s pérovými příchytkami</t>
  </si>
  <si>
    <t>1312</t>
  </si>
  <si>
    <t>7493351095</t>
  </si>
  <si>
    <t>Montáž elektrického ohřevu výhybek (EOV) topné tyče s pérovými příchytkami</t>
  </si>
  <si>
    <t>1314</t>
  </si>
  <si>
    <t>795</t>
  </si>
  <si>
    <t>7493371050</t>
  </si>
  <si>
    <t>Demontáže zařízení na elektrickém ohřevu výhybek topné tyče v místě závěru výhybky</t>
  </si>
  <si>
    <t>1320</t>
  </si>
  <si>
    <t>7493351100</t>
  </si>
  <si>
    <t>Montáž elektrického ohřevu výhybek (EOV) topné tyče v místě závěru výhybky</t>
  </si>
  <si>
    <t>1318</t>
  </si>
  <si>
    <t>797</t>
  </si>
  <si>
    <t>7493371055</t>
  </si>
  <si>
    <t>Demontáže zařízení na elektrickém ohřevu výhybek topné desky v prostoru závěru výhybky</t>
  </si>
  <si>
    <t>1316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</si>
  <si>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</si>
  <si>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</si>
  <si>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</si>
  <si>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</si>
  <si>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</si>
  <si>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</si>
  <si>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799</t>
  </si>
  <si>
    <t>7591013090</t>
  </si>
  <si>
    <t>Demontáž a zpětná montáž elektromotorického přestavníku pro účely podbíjení ST z výhybky s kontrolou jazyků s kloubovým upevněním</t>
  </si>
  <si>
    <t>-2034586730</t>
  </si>
  <si>
    <t>7591017030</t>
  </si>
  <si>
    <t>Demontáž elektromotorického přestavníku z výhybky s kontrolou jazyků</t>
  </si>
  <si>
    <t>-34850148</t>
  </si>
  <si>
    <t>801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</si>
  <si>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</si>
  <si>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</si>
  <si>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</si>
  <si>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</si>
  <si>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</si>
  <si>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</si>
  <si>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</si>
  <si>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</si>
  <si>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803</t>
  </si>
  <si>
    <t>7591017060</t>
  </si>
  <si>
    <t>Odpojení elektromotorického přestavníku z výhybky</t>
  </si>
  <si>
    <t>1374045843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</si>
  <si>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</si>
  <si>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</si>
  <si>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</si>
  <si>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</si>
  <si>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805</t>
  </si>
  <si>
    <t>7591095010</t>
  </si>
  <si>
    <t>Dodatečná montáž ohrazení pro elekromotorický přestavník s plastovou ohrádkou</t>
  </si>
  <si>
    <t>570950261</t>
  </si>
  <si>
    <t>7594407015</t>
  </si>
  <si>
    <t>Demontáž snímače polohy jazyka SPA</t>
  </si>
  <si>
    <t>1518060324</t>
  </si>
  <si>
    <t>807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</si>
  <si>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</si>
  <si>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</si>
  <si>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</si>
  <si>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</si>
  <si>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</si>
  <si>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</si>
  <si>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</si>
  <si>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</si>
  <si>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809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</si>
  <si>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</si>
  <si>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</si>
  <si>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</si>
  <si>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</si>
  <si>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</si>
  <si>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</si>
  <si>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</si>
  <si>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</si>
  <si>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142138397</t>
  </si>
  <si>
    <t>811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</si>
  <si>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</si>
  <si>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</si>
  <si>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</si>
  <si>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</si>
  <si>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</si>
  <si>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</si>
  <si>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-1404039697</t>
  </si>
  <si>
    <t>813</t>
  </si>
  <si>
    <t>7594305015</t>
  </si>
  <si>
    <t>Montáž součástí počítače náprav neoprénové ochranné hadice se soupravou pro upevnění k pražci</t>
  </si>
  <si>
    <t>-1422365619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</si>
  <si>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</si>
  <si>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</si>
  <si>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</si>
  <si>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</si>
  <si>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815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</si>
  <si>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</si>
  <si>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</si>
  <si>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</si>
  <si>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</si>
  <si>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</si>
  <si>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</si>
  <si>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</si>
  <si>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</si>
  <si>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</si>
  <si>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</si>
  <si>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817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</si>
  <si>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</si>
  <si>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</si>
  <si>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</si>
  <si>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</si>
  <si>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</si>
  <si>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</si>
  <si>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</si>
  <si>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</si>
  <si>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819</t>
  </si>
  <si>
    <t>7594107330</t>
  </si>
  <si>
    <t>Demontáž kolejnicového lanového propojení z betonových pražců</t>
  </si>
  <si>
    <t>-449981076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</si>
  <si>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</si>
  <si>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</si>
  <si>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</si>
  <si>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</si>
  <si>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821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</si>
  <si>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</si>
  <si>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</si>
  <si>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</si>
  <si>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</si>
  <si>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</si>
  <si>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</si>
  <si>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508291877</t>
  </si>
  <si>
    <t>823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</si>
  <si>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</si>
  <si>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</si>
  <si>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</si>
  <si>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</si>
  <si>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</si>
  <si>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</si>
  <si>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</si>
  <si>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</si>
  <si>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825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</si>
  <si>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</si>
  <si>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</si>
  <si>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</si>
  <si>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</si>
  <si>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7594110915</t>
  </si>
  <si>
    <t>Lanové propojení s kolíkovým ukončením LLI 2xFe20/70 M16 norma 708549006 (HM0404223990716)</t>
  </si>
  <si>
    <t>1648</t>
  </si>
  <si>
    <t>827</t>
  </si>
  <si>
    <t>7594110925</t>
  </si>
  <si>
    <t>Lanové propojení s kolíkovým ukončením LLI 2xFe20/120 M16 norma 708549007 (HM0404223990733)</t>
  </si>
  <si>
    <t>1650</t>
  </si>
  <si>
    <t>7594110035</t>
  </si>
  <si>
    <t>Lanové propojení s kolíkovým ukončením KB 1xCu50/700 norma 703569005 (HM0404223310000)</t>
  </si>
  <si>
    <t>1652</t>
  </si>
  <si>
    <t>829</t>
  </si>
  <si>
    <t>7594190050</t>
  </si>
  <si>
    <t>Ostatní Souprava propojek s oky CEMBRE dvojitá + uzemnění norma 253039003 (HM0404223991903)</t>
  </si>
  <si>
    <t>1654</t>
  </si>
  <si>
    <t>7594190060</t>
  </si>
  <si>
    <t>Ostatní Souprava propojek s oky CEMBRE jednoduchá + uzemnění norma 253039002 (HM0404223991902)</t>
  </si>
  <si>
    <t>1656</t>
  </si>
  <si>
    <t>831</t>
  </si>
  <si>
    <t>7594190070</t>
  </si>
  <si>
    <t>Ostatní Souprava propojek s oky CEMBRE jednoduchá norma 253039001 (HM0404223991901)</t>
  </si>
  <si>
    <t>1658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</si>
  <si>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</si>
  <si>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</si>
  <si>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</si>
  <si>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</si>
  <si>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</si>
  <si>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</si>
  <si>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833</t>
  </si>
  <si>
    <t>7594107415</t>
  </si>
  <si>
    <t>Demontáž lanového ukolejnění / propojení ze stojiny kolejnice</t>
  </si>
  <si>
    <t>-1590730450</t>
  </si>
  <si>
    <t>7594105415</t>
  </si>
  <si>
    <t>Montáž připojení lanového ukolejnění / propojení na stojinu kolejnice</t>
  </si>
  <si>
    <t>813741795</t>
  </si>
  <si>
    <t>ZAB05</t>
  </si>
  <si>
    <t>Balízy</t>
  </si>
  <si>
    <t>835</t>
  </si>
  <si>
    <t>7592007160</t>
  </si>
  <si>
    <t>Demontáž balízy úplná včetně upevňovací sady</t>
  </si>
  <si>
    <t>1455071771</t>
  </si>
  <si>
    <t>7592005162</t>
  </si>
  <si>
    <t>Montáž balízy do kolejiště pomocí mezikolejnicového upevňovadla (Clamp, Vortok apod)</t>
  </si>
  <si>
    <t>-865940739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</si>
  <si>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</si>
  <si>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ZAB06</t>
  </si>
  <si>
    <t>MIB</t>
  </si>
  <si>
    <t>837</t>
  </si>
  <si>
    <t>7592007120</t>
  </si>
  <si>
    <t>Demontáž informačního bodu MIB 6</t>
  </si>
  <si>
    <t>1298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</si>
  <si>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</si>
  <si>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</si>
  <si>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</si>
  <si>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</si>
  <si>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</si>
  <si>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</si>
  <si>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839</t>
  </si>
  <si>
    <t>7590147044</t>
  </si>
  <si>
    <t>Demontáž závěru kabelového zabezpečovacího na zemní podpěru UKMP</t>
  </si>
  <si>
    <t>-1928343834</t>
  </si>
  <si>
    <t>7590147046</t>
  </si>
  <si>
    <t>Demontáž závěru kabelového zabezpečovacího na zemní podpěru UPMP</t>
  </si>
  <si>
    <t>60836985</t>
  </si>
  <si>
    <t>841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</si>
  <si>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</si>
  <si>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</si>
  <si>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</si>
  <si>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</si>
  <si>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</si>
  <si>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</si>
  <si>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</si>
  <si>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</si>
  <si>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</si>
  <si>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</si>
  <si>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843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</si>
  <si>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</si>
  <si>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</si>
  <si>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</si>
  <si>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1660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</si>
  <si>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</si>
  <si>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Poznámka k souboru cen:_x000D_
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</si>
  <si>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</si>
  <si>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</si>
  <si>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-859331966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</si>
  <si>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</si>
  <si>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845</t>
  </si>
  <si>
    <t>9902100100</t>
  </si>
  <si>
    <t>Doprava materiálu těžkou mechanizací nosnosti přes 3,5 t sypanin (kameniva, písku, suti, dlažebních kostek, atd.) do 10 km</t>
  </si>
  <si>
    <t>1668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</si>
  <si>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</si>
  <si>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Poznámka k souboru cen:_x000D_
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</si>
  <si>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</si>
  <si>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</t>
  </si>
  <si>
    <t>1088550138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</si>
  <si>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</si>
  <si>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847</t>
  </si>
  <si>
    <t>9902200100</t>
  </si>
  <si>
    <t>Doprava materiálu těžkou mechanizací nosnosti přes 3,5 t objemnějšího kusového materiálu (prefabrikátů, stožárů, výhybek, rozvaděčů, vybouraných hmot atd.) do 10 km</t>
  </si>
  <si>
    <t>1686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</si>
  <si>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</si>
  <si>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</si>
  <si>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</si>
  <si>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-1324916629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</si>
  <si>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</si>
  <si>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849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</si>
  <si>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</si>
  <si>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</si>
  <si>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</si>
  <si>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</si>
  <si>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</si>
  <si>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</si>
  <si>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</si>
  <si>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</si>
  <si>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</si>
  <si>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851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</si>
  <si>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</si>
  <si>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</si>
  <si>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</si>
  <si>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</si>
  <si>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Poznámka k souboru cen:_x000D_
1. Ceny jsou určeny pro skládání materiálu z vlastních zásob objednatele.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</si>
  <si>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</si>
  <si>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</si>
  <si>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</si>
  <si>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</si>
  <si>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853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</si>
  <si>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</si>
  <si>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</si>
  <si>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</si>
  <si>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</si>
  <si>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</si>
  <si>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</si>
  <si>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</si>
  <si>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</si>
  <si>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</si>
  <si>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855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</si>
  <si>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</si>
  <si>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</si>
  <si>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</si>
  <si>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</si>
  <si>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</si>
  <si>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</si>
  <si>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</si>
  <si>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</si>
  <si>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857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</si>
  <si>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</si>
  <si>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</si>
  <si>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</si>
  <si>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</si>
  <si>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</si>
  <si>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</si>
  <si>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</si>
  <si>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</si>
  <si>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</si>
  <si>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859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</si>
  <si>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</si>
  <si>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</si>
  <si>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</si>
  <si>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</si>
  <si>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</si>
  <si>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</si>
  <si>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</si>
  <si>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</si>
  <si>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861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</si>
  <si>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</si>
  <si>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</si>
  <si>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</si>
  <si>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</si>
  <si>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</si>
  <si>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</si>
  <si>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</si>
  <si>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</si>
  <si>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863</t>
  </si>
  <si>
    <t>9909000500</t>
  </si>
  <si>
    <t>Poplatek za uložení odpadu betonových prefabrikátů</t>
  </si>
  <si>
    <t>1768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</si>
  <si>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</si>
  <si>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</si>
  <si>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</si>
  <si>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</si>
  <si>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</si>
  <si>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Olomouc - Obvod 1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</si>
  <si>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</si>
  <si>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</si>
  <si>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</si>
  <si>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</si>
  <si>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</si>
  <si>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</si>
  <si>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</si>
  <si>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</si>
  <si>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</si>
  <si>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</si>
  <si>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souboru cen:_x000D_
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</si>
  <si>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</si>
  <si>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</si>
  <si>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</si>
  <si>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</si>
  <si>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</si>
  <si>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</si>
  <si>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</si>
  <si>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</si>
  <si>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</si>
  <si>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</si>
  <si>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</si>
  <si>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023131001.1 R</t>
  </si>
  <si>
    <t>Projektové práce Dokumentace skutečného provedení železničního svršku a spodku - cena stavby do 1 mil.</t>
  </si>
  <si>
    <t>soubor</t>
  </si>
  <si>
    <t>-623579630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</si>
  <si>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</si>
  <si>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023131001.2 R</t>
  </si>
  <si>
    <t>Projektové práce Dokumentace skutečného provedení železničního svršku a spodku - cena stavby do 3 mil.</t>
  </si>
  <si>
    <t>-648516074</t>
  </si>
  <si>
    <t>023131001.3 R</t>
  </si>
  <si>
    <t>Projektové práce Dokumentace skutečného provedení železničního svršku a spodku - cena stavby do 5 mil.</t>
  </si>
  <si>
    <t>73830933</t>
  </si>
  <si>
    <t>023131001.4 R</t>
  </si>
  <si>
    <t xml:space="preserve">Projektové práce Dokumentace skutečného provedení železničního svršku a spodku - cena stavby nad 5 mil. </t>
  </si>
  <si>
    <t>-1579943711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</si>
  <si>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</si>
  <si>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</si>
  <si>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</si>
  <si>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</si>
  <si>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033111001.1 R</t>
  </si>
  <si>
    <t>Provozní vlivy Výluka silničního provozu se zajištěním objížďky - jednoduché vyřízení povolení a označení objížďky</t>
  </si>
  <si>
    <t>033111001.2 R</t>
  </si>
  <si>
    <t>Provozní vlivy Výluka silničního provozu se zajištěním objížďky - středně obtížné vyřízení povolení a označení objížďky</t>
  </si>
  <si>
    <t>033111001.3 R</t>
  </si>
  <si>
    <t>Provozní vlivy Výluka silničního provozu se zajištěním objížďky - obtížné vyřízení povolení a označení objížďky</t>
  </si>
  <si>
    <t>033121001 R</t>
  </si>
  <si>
    <t>Provozní vlivy Rušení prací železničním provozem širá trať nebo dopravny s kolejovým rozvětvením s počtem vlaků za směnu 8,5 hod. do 25</t>
  </si>
  <si>
    <t>-178989050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</si>
  <si>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</si>
  <si>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</si>
  <si>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</si>
  <si>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</si>
  <si>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</si>
  <si>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</si>
  <si>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</si>
  <si>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</si>
  <si>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</si>
  <si>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</si>
  <si>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</si>
  <si>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</si>
  <si>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</si>
  <si>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</si>
  <si>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031101011 R</t>
  </si>
  <si>
    <t>Zařízení a vybavení staveniště vyjma dále jmenované práce včetně opatření na ochranu sousedních pozemků, informační tabule, dopravního značení na staveništi aj. při velikosti nákladů přes 1 do 3 mil. Kč</t>
  </si>
  <si>
    <t>-792473014</t>
  </si>
  <si>
    <t>031101021 R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</si>
  <si>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</si>
  <si>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-134233194</t>
  </si>
  <si>
    <t>031101031 R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</si>
  <si>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</si>
  <si>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272703891</t>
  </si>
  <si>
    <t>031101041 R</t>
  </si>
  <si>
    <t>Zařízení a vybavení staveniště vyjma dále jmenované práce včetně opatření na ochranu sousedních pozemků, informační tabule, dopravního značení na staveništi aj. při velikosti nákladů přes 20 mil. Kč</t>
  </si>
  <si>
    <t>1128785913</t>
  </si>
  <si>
    <t>023121001.1  R</t>
  </si>
  <si>
    <t>Projektové práce Projektová dokumentace - přípravné práce. Zjednodušený projekt pro výrobu jednotlivých panelů PHS. Při velikosti nákladů do 1 mil. Kč.</t>
  </si>
  <si>
    <t>1363472492</t>
  </si>
  <si>
    <t xml:space="preserve">Projektové práce Projektová dokumentace - přípravné práce. Zjednodušený projekt pro výrobu jednotlivých panelů PHS. Při velikosti nákladů do 1 mil. Kč. V ceně jsou započteny náklady na zaměření stávajících sloupů a dopočet konkrétních délek všech nových hliníkových panelů. Včetně barevného řešení. </t>
  </si>
  <si>
    <t>023121001.2  R</t>
  </si>
  <si>
    <t>Projektové práce Projektová dokumentace - přípravné práce. Zjednodušený projekt pro výrobu jednotlivých panelů PHS. Při velikosti nákladů přes 1 do 5 mil. Kč.</t>
  </si>
  <si>
    <t>2008192836</t>
  </si>
  <si>
    <t xml:space="preserve">Projektové práce Projektová dokumentace - přípravné práce. Zjednodušený projekt pro výrobu jednotlivých panelů PHS. Při velikosti nákladů přes 1 do 5 mil. Kč. V ceně jsou započteny náklady na zaměření stávajících sloupů a dopočet konkrétních délek všech nových hliníkových panelů. Včetně barevného řešení. </t>
  </si>
  <si>
    <t>023121001.3  R</t>
  </si>
  <si>
    <t>Projektové práce Projektová dokumentace - přípravné práce. Zjednodušený projekt pro výrobu jednotlivých panelů PHS. Při velikosti nákladů přes 5 do 10 mil. Kč.</t>
  </si>
  <si>
    <t>2067622343</t>
  </si>
  <si>
    <t xml:space="preserve">Projektové práce Projektová dokumentace - přípravné práce. Zjednodušený projekt pro výrobu jednotlivých panelů PHS. Při velikosti nákladů přes 5 do 10 mil. Kč. V ceně jsou započteny náklady na zaměření stávajících sloupů a dopočet konkrétních délek všech nových hliníkových panelů. Včetně barevného řešení.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</si>
</sst>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359410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299720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116</xdr:row>
      <xdr:rowOff>0</xdr:rowOff>
    </xdr:from>
    <xdr:to>
      <xdr:col>9</xdr:col>
      <xdr:colOff>1215390</xdr:colOff>
      <xdr:row>119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2.6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52" t="s">
        <v>13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R5" s="16"/>
      <c r="BS5" s="13" t="s">
        <v>6</v>
      </c>
    </row>
    <row r="6" spans="1:74" ht="36.9" customHeight="1">
      <c r="B6" s="16"/>
      <c r="D6" s="21" t="s">
        <v>14</v>
      </c>
      <c r="K6" s="154" t="s">
        <v>15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22</v>
      </c>
      <c r="AK10" s="22" t="s">
        <v>23</v>
      </c>
      <c r="AN10" s="20" t="s">
        <v>24</v>
      </c>
      <c r="AR10" s="16"/>
      <c r="BS10" s="13" t="s">
        <v>6</v>
      </c>
    </row>
    <row r="11" spans="1:74" ht="18.45" customHeight="1">
      <c r="B11" s="16"/>
      <c r="E11" s="20" t="s">
        <v>25</v>
      </c>
      <c r="AK11" s="22" t="s">
        <v>26</v>
      </c>
      <c r="AN11" s="20" t="s">
        <v>27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28</v>
      </c>
      <c r="AK13" s="22" t="s">
        <v>23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29</v>
      </c>
      <c r="AK14" s="22" t="s">
        <v>26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4</v>
      </c>
    </row>
    <row r="16" spans="1:74" ht="12" customHeight="1">
      <c r="B16" s="16"/>
      <c r="D16" s="22" t="s">
        <v>30</v>
      </c>
      <c r="AK16" s="22" t="s">
        <v>23</v>
      </c>
      <c r="AN16" s="20" t="s">
        <v>1</v>
      </c>
      <c r="AR16" s="16"/>
      <c r="BS16" s="13" t="s">
        <v>4</v>
      </c>
    </row>
    <row r="17" spans="2:71" ht="18.45" customHeight="1">
      <c r="B17" s="16"/>
      <c r="E17" s="20" t="s">
        <v>29</v>
      </c>
      <c r="AK17" s="22" t="s">
        <v>26</v>
      </c>
      <c r="AN17" s="20" t="s">
        <v>1</v>
      </c>
      <c r="AR17" s="16"/>
      <c r="BS17" s="13" t="s">
        <v>31</v>
      </c>
    </row>
    <row r="18" spans="2:71" ht="6.9" customHeight="1">
      <c r="B18" s="16"/>
      <c r="AR18" s="16"/>
      <c r="BS18" s="13" t="s">
        <v>6</v>
      </c>
    </row>
    <row r="19" spans="2:71" ht="12" customHeight="1">
      <c r="B19" s="16"/>
      <c r="D19" s="22" t="s">
        <v>32</v>
      </c>
      <c r="AK19" s="22" t="s">
        <v>23</v>
      </c>
      <c r="AN19" s="20" t="s">
        <v>24</v>
      </c>
      <c r="AR19" s="16"/>
      <c r="BS19" s="13" t="s">
        <v>6</v>
      </c>
    </row>
    <row r="20" spans="2:71" ht="18.45" customHeight="1">
      <c r="B20" s="16"/>
      <c r="E20" s="20" t="s">
        <v>25</v>
      </c>
      <c r="AK20" s="22" t="s">
        <v>26</v>
      </c>
      <c r="AN20" s="20" t="s">
        <v>27</v>
      </c>
      <c r="AR20" s="16"/>
      <c r="BS20" s="13" t="s">
        <v>31</v>
      </c>
    </row>
    <row r="21" spans="2:71" ht="6.9" customHeight="1">
      <c r="B21" s="16"/>
      <c r="AR21" s="16"/>
    </row>
    <row r="22" spans="2:71" ht="12" customHeight="1">
      <c r="B22" s="16"/>
      <c r="D22" s="22" t="s">
        <v>33</v>
      </c>
      <c r="AR22" s="16"/>
    </row>
    <row r="23" spans="2:71" ht="16.5" customHeight="1">
      <c r="B23" s="16"/>
      <c r="E23" s="155" t="s">
        <v>1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6">
        <f>ROUND(AG94,2)</f>
        <v>139999998.19</v>
      </c>
      <c r="AL26" s="157"/>
      <c r="AM26" s="157"/>
      <c r="AN26" s="157"/>
      <c r="AO26" s="157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58" t="s">
        <v>35</v>
      </c>
      <c r="M28" s="158"/>
      <c r="N28" s="158"/>
      <c r="O28" s="158"/>
      <c r="P28" s="158"/>
      <c r="W28" s="158" t="s">
        <v>36</v>
      </c>
      <c r="X28" s="158"/>
      <c r="Y28" s="158"/>
      <c r="Z28" s="158"/>
      <c r="AA28" s="158"/>
      <c r="AB28" s="158"/>
      <c r="AC28" s="158"/>
      <c r="AD28" s="158"/>
      <c r="AE28" s="158"/>
      <c r="AK28" s="158" t="s">
        <v>37</v>
      </c>
      <c r="AL28" s="158"/>
      <c r="AM28" s="158"/>
      <c r="AN28" s="158"/>
      <c r="AO28" s="158"/>
      <c r="AR28" s="25"/>
    </row>
    <row r="29" spans="2:71" s="2" customFormat="1" ht="14.4" customHeight="1">
      <c r="B29" s="29"/>
      <c r="D29" s="22" t="s">
        <v>38</v>
      </c>
      <c r="F29" s="22" t="s">
        <v>39</v>
      </c>
      <c r="L29" s="161">
        <v>0.21</v>
      </c>
      <c r="M29" s="160"/>
      <c r="N29" s="160"/>
      <c r="O29" s="160"/>
      <c r="P29" s="160"/>
      <c r="W29" s="159">
        <f>ROUND(AZ94, 2)</f>
        <v>139999998.19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ROUND(AV94, 2)</f>
        <v>29399999.620000001</v>
      </c>
      <c r="AL29" s="160"/>
      <c r="AM29" s="160"/>
      <c r="AN29" s="160"/>
      <c r="AO29" s="160"/>
      <c r="AR29" s="29"/>
    </row>
    <row r="30" spans="2:71" s="2" customFormat="1" ht="14.4" customHeight="1">
      <c r="B30" s="29"/>
      <c r="F30" s="22" t="s">
        <v>40</v>
      </c>
      <c r="L30" s="161">
        <v>0.12</v>
      </c>
      <c r="M30" s="160"/>
      <c r="N30" s="160"/>
      <c r="O30" s="160"/>
      <c r="P30" s="160"/>
      <c r="W30" s="159">
        <f>ROUND(BA94,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ROUND(AW94, 2)</f>
        <v>0</v>
      </c>
      <c r="AL30" s="160"/>
      <c r="AM30" s="160"/>
      <c r="AN30" s="160"/>
      <c r="AO30" s="160"/>
      <c r="AR30" s="29"/>
    </row>
    <row r="31" spans="2:71" s="2" customFormat="1" ht="14.4" hidden="1" customHeight="1">
      <c r="B31" s="29"/>
      <c r="F31" s="22" t="s">
        <v>41</v>
      </c>
      <c r="L31" s="161">
        <v>0.21</v>
      </c>
      <c r="M31" s="160"/>
      <c r="N31" s="160"/>
      <c r="O31" s="160"/>
      <c r="P31" s="160"/>
      <c r="W31" s="159">
        <f>ROUND(BB94,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29"/>
    </row>
    <row r="32" spans="2:71" s="2" customFormat="1" ht="14.4" hidden="1" customHeight="1">
      <c r="B32" s="29"/>
      <c r="F32" s="22" t="s">
        <v>42</v>
      </c>
      <c r="L32" s="161">
        <v>0.12</v>
      </c>
      <c r="M32" s="160"/>
      <c r="N32" s="160"/>
      <c r="O32" s="160"/>
      <c r="P32" s="160"/>
      <c r="W32" s="159">
        <f>ROUND(BC94,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29"/>
    </row>
    <row r="33" spans="2:44" s="2" customFormat="1" ht="14.4" hidden="1" customHeight="1">
      <c r="B33" s="29"/>
      <c r="F33" s="22" t="s">
        <v>43</v>
      </c>
      <c r="L33" s="161">
        <v>0</v>
      </c>
      <c r="M33" s="160"/>
      <c r="N33" s="160"/>
      <c r="O33" s="160"/>
      <c r="P33" s="160"/>
      <c r="W33" s="159">
        <f>ROUND(BD94,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44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45</v>
      </c>
      <c r="U35" s="32"/>
      <c r="V35" s="32"/>
      <c r="W35" s="32"/>
      <c r="X35" s="162" t="s">
        <v>46</v>
      </c>
      <c r="Y35" s="163"/>
      <c r="Z35" s="163"/>
      <c r="AA35" s="163"/>
      <c r="AB35" s="163"/>
      <c r="AC35" s="32"/>
      <c r="AD35" s="32"/>
      <c r="AE35" s="32"/>
      <c r="AF35" s="32"/>
      <c r="AG35" s="32"/>
      <c r="AH35" s="32"/>
      <c r="AI35" s="32"/>
      <c r="AJ35" s="32"/>
      <c r="AK35" s="164">
        <f>SUM(AK26:AK33)</f>
        <v>169399997.81</v>
      </c>
      <c r="AL35" s="163"/>
      <c r="AM35" s="163"/>
      <c r="AN35" s="163"/>
      <c r="AO35" s="165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47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48</v>
      </c>
      <c r="AI49" s="35"/>
      <c r="AJ49" s="35"/>
      <c r="AK49" s="35"/>
      <c r="AL49" s="35"/>
      <c r="AM49" s="35"/>
      <c r="AN49" s="35"/>
      <c r="AO49" s="35"/>
      <c r="AR49" s="25"/>
    </row>
    <row r="50" spans="2:44" ht="10.199999999999999">
      <c r="B50" s="16"/>
      <c r="AR50" s="16"/>
    </row>
    <row r="51" spans="2:44" ht="10.199999999999999">
      <c r="B51" s="16"/>
      <c r="AR51" s="16"/>
    </row>
    <row r="52" spans="2:44" ht="10.199999999999999">
      <c r="B52" s="16"/>
      <c r="AR52" s="16"/>
    </row>
    <row r="53" spans="2:44" ht="10.199999999999999">
      <c r="B53" s="16"/>
      <c r="AR53" s="16"/>
    </row>
    <row r="54" spans="2:44" ht="10.199999999999999">
      <c r="B54" s="16"/>
      <c r="AR54" s="16"/>
    </row>
    <row r="55" spans="2:44" ht="10.199999999999999">
      <c r="B55" s="16"/>
      <c r="AR55" s="16"/>
    </row>
    <row r="56" spans="2:44" ht="10.199999999999999">
      <c r="B56" s="16"/>
      <c r="AR56" s="16"/>
    </row>
    <row r="57" spans="2:44" ht="10.199999999999999">
      <c r="B57" s="16"/>
      <c r="AR57" s="16"/>
    </row>
    <row r="58" spans="2:44" ht="10.199999999999999">
      <c r="B58" s="16"/>
      <c r="AR58" s="16"/>
    </row>
    <row r="59" spans="2:44" ht="10.199999999999999">
      <c r="B59" s="16"/>
      <c r="AR59" s="16"/>
    </row>
    <row r="60" spans="2:44" s="1" customFormat="1" ht="13.2">
      <c r="B60" s="25"/>
      <c r="D60" s="36" t="s">
        <v>49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50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49</v>
      </c>
      <c r="AI60" s="27"/>
      <c r="AJ60" s="27"/>
      <c r="AK60" s="27"/>
      <c r="AL60" s="27"/>
      <c r="AM60" s="36" t="s">
        <v>50</v>
      </c>
      <c r="AN60" s="27"/>
      <c r="AO60" s="27"/>
      <c r="AR60" s="25"/>
    </row>
    <row r="61" spans="2:44" ht="10.199999999999999">
      <c r="B61" s="16"/>
      <c r="AR61" s="16"/>
    </row>
    <row r="62" spans="2:44" ht="10.199999999999999">
      <c r="B62" s="16"/>
      <c r="AR62" s="16"/>
    </row>
    <row r="63" spans="2:44" ht="10.199999999999999">
      <c r="B63" s="16"/>
      <c r="AR63" s="16"/>
    </row>
    <row r="64" spans="2:44" s="1" customFormat="1" ht="13.2">
      <c r="B64" s="25"/>
      <c r="D64" s="34" t="s">
        <v>51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52</v>
      </c>
      <c r="AI64" s="35"/>
      <c r="AJ64" s="35"/>
      <c r="AK64" s="35"/>
      <c r="AL64" s="35"/>
      <c r="AM64" s="35"/>
      <c r="AN64" s="35"/>
      <c r="AO64" s="35"/>
      <c r="AR64" s="25"/>
    </row>
    <row r="65" spans="2:44" ht="10.199999999999999">
      <c r="B65" s="16"/>
      <c r="AR65" s="16"/>
    </row>
    <row r="66" spans="2:44" ht="10.199999999999999">
      <c r="B66" s="16"/>
      <c r="AR66" s="16"/>
    </row>
    <row r="67" spans="2:44" ht="10.199999999999999">
      <c r="B67" s="16"/>
      <c r="AR67" s="16"/>
    </row>
    <row r="68" spans="2:44" ht="10.199999999999999">
      <c r="B68" s="16"/>
      <c r="AR68" s="16"/>
    </row>
    <row r="69" spans="2:44" ht="10.199999999999999">
      <c r="B69" s="16"/>
      <c r="AR69" s="16"/>
    </row>
    <row r="70" spans="2:44" ht="10.199999999999999">
      <c r="B70" s="16"/>
      <c r="AR70" s="16"/>
    </row>
    <row r="71" spans="2:44" ht="10.199999999999999">
      <c r="B71" s="16"/>
      <c r="AR71" s="16"/>
    </row>
    <row r="72" spans="2:44" ht="10.199999999999999">
      <c r="B72" s="16"/>
      <c r="AR72" s="16"/>
    </row>
    <row r="73" spans="2:44" ht="10.199999999999999">
      <c r="B73" s="16"/>
      <c r="AR73" s="16"/>
    </row>
    <row r="74" spans="2:44" ht="10.199999999999999">
      <c r="B74" s="16"/>
      <c r="AR74" s="16"/>
    </row>
    <row r="75" spans="2:44" s="1" customFormat="1" ht="13.2">
      <c r="B75" s="25"/>
      <c r="D75" s="36" t="s">
        <v>49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50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49</v>
      </c>
      <c r="AI75" s="27"/>
      <c r="AJ75" s="27"/>
      <c r="AK75" s="27"/>
      <c r="AL75" s="27"/>
      <c r="AM75" s="36" t="s">
        <v>50</v>
      </c>
      <c r="AN75" s="27"/>
      <c r="AO75" s="27"/>
      <c r="AR75" s="25"/>
    </row>
    <row r="76" spans="2:44" s="1" customFormat="1" ht="10.199999999999999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53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63525003-ST-OLC-I</v>
      </c>
      <c r="AR84" s="41"/>
    </row>
    <row r="85" spans="1:91" s="4" customFormat="1" ht="36.9" customHeight="1">
      <c r="B85" s="42"/>
      <c r="C85" s="43" t="s">
        <v>14</v>
      </c>
      <c r="L85" s="166" t="str">
        <f>K6</f>
        <v>Údržba, opravy a odstraňování závad u ST OŘ OVA 2025 - ST Olomouc - Obvod 1</v>
      </c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18</v>
      </c>
      <c r="L87" s="44" t="str">
        <f>IF(K8="","",K8)</f>
        <v>obvod ST Olomouc - obvod provozního oddělení 1</v>
      </c>
      <c r="AI87" s="22" t="s">
        <v>20</v>
      </c>
      <c r="AM87" s="168" t="str">
        <f>IF(AN8= "","",AN8)</f>
        <v>13. 1. 2025</v>
      </c>
      <c r="AN87" s="168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22</v>
      </c>
      <c r="L89" s="3" t="str">
        <f>IF(E11= "","",E11)</f>
        <v>Správa železnic, státní organizace, OŘ Ostrava</v>
      </c>
      <c r="AI89" s="22" t="s">
        <v>30</v>
      </c>
      <c r="AM89" s="169" t="str">
        <f>IF(E17="","",E17)</f>
        <v xml:space="preserve"> </v>
      </c>
      <c r="AN89" s="170"/>
      <c r="AO89" s="170"/>
      <c r="AP89" s="170"/>
      <c r="AR89" s="25"/>
      <c r="AS89" s="171" t="s">
        <v>54</v>
      </c>
      <c r="AT89" s="172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25.65" customHeight="1">
      <c r="B90" s="25"/>
      <c r="C90" s="22" t="s">
        <v>28</v>
      </c>
      <c r="L90" s="3" t="str">
        <f>IF(E14="","",E14)</f>
        <v xml:space="preserve"> </v>
      </c>
      <c r="AI90" s="22" t="s">
        <v>32</v>
      </c>
      <c r="AM90" s="169" t="str">
        <f>IF(E20="","",E20)</f>
        <v>Správa železnic, státní organizace, OŘ Ostrava</v>
      </c>
      <c r="AN90" s="170"/>
      <c r="AO90" s="170"/>
      <c r="AP90" s="170"/>
      <c r="AR90" s="25"/>
      <c r="AS90" s="173"/>
      <c r="AT90" s="174"/>
      <c r="BD90" s="49"/>
    </row>
    <row r="91" spans="1:91" s="1" customFormat="1" ht="10.8" customHeight="1">
      <c r="B91" s="25"/>
      <c r="AR91" s="25"/>
      <c r="AS91" s="173"/>
      <c r="AT91" s="174"/>
      <c r="BD91" s="49"/>
    </row>
    <row r="92" spans="1:91" s="1" customFormat="1" ht="29.25" customHeight="1">
      <c r="B92" s="25"/>
      <c r="C92" s="175" t="s">
        <v>55</v>
      </c>
      <c r="D92" s="176"/>
      <c r="E92" s="176"/>
      <c r="F92" s="176"/>
      <c r="G92" s="176"/>
      <c r="H92" s="50"/>
      <c r="I92" s="177" t="s">
        <v>56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57</v>
      </c>
      <c r="AH92" s="176"/>
      <c r="AI92" s="176"/>
      <c r="AJ92" s="176"/>
      <c r="AK92" s="176"/>
      <c r="AL92" s="176"/>
      <c r="AM92" s="176"/>
      <c r="AN92" s="177" t="s">
        <v>58</v>
      </c>
      <c r="AO92" s="176"/>
      <c r="AP92" s="179"/>
      <c r="AQ92" s="51" t="s">
        <v>59</v>
      </c>
      <c r="AR92" s="25"/>
      <c r="AS92" s="52" t="s">
        <v>60</v>
      </c>
      <c r="AT92" s="53" t="s">
        <v>61</v>
      </c>
      <c r="AU92" s="53" t="s">
        <v>62</v>
      </c>
      <c r="AV92" s="53" t="s">
        <v>63</v>
      </c>
      <c r="AW92" s="53" t="s">
        <v>64</v>
      </c>
      <c r="AX92" s="53" t="s">
        <v>65</v>
      </c>
      <c r="AY92" s="53" t="s">
        <v>66</v>
      </c>
      <c r="AZ92" s="53" t="s">
        <v>67</v>
      </c>
      <c r="BA92" s="53" t="s">
        <v>68</v>
      </c>
      <c r="BB92" s="53" t="s">
        <v>69</v>
      </c>
      <c r="BC92" s="53" t="s">
        <v>70</v>
      </c>
      <c r="BD92" s="54" t="s">
        <v>71</v>
      </c>
    </row>
    <row r="93" spans="1:91" s="1" customFormat="1" ht="10.8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72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83">
        <f>ROUND(SUM(AG95:AG96),2)</f>
        <v>139999998.19</v>
      </c>
      <c r="AH94" s="183"/>
      <c r="AI94" s="183"/>
      <c r="AJ94" s="183"/>
      <c r="AK94" s="183"/>
      <c r="AL94" s="183"/>
      <c r="AM94" s="183"/>
      <c r="AN94" s="184">
        <f>SUM(AG94,AT94)</f>
        <v>169399997.81</v>
      </c>
      <c r="AO94" s="184"/>
      <c r="AP94" s="184"/>
      <c r="AQ94" s="60" t="s">
        <v>1</v>
      </c>
      <c r="AR94" s="56"/>
      <c r="AS94" s="61">
        <f>ROUND(SUM(AS95:AS96),2)</f>
        <v>0</v>
      </c>
      <c r="AT94" s="62">
        <f>ROUND(SUM(AV94:AW94),2)</f>
        <v>29399999.620000001</v>
      </c>
      <c r="AU94" s="63">
        <f>ROUND(SUM(AU95:AU96),5)</f>
        <v>0</v>
      </c>
      <c r="AV94" s="62">
        <f>ROUND(AZ94*L29,2)</f>
        <v>29399999.620000001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139999998.19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73</v>
      </c>
      <c r="BT94" s="65" t="s">
        <v>74</v>
      </c>
      <c r="BU94" s="66" t="s">
        <v>75</v>
      </c>
      <c r="BV94" s="65" t="s">
        <v>76</v>
      </c>
      <c r="BW94" s="65" t="s">
        <v>5</v>
      </c>
      <c r="BX94" s="65" t="s">
        <v>77</v>
      </c>
      <c r="CL94" s="65" t="s">
        <v>1</v>
      </c>
    </row>
    <row r="95" spans="1:91" s="6" customFormat="1" ht="24.75" customHeight="1">
      <c r="A95" s="67" t="s">
        <v>78</v>
      </c>
      <c r="B95" s="68"/>
      <c r="C95" s="69"/>
      <c r="D95" s="182" t="s">
        <v>79</v>
      </c>
      <c r="E95" s="182"/>
      <c r="F95" s="182"/>
      <c r="G95" s="182"/>
      <c r="H95" s="182"/>
      <c r="I95" s="70"/>
      <c r="J95" s="182" t="s">
        <v>80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0">
        <f>'SO 01 - Práce a dodávky -...'!J30</f>
        <v>133700273.19</v>
      </c>
      <c r="AH95" s="181"/>
      <c r="AI95" s="181"/>
      <c r="AJ95" s="181"/>
      <c r="AK95" s="181"/>
      <c r="AL95" s="181"/>
      <c r="AM95" s="181"/>
      <c r="AN95" s="180">
        <f>SUM(AG95,AT95)</f>
        <v>161777330.56</v>
      </c>
      <c r="AO95" s="181"/>
      <c r="AP95" s="181"/>
      <c r="AQ95" s="71" t="s">
        <v>81</v>
      </c>
      <c r="AR95" s="68"/>
      <c r="AS95" s="72">
        <v>0</v>
      </c>
      <c r="AT95" s="73">
        <f>ROUND(SUM(AV95:AW95),2)</f>
        <v>28077057.370000001</v>
      </c>
      <c r="AU95" s="74">
        <f>'SO 01 - Práce a dodávky -...'!P130</f>
        <v>0</v>
      </c>
      <c r="AV95" s="73">
        <f>'SO 01 - Práce a dodávky -...'!J33</f>
        <v>28077057.370000001</v>
      </c>
      <c r="AW95" s="73">
        <f>'SO 01 - Práce a dodávky -...'!J34</f>
        <v>0</v>
      </c>
      <c r="AX95" s="73">
        <f>'SO 01 - Práce a dodávky -...'!J35</f>
        <v>0</v>
      </c>
      <c r="AY95" s="73">
        <f>'SO 01 - Práce a dodávky -...'!J36</f>
        <v>0</v>
      </c>
      <c r="AZ95" s="73">
        <f>'SO 01 - Práce a dodávky -...'!F33</f>
        <v>133700273.19</v>
      </c>
      <c r="BA95" s="73">
        <f>'SO 01 - Práce a dodávky -...'!F34</f>
        <v>0</v>
      </c>
      <c r="BB95" s="73">
        <f>'SO 01 - Práce a dodávky -...'!F35</f>
        <v>0</v>
      </c>
      <c r="BC95" s="73">
        <f>'SO 01 - Práce a dodávky -...'!F36</f>
        <v>0</v>
      </c>
      <c r="BD95" s="75">
        <f>'SO 01 - Práce a dodávky -...'!F37</f>
        <v>0</v>
      </c>
      <c r="BT95" s="76" t="s">
        <v>82</v>
      </c>
      <c r="BV95" s="76" t="s">
        <v>76</v>
      </c>
      <c r="BW95" s="76" t="s">
        <v>83</v>
      </c>
      <c r="BX95" s="76" t="s">
        <v>5</v>
      </c>
      <c r="CL95" s="76" t="s">
        <v>1</v>
      </c>
      <c r="CM95" s="76" t="s">
        <v>84</v>
      </c>
    </row>
    <row r="96" spans="1:91" s="6" customFormat="1" ht="24.75" customHeight="1">
      <c r="A96" s="67" t="s">
        <v>78</v>
      </c>
      <c r="B96" s="68"/>
      <c r="C96" s="69"/>
      <c r="D96" s="182" t="s">
        <v>85</v>
      </c>
      <c r="E96" s="182"/>
      <c r="F96" s="182"/>
      <c r="G96" s="182"/>
      <c r="H96" s="182"/>
      <c r="I96" s="70"/>
      <c r="J96" s="182" t="s">
        <v>86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0">
        <f>'VON - Vedlejší a ostatní ...'!J30</f>
        <v>6299725</v>
      </c>
      <c r="AH96" s="181"/>
      <c r="AI96" s="181"/>
      <c r="AJ96" s="181"/>
      <c r="AK96" s="181"/>
      <c r="AL96" s="181"/>
      <c r="AM96" s="181"/>
      <c r="AN96" s="180">
        <f>SUM(AG96,AT96)</f>
        <v>7622667.25</v>
      </c>
      <c r="AO96" s="181"/>
      <c r="AP96" s="181"/>
      <c r="AQ96" s="71" t="s">
        <v>81</v>
      </c>
      <c r="AR96" s="68"/>
      <c r="AS96" s="77">
        <v>0</v>
      </c>
      <c r="AT96" s="78">
        <f>ROUND(SUM(AV96:AW96),2)</f>
        <v>1322942.25</v>
      </c>
      <c r="AU96" s="79">
        <f>'VON - Vedlejší a ostatní ...'!P117</f>
        <v>0</v>
      </c>
      <c r="AV96" s="78">
        <f>'VON - Vedlejší a ostatní ...'!J33</f>
        <v>1322942.25</v>
      </c>
      <c r="AW96" s="78">
        <f>'VON - Vedlejší a ostatní ...'!J34</f>
        <v>0</v>
      </c>
      <c r="AX96" s="78">
        <f>'VON - Vedlejší a ostatní ...'!J35</f>
        <v>0</v>
      </c>
      <c r="AY96" s="78">
        <f>'VON - Vedlejší a ostatní ...'!J36</f>
        <v>0</v>
      </c>
      <c r="AZ96" s="78">
        <f>'VON - Vedlejší a ostatní ...'!F33</f>
        <v>6299725</v>
      </c>
      <c r="BA96" s="78">
        <f>'VON - Vedlejší a ostatní ...'!F34</f>
        <v>0</v>
      </c>
      <c r="BB96" s="78">
        <f>'VON - Vedlejší a ostatní ...'!F35</f>
        <v>0</v>
      </c>
      <c r="BC96" s="78">
        <f>'VON - Vedlejší a ostatní ...'!F36</f>
        <v>0</v>
      </c>
      <c r="BD96" s="80">
        <f>'VON - Vedlejší a ostatní ...'!F37</f>
        <v>0</v>
      </c>
      <c r="BT96" s="76" t="s">
        <v>82</v>
      </c>
      <c r="BV96" s="76" t="s">
        <v>76</v>
      </c>
      <c r="BW96" s="76" t="s">
        <v>87</v>
      </c>
      <c r="BX96" s="76" t="s">
        <v>5</v>
      </c>
      <c r="CL96" s="76" t="s">
        <v>1</v>
      </c>
      <c r="CM96" s="76" t="s">
        <v>84</v>
      </c>
    </row>
    <row r="97" spans="2:44" s="1" customFormat="1" ht="30" customHeight="1">
      <c r="B97" s="25"/>
      <c r="AR97" s="25"/>
    </row>
    <row r="98" spans="2:44" s="1" customFormat="1" ht="6.9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5"/>
    </row>
  </sheetData>
  <sheetProtection algorithmName="SHA-512" hashValue="fCVxgcIafioOBXmS0EjccWeS8kUzKTf8v6hQQtzo6DguFUTmWWJvp/lvAYs5QuIg/OqKfD0omUlBhxVUgdovfA==" saltValue="ud0+agdNLYlqDYRzVpZXSwXLJ5OXIhowRtoiewL8172/ixn20jCzAlpMBOxXNR7vF8otpQdemmmtdutwpQi/bw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527"/>
  <sheetViews>
    <sheetView showGridLines="0" workbookViewId="0"/>
  </sheetViews>
  <sheetFormatPr defaultRowHeight="12.6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5" t="str">
        <f>'Rekapitulace stavby'!K6</f>
        <v>Údržba, opravy a odstraňování závad u ST OŘ OVA 2025 - ST Olomouc - Obvod 1</v>
      </c>
      <c r="F7" s="186"/>
      <c r="G7" s="186"/>
      <c r="H7" s="186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166" t="s">
        <v>90</v>
      </c>
      <c r="F9" s="187"/>
      <c r="G9" s="187"/>
      <c r="H9" s="187"/>
      <c r="L9" s="25"/>
    </row>
    <row r="10" spans="2:46" s="1" customFormat="1" ht="10.199999999999999">
      <c r="B10" s="25"/>
      <c r="L10" s="25"/>
    </row>
    <row r="11" spans="2:46" s="1" customFormat="1" ht="12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13. 1. 2025</v>
      </c>
      <c r="L12" s="25"/>
    </row>
    <row r="13" spans="2:46" s="1" customFormat="1" ht="10.8" customHeight="1">
      <c r="B13" s="25"/>
      <c r="L13" s="25"/>
    </row>
    <row r="14" spans="2:46" s="1" customFormat="1" ht="12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33</v>
      </c>
      <c r="L26" s="25"/>
    </row>
    <row r="27" spans="2:12" s="7" customFormat="1" ht="16.5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34</v>
      </c>
      <c r="J30" s="59">
        <f>ROUND(J130, 2)</f>
        <v>133700273.19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customHeight="1">
      <c r="B33" s="25"/>
      <c r="D33" s="48" t="s">
        <v>38</v>
      </c>
      <c r="E33" s="22" t="s">
        <v>39</v>
      </c>
      <c r="F33" s="84">
        <f>ROUND((SUM(BE130:BE2526)),  2)</f>
        <v>133700273.19</v>
      </c>
      <c r="I33" s="85">
        <v>0.21</v>
      </c>
      <c r="J33" s="84">
        <f>ROUND(((SUM(BE130:BE2526))*I33),  2)</f>
        <v>28077057.370000001</v>
      </c>
      <c r="L33" s="25"/>
    </row>
    <row r="34" spans="2:12" s="1" customFormat="1" ht="14.4" customHeight="1">
      <c r="B34" s="25"/>
      <c r="E34" s="22" t="s">
        <v>40</v>
      </c>
      <c r="F34" s="84">
        <f>ROUND((SUM(BF130:BF2526)),  2)</f>
        <v>0</v>
      </c>
      <c r="I34" s="85">
        <v>0.12</v>
      </c>
      <c r="J34" s="84">
        <f>ROUND(((SUM(BF130:BF2526))*I34),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ROUND((SUM(BG130:BG2526)),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ROUND((SUM(BH130:BH2526)),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ROUND((SUM(BI130:BI2526)),  2)</f>
        <v>0</v>
      </c>
      <c r="I37" s="85">
        <v>0</v>
      </c>
      <c r="J37" s="84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161777330.56</v>
      </c>
      <c r="K39" s="91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>
      <c r="B82" s="25"/>
      <c r="C82" s="17" t="s">
        <v>91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85" t="str">
        <f>E7</f>
        <v>Údržba, opravy a odstraňování závad u ST OŘ OVA 2025 - ST Olomouc - Obvod 1</v>
      </c>
      <c r="F85" s="186"/>
      <c r="G85" s="186"/>
      <c r="H85" s="186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166" t="str">
        <f>E9</f>
        <v>SO 01 - Práce a dodávky - ST Olomouc - Obvod 1</v>
      </c>
      <c r="F87" s="187"/>
      <c r="G87" s="187"/>
      <c r="H87" s="187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18</v>
      </c>
      <c r="F89" s="20" t="str">
        <f>F12</f>
        <v>obvod ST Olomouc - obvod provozního oddělení 1</v>
      </c>
      <c r="I89" s="22" t="s">
        <v>20</v>
      </c>
      <c r="J89" s="45" t="str">
        <f>IF(J12="","",J12)</f>
        <v>13. 1. 2025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.049999999999997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35" customHeight="1">
      <c r="B95" s="25"/>
      <c r="L95" s="25"/>
    </row>
    <row r="96" spans="2:47" s="1" customFormat="1" ht="22.8" customHeight="1">
      <c r="B96" s="25"/>
      <c r="C96" s="96" t="s">
        <v>94</v>
      </c>
      <c r="J96" s="59">
        <f>J130</f>
        <v>133700273.19</v>
      </c>
      <c r="L96" s="25"/>
      <c r="AU96" s="13" t="s">
        <v>95</v>
      </c>
    </row>
    <row r="97" spans="2:12" s="8" customFormat="1" ht="24.9" customHeight="1">
      <c r="B97" s="97"/>
      <c r="D97" s="98" t="s">
        <v>96</v>
      </c>
      <c r="E97" s="99"/>
      <c r="F97" s="99"/>
      <c r="G97" s="99"/>
      <c r="H97" s="99"/>
      <c r="I97" s="99"/>
      <c r="J97" s="100">
        <f>J131</f>
        <v>111896428.19</v>
      </c>
      <c r="L97" s="97"/>
    </row>
    <row r="98" spans="2:12" s="9" customFormat="1" ht="19.95" customHeight="1">
      <c r="B98" s="101"/>
      <c r="D98" s="102" t="s">
        <v>97</v>
      </c>
      <c r="E98" s="103"/>
      <c r="F98" s="103"/>
      <c r="G98" s="103"/>
      <c r="H98" s="103"/>
      <c r="I98" s="103"/>
      <c r="J98" s="104">
        <f>J132</f>
        <v>99308201.189999998</v>
      </c>
      <c r="L98" s="101"/>
    </row>
    <row r="99" spans="2:12" s="9" customFormat="1" ht="19.95" customHeight="1">
      <c r="B99" s="101"/>
      <c r="D99" s="102" t="s">
        <v>98</v>
      </c>
      <c r="E99" s="103"/>
      <c r="F99" s="103"/>
      <c r="G99" s="103"/>
      <c r="H99" s="103"/>
      <c r="I99" s="103"/>
      <c r="J99" s="104">
        <f>J2043</f>
        <v>12588227</v>
      </c>
      <c r="L99" s="101"/>
    </row>
    <row r="100" spans="2:12" s="8" customFormat="1" ht="24.9" customHeight="1">
      <c r="B100" s="97"/>
      <c r="D100" s="98" t="s">
        <v>99</v>
      </c>
      <c r="E100" s="99"/>
      <c r="F100" s="99"/>
      <c r="G100" s="99"/>
      <c r="H100" s="99"/>
      <c r="I100" s="99"/>
      <c r="J100" s="100">
        <f>J2350</f>
        <v>257650</v>
      </c>
      <c r="L100" s="97"/>
    </row>
    <row r="101" spans="2:12" s="9" customFormat="1" ht="19.95" customHeight="1">
      <c r="B101" s="101"/>
      <c r="D101" s="102" t="s">
        <v>100</v>
      </c>
      <c r="E101" s="103"/>
      <c r="F101" s="103"/>
      <c r="G101" s="103"/>
      <c r="H101" s="103"/>
      <c r="I101" s="103"/>
      <c r="J101" s="104">
        <f>J2351</f>
        <v>257650</v>
      </c>
      <c r="L101" s="101"/>
    </row>
    <row r="102" spans="2:12" s="8" customFormat="1" ht="24.9" customHeight="1">
      <c r="B102" s="97"/>
      <c r="D102" s="98" t="s">
        <v>101</v>
      </c>
      <c r="E102" s="99"/>
      <c r="F102" s="99"/>
      <c r="G102" s="99"/>
      <c r="H102" s="99"/>
      <c r="I102" s="99"/>
      <c r="J102" s="100">
        <f>J2364</f>
        <v>1830795</v>
      </c>
      <c r="L102" s="97"/>
    </row>
    <row r="103" spans="2:12" s="9" customFormat="1" ht="19.95" customHeight="1">
      <c r="B103" s="101"/>
      <c r="D103" s="102" t="s">
        <v>102</v>
      </c>
      <c r="E103" s="103"/>
      <c r="F103" s="103"/>
      <c r="G103" s="103"/>
      <c r="H103" s="103"/>
      <c r="I103" s="103"/>
      <c r="J103" s="104">
        <f>J2365</f>
        <v>415885</v>
      </c>
      <c r="L103" s="101"/>
    </row>
    <row r="104" spans="2:12" s="9" customFormat="1" ht="19.95" customHeight="1">
      <c r="B104" s="101"/>
      <c r="D104" s="102" t="s">
        <v>103</v>
      </c>
      <c r="E104" s="103"/>
      <c r="F104" s="103"/>
      <c r="G104" s="103"/>
      <c r="H104" s="103"/>
      <c r="I104" s="103"/>
      <c r="J104" s="104">
        <f>J2388</f>
        <v>323000</v>
      </c>
      <c r="L104" s="101"/>
    </row>
    <row r="105" spans="2:12" s="9" customFormat="1" ht="19.95" customHeight="1">
      <c r="B105" s="101"/>
      <c r="D105" s="102" t="s">
        <v>104</v>
      </c>
      <c r="E105" s="103"/>
      <c r="F105" s="103"/>
      <c r="G105" s="103"/>
      <c r="H105" s="103"/>
      <c r="I105" s="103"/>
      <c r="J105" s="104">
        <f>J2401</f>
        <v>499840</v>
      </c>
      <c r="L105" s="101"/>
    </row>
    <row r="106" spans="2:12" s="9" customFormat="1" ht="19.95" customHeight="1">
      <c r="B106" s="101"/>
      <c r="D106" s="102" t="s">
        <v>105</v>
      </c>
      <c r="E106" s="103"/>
      <c r="F106" s="103"/>
      <c r="G106" s="103"/>
      <c r="H106" s="103"/>
      <c r="I106" s="103"/>
      <c r="J106" s="104">
        <f>J2436</f>
        <v>262900</v>
      </c>
      <c r="L106" s="101"/>
    </row>
    <row r="107" spans="2:12" s="9" customFormat="1" ht="19.95" customHeight="1">
      <c r="B107" s="101"/>
      <c r="D107" s="102" t="s">
        <v>106</v>
      </c>
      <c r="E107" s="103"/>
      <c r="F107" s="103"/>
      <c r="G107" s="103"/>
      <c r="H107" s="103"/>
      <c r="I107" s="103"/>
      <c r="J107" s="104">
        <f>J2441</f>
        <v>82550</v>
      </c>
      <c r="L107" s="101"/>
    </row>
    <row r="108" spans="2:12" s="9" customFormat="1" ht="19.95" customHeight="1">
      <c r="B108" s="101"/>
      <c r="D108" s="102" t="s">
        <v>107</v>
      </c>
      <c r="E108" s="103"/>
      <c r="F108" s="103"/>
      <c r="G108" s="103"/>
      <c r="H108" s="103"/>
      <c r="I108" s="103"/>
      <c r="J108" s="104">
        <f>J2446</f>
        <v>157800</v>
      </c>
      <c r="L108" s="101"/>
    </row>
    <row r="109" spans="2:12" s="9" customFormat="1" ht="19.95" customHeight="1">
      <c r="B109" s="101"/>
      <c r="D109" s="102" t="s">
        <v>108</v>
      </c>
      <c r="E109" s="103"/>
      <c r="F109" s="103"/>
      <c r="G109" s="103"/>
      <c r="H109" s="103"/>
      <c r="I109" s="103"/>
      <c r="J109" s="104">
        <f>J2451</f>
        <v>88820</v>
      </c>
      <c r="L109" s="101"/>
    </row>
    <row r="110" spans="2:12" s="8" customFormat="1" ht="24.9" customHeight="1">
      <c r="B110" s="97"/>
      <c r="D110" s="98" t="s">
        <v>109</v>
      </c>
      <c r="E110" s="99"/>
      <c r="F110" s="99"/>
      <c r="G110" s="99"/>
      <c r="H110" s="99"/>
      <c r="I110" s="99"/>
      <c r="J110" s="100">
        <f>J2460</f>
        <v>19715400</v>
      </c>
      <c r="L110" s="97"/>
    </row>
    <row r="111" spans="2:12" s="1" customFormat="1" ht="21.75" customHeight="1">
      <c r="B111" s="25"/>
      <c r="L111" s="25"/>
    </row>
    <row r="112" spans="2:12" s="1" customFormat="1" ht="6.9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25"/>
    </row>
    <row r="116" spans="2:12" s="1" customFormat="1" ht="6.9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25"/>
    </row>
    <row r="117" spans="2:12" s="1" customFormat="1" ht="24.9" customHeight="1">
      <c r="B117" s="25"/>
      <c r="C117" s="17" t="s">
        <v>110</v>
      </c>
      <c r="L117" s="25"/>
    </row>
    <row r="118" spans="2:12" s="1" customFormat="1" ht="6.9" customHeight="1">
      <c r="B118" s="25"/>
      <c r="L118" s="25"/>
    </row>
    <row r="119" spans="2:12" s="1" customFormat="1" ht="12" customHeight="1">
      <c r="B119" s="25"/>
      <c r="C119" s="22" t="s">
        <v>14</v>
      </c>
      <c r="L119" s="25"/>
    </row>
    <row r="120" spans="2:12" s="1" customFormat="1" ht="16.5" customHeight="1">
      <c r="B120" s="25"/>
      <c r="E120" s="185" t="str">
        <f>E7</f>
        <v>Údržba, opravy a odstraňování závad u ST OŘ OVA 2025 - ST Olomouc - Obvod 1</v>
      </c>
      <c r="F120" s="186"/>
      <c r="G120" s="186"/>
      <c r="H120" s="186"/>
      <c r="L120" s="25"/>
    </row>
    <row r="121" spans="2:12" s="1" customFormat="1" ht="12" customHeight="1">
      <c r="B121" s="25"/>
      <c r="C121" s="22" t="s">
        <v>89</v>
      </c>
      <c r="L121" s="25"/>
    </row>
    <row r="122" spans="2:12" s="1" customFormat="1" ht="16.5" customHeight="1">
      <c r="B122" s="25"/>
      <c r="E122" s="166" t="str">
        <f>E9</f>
        <v>SO 01 - Práce a dodávky - ST Olomouc - Obvod 1</v>
      </c>
      <c r="F122" s="187"/>
      <c r="G122" s="187"/>
      <c r="H122" s="187"/>
      <c r="L122" s="25"/>
    </row>
    <row r="123" spans="2:12" s="1" customFormat="1" ht="6.9" customHeight="1">
      <c r="B123" s="25"/>
      <c r="L123" s="25"/>
    </row>
    <row r="124" spans="2:12" s="1" customFormat="1" ht="12" customHeight="1">
      <c r="B124" s="25"/>
      <c r="C124" s="22" t="s">
        <v>18</v>
      </c>
      <c r="F124" s="20" t="str">
        <f>F12</f>
        <v>obvod ST Olomouc - obvod provozního oddělení 1</v>
      </c>
      <c r="I124" s="22" t="s">
        <v>20</v>
      </c>
      <c r="J124" s="45" t="str">
        <f>IF(J12="","",J12)</f>
        <v>13. 1. 2025</v>
      </c>
      <c r="L124" s="25"/>
    </row>
    <row r="125" spans="2:12" s="1" customFormat="1" ht="6.9" customHeight="1">
      <c r="B125" s="25"/>
      <c r="L125" s="25"/>
    </row>
    <row r="126" spans="2:12" s="1" customFormat="1" ht="15.15" customHeight="1">
      <c r="B126" s="25"/>
      <c r="C126" s="22" t="s">
        <v>22</v>
      </c>
      <c r="F126" s="20" t="str">
        <f>E15</f>
        <v>Správa železnic, státní organizace, OŘ Ostrava</v>
      </c>
      <c r="I126" s="22" t="s">
        <v>30</v>
      </c>
      <c r="J126" s="23" t="str">
        <f>E21</f>
        <v xml:space="preserve"> </v>
      </c>
      <c r="L126" s="25"/>
    </row>
    <row r="127" spans="2:12" s="1" customFormat="1" ht="40.049999999999997" customHeight="1">
      <c r="B127" s="25"/>
      <c r="C127" s="22" t="s">
        <v>28</v>
      </c>
      <c r="F127" s="20" t="str">
        <f>IF(E18="","",E18)</f>
        <v xml:space="preserve"> </v>
      </c>
      <c r="I127" s="22" t="s">
        <v>32</v>
      </c>
      <c r="J127" s="23" t="str">
        <f>E24</f>
        <v>Správa železnic, státní organizace, OŘ Ostrava</v>
      </c>
      <c r="L127" s="25"/>
    </row>
    <row r="128" spans="2:12" s="1" customFormat="1" ht="10.35" customHeight="1">
      <c r="B128" s="25"/>
      <c r="L128" s="25"/>
    </row>
    <row r="129" spans="2:65" s="10" customFormat="1" ht="29.25" customHeight="1">
      <c r="B129" s="105"/>
      <c r="C129" s="106" t="s">
        <v>111</v>
      </c>
      <c r="D129" s="107" t="s">
        <v>59</v>
      </c>
      <c r="E129" s="107" t="s">
        <v>55</v>
      </c>
      <c r="F129" s="107" t="s">
        <v>56</v>
      </c>
      <c r="G129" s="107" t="s">
        <v>112</v>
      </c>
      <c r="H129" s="107" t="s">
        <v>113</v>
      </c>
      <c r="I129" s="107" t="s">
        <v>114</v>
      </c>
      <c r="J129" s="107" t="s">
        <v>93</v>
      </c>
      <c r="K129" s="108" t="s">
        <v>115</v>
      </c>
      <c r="L129" s="105"/>
      <c r="M129" s="52" t="s">
        <v>1</v>
      </c>
      <c r="N129" s="53" t="s">
        <v>38</v>
      </c>
      <c r="O129" s="53" t="s">
        <v>116</v>
      </c>
      <c r="P129" s="53" t="s">
        <v>117</v>
      </c>
      <c r="Q129" s="53" t="s">
        <v>118</v>
      </c>
      <c r="R129" s="53" t="s">
        <v>119</v>
      </c>
      <c r="S129" s="53" t="s">
        <v>120</v>
      </c>
      <c r="T129" s="54" t="s">
        <v>121</v>
      </c>
    </row>
    <row r="130" spans="2:65" s="1" customFormat="1" ht="22.8" customHeight="1">
      <c r="B130" s="25"/>
      <c r="C130" s="57" t="s">
        <v>122</v>
      </c>
      <c r="J130" s="109">
        <f>BK130</f>
        <v>133700273.19</v>
      </c>
      <c r="L130" s="25"/>
      <c r="M130" s="55"/>
      <c r="N130" s="46"/>
      <c r="O130" s="46"/>
      <c r="P130" s="110">
        <f>P131+P2350+P2364+P2460</f>
        <v>0</v>
      </c>
      <c r="Q130" s="46"/>
      <c r="R130" s="110">
        <f>R131+R2350+R2364+R2460</f>
        <v>7241.0576499999979</v>
      </c>
      <c r="S130" s="46"/>
      <c r="T130" s="111">
        <f>T131+T2350+T2364+T2460</f>
        <v>0</v>
      </c>
      <c r="AT130" s="13" t="s">
        <v>73</v>
      </c>
      <c r="AU130" s="13" t="s">
        <v>95</v>
      </c>
      <c r="BK130" s="112">
        <f>BK131+BK2350+BK2364+BK2460</f>
        <v>133700273.19</v>
      </c>
    </row>
    <row r="131" spans="2:65" s="11" customFormat="1" ht="25.95" customHeight="1">
      <c r="B131" s="113"/>
      <c r="D131" s="114" t="s">
        <v>73</v>
      </c>
      <c r="E131" s="115" t="s">
        <v>123</v>
      </c>
      <c r="F131" s="115" t="s">
        <v>124</v>
      </c>
      <c r="J131" s="116">
        <f>BK131</f>
        <v>111896428.19</v>
      </c>
      <c r="L131" s="113"/>
      <c r="M131" s="117"/>
      <c r="P131" s="118">
        <f>P132+P2043</f>
        <v>0</v>
      </c>
      <c r="R131" s="118">
        <f>R132+R2043</f>
        <v>7241.0576499999979</v>
      </c>
      <c r="T131" s="119">
        <f>T132+T2043</f>
        <v>0</v>
      </c>
      <c r="AR131" s="114" t="s">
        <v>82</v>
      </c>
      <c r="AT131" s="120" t="s">
        <v>73</v>
      </c>
      <c r="AU131" s="120" t="s">
        <v>74</v>
      </c>
      <c r="AY131" s="114" t="s">
        <v>125</v>
      </c>
      <c r="BK131" s="121">
        <f>BK132+BK2043</f>
        <v>111896428.19</v>
      </c>
    </row>
    <row r="132" spans="2:65" s="11" customFormat="1" ht="22.8" customHeight="1">
      <c r="B132" s="113"/>
      <c r="D132" s="114" t="s">
        <v>73</v>
      </c>
      <c r="E132" s="122" t="s">
        <v>126</v>
      </c>
      <c r="F132" s="122" t="s">
        <v>127</v>
      </c>
      <c r="J132" s="123">
        <f>BK132</f>
        <v>99308201.189999998</v>
      </c>
      <c r="L132" s="113"/>
      <c r="M132" s="117"/>
      <c r="P132" s="118">
        <f>SUM(P133:P2042)</f>
        <v>0</v>
      </c>
      <c r="R132" s="118">
        <f>SUM(R133:R2042)</f>
        <v>25.782000000000004</v>
      </c>
      <c r="T132" s="119">
        <f>SUM(T133:T2042)</f>
        <v>0</v>
      </c>
      <c r="AR132" s="114" t="s">
        <v>82</v>
      </c>
      <c r="AT132" s="120" t="s">
        <v>73</v>
      </c>
      <c r="AU132" s="120" t="s">
        <v>82</v>
      </c>
      <c r="AY132" s="114" t="s">
        <v>125</v>
      </c>
      <c r="BK132" s="121">
        <f>SUM(BK133:BK2042)</f>
        <v>99308201.189999998</v>
      </c>
    </row>
    <row r="133" spans="2:65" s="1" customFormat="1" ht="16.5" customHeight="1">
      <c r="B133" s="25"/>
      <c r="C133" s="124" t="s">
        <v>82</v>
      </c>
      <c r="D133" s="124" t="s">
        <v>128</v>
      </c>
      <c r="E133" s="125" t="s">
        <v>129</v>
      </c>
      <c r="F133" s="126" t="s">
        <v>130</v>
      </c>
      <c r="G133" s="127" t="s">
        <v>131</v>
      </c>
      <c r="H133" s="128">
        <v>10</v>
      </c>
      <c r="I133" s="129">
        <v>5060</v>
      </c>
      <c r="J133" s="129">
        <f>ROUND(I133*H133,2)</f>
        <v>50600</v>
      </c>
      <c r="K133" s="126" t="s">
        <v>132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133</v>
      </c>
      <c r="AT133" s="134" t="s">
        <v>128</v>
      </c>
      <c r="AU133" s="134" t="s">
        <v>84</v>
      </c>
      <c r="AY133" s="13" t="s">
        <v>125</v>
      </c>
      <c r="BE133" s="135">
        <f>IF(N133="základní",J133,0)</f>
        <v>50600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50600</v>
      </c>
      <c r="BL133" s="13" t="s">
        <v>133</v>
      </c>
      <c r="BM133" s="134" t="s">
        <v>84</v>
      </c>
    </row>
    <row r="134" spans="2:65" s="1" customFormat="1" ht="19.2">
      <c r="B134" s="25"/>
      <c r="D134" s="136" t="s">
        <v>134</v>
      </c>
      <c r="F134" s="137" t="s">
        <v>135</v>
      </c>
      <c r="L134" s="25"/>
      <c r="M134" s="138"/>
      <c r="T134" s="49"/>
      <c r="AT134" s="13" t="s">
        <v>134</v>
      </c>
      <c r="AU134" s="13" t="s">
        <v>84</v>
      </c>
    </row>
    <row r="135" spans="2:65" s="1" customFormat="1" ht="28.8">
      <c r="B135" s="25"/>
      <c r="D135" s="136" t="s">
        <v>136</v>
      </c>
      <c r="F135" s="139" t="s">
        <v>137</v>
      </c>
      <c r="L135" s="25"/>
      <c r="M135" s="138"/>
      <c r="T135" s="49"/>
      <c r="AT135" s="13" t="s">
        <v>136</v>
      </c>
      <c r="AU135" s="13" t="s">
        <v>84</v>
      </c>
    </row>
    <row r="136" spans="2:65" s="1" customFormat="1" ht="21.75" customHeight="1">
      <c r="B136" s="25"/>
      <c r="C136" s="124" t="s">
        <v>84</v>
      </c>
      <c r="D136" s="124" t="s">
        <v>128</v>
      </c>
      <c r="E136" s="125" t="s">
        <v>138</v>
      </c>
      <c r="F136" s="126" t="s">
        <v>139</v>
      </c>
      <c r="G136" s="127" t="s">
        <v>140</v>
      </c>
      <c r="H136" s="128">
        <v>200</v>
      </c>
      <c r="I136" s="129">
        <v>682</v>
      </c>
      <c r="J136" s="129">
        <f>ROUND(I136*H136,2)</f>
        <v>136400</v>
      </c>
      <c r="K136" s="126" t="s">
        <v>132</v>
      </c>
      <c r="L136" s="25"/>
      <c r="M136" s="130" t="s">
        <v>1</v>
      </c>
      <c r="N136" s="131" t="s">
        <v>39</v>
      </c>
      <c r="O136" s="132">
        <v>0</v>
      </c>
      <c r="P136" s="132">
        <f>O136*H136</f>
        <v>0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133</v>
      </c>
      <c r="AT136" s="134" t="s">
        <v>128</v>
      </c>
      <c r="AU136" s="134" t="s">
        <v>84</v>
      </c>
      <c r="AY136" s="13" t="s">
        <v>125</v>
      </c>
      <c r="BE136" s="135">
        <f>IF(N136="základní",J136,0)</f>
        <v>136400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3" t="s">
        <v>82</v>
      </c>
      <c r="BK136" s="135">
        <f>ROUND(I136*H136,2)</f>
        <v>136400</v>
      </c>
      <c r="BL136" s="13" t="s">
        <v>133</v>
      </c>
      <c r="BM136" s="134" t="s">
        <v>133</v>
      </c>
    </row>
    <row r="137" spans="2:65" s="1" customFormat="1" ht="48">
      <c r="B137" s="25"/>
      <c r="D137" s="136" t="s">
        <v>134</v>
      </c>
      <c r="F137" s="137" t="s">
        <v>141</v>
      </c>
      <c r="L137" s="25"/>
      <c r="M137" s="138"/>
      <c r="T137" s="49"/>
      <c r="AT137" s="13" t="s">
        <v>134</v>
      </c>
      <c r="AU137" s="13" t="s">
        <v>84</v>
      </c>
    </row>
    <row r="138" spans="2:65" s="1" customFormat="1" ht="48">
      <c r="B138" s="25"/>
      <c r="D138" s="136" t="s">
        <v>136</v>
      </c>
      <c r="F138" s="139" t="s">
        <v>142</v>
      </c>
      <c r="L138" s="25"/>
      <c r="M138" s="138"/>
      <c r="T138" s="49"/>
      <c r="AT138" s="13" t="s">
        <v>136</v>
      </c>
      <c r="AU138" s="13" t="s">
        <v>84</v>
      </c>
    </row>
    <row r="139" spans="2:65" s="1" customFormat="1" ht="21.75" customHeight="1">
      <c r="B139" s="25"/>
      <c r="C139" s="124" t="s">
        <v>143</v>
      </c>
      <c r="D139" s="124" t="s">
        <v>128</v>
      </c>
      <c r="E139" s="125" t="s">
        <v>144</v>
      </c>
      <c r="F139" s="126" t="s">
        <v>145</v>
      </c>
      <c r="G139" s="127" t="s">
        <v>146</v>
      </c>
      <c r="H139" s="128">
        <v>50</v>
      </c>
      <c r="I139" s="129">
        <v>935</v>
      </c>
      <c r="J139" s="129">
        <f>ROUND(I139*H139,2)</f>
        <v>46750</v>
      </c>
      <c r="K139" s="126" t="s">
        <v>132</v>
      </c>
      <c r="L139" s="25"/>
      <c r="M139" s="130" t="s">
        <v>1</v>
      </c>
      <c r="N139" s="131" t="s">
        <v>39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133</v>
      </c>
      <c r="AT139" s="134" t="s">
        <v>128</v>
      </c>
      <c r="AU139" s="134" t="s">
        <v>84</v>
      </c>
      <c r="AY139" s="13" t="s">
        <v>125</v>
      </c>
      <c r="BE139" s="135">
        <f>IF(N139="základní",J139,0)</f>
        <v>46750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82</v>
      </c>
      <c r="BK139" s="135">
        <f>ROUND(I139*H139,2)</f>
        <v>46750</v>
      </c>
      <c r="BL139" s="13" t="s">
        <v>133</v>
      </c>
      <c r="BM139" s="134" t="s">
        <v>147</v>
      </c>
    </row>
    <row r="140" spans="2:65" s="1" customFormat="1" ht="38.4">
      <c r="B140" s="25"/>
      <c r="D140" s="136" t="s">
        <v>134</v>
      </c>
      <c r="F140" s="137" t="s">
        <v>148</v>
      </c>
      <c r="L140" s="25"/>
      <c r="M140" s="138"/>
      <c r="T140" s="49"/>
      <c r="AT140" s="13" t="s">
        <v>134</v>
      </c>
      <c r="AU140" s="13" t="s">
        <v>84</v>
      </c>
    </row>
    <row r="141" spans="2:65" s="1" customFormat="1" ht="38.4">
      <c r="B141" s="25"/>
      <c r="D141" s="136" t="s">
        <v>136</v>
      </c>
      <c r="F141" s="139" t="s">
        <v>149</v>
      </c>
      <c r="L141" s="25"/>
      <c r="M141" s="138"/>
      <c r="T141" s="49"/>
      <c r="AT141" s="13" t="s">
        <v>136</v>
      </c>
      <c r="AU141" s="13" t="s">
        <v>84</v>
      </c>
    </row>
    <row r="142" spans="2:65" s="1" customFormat="1" ht="16.5" customHeight="1">
      <c r="B142" s="25"/>
      <c r="C142" s="124" t="s">
        <v>133</v>
      </c>
      <c r="D142" s="124" t="s">
        <v>128</v>
      </c>
      <c r="E142" s="125" t="s">
        <v>150</v>
      </c>
      <c r="F142" s="126" t="s">
        <v>151</v>
      </c>
      <c r="G142" s="127" t="s">
        <v>146</v>
      </c>
      <c r="H142" s="128">
        <v>50</v>
      </c>
      <c r="I142" s="129">
        <v>1050</v>
      </c>
      <c r="J142" s="129">
        <f>ROUND(I142*H142,2)</f>
        <v>52500</v>
      </c>
      <c r="K142" s="126" t="s">
        <v>132</v>
      </c>
      <c r="L142" s="25"/>
      <c r="M142" s="130" t="s">
        <v>1</v>
      </c>
      <c r="N142" s="131" t="s">
        <v>39</v>
      </c>
      <c r="O142" s="132">
        <v>0</v>
      </c>
      <c r="P142" s="132">
        <f>O142*H142</f>
        <v>0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133</v>
      </c>
      <c r="AT142" s="134" t="s">
        <v>128</v>
      </c>
      <c r="AU142" s="134" t="s">
        <v>84</v>
      </c>
      <c r="AY142" s="13" t="s">
        <v>125</v>
      </c>
      <c r="BE142" s="135">
        <f>IF(N142="základní",J142,0)</f>
        <v>52500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3" t="s">
        <v>82</v>
      </c>
      <c r="BK142" s="135">
        <f>ROUND(I142*H142,2)</f>
        <v>52500</v>
      </c>
      <c r="BL142" s="13" t="s">
        <v>133</v>
      </c>
      <c r="BM142" s="134" t="s">
        <v>152</v>
      </c>
    </row>
    <row r="143" spans="2:65" s="1" customFormat="1" ht="38.4">
      <c r="B143" s="25"/>
      <c r="D143" s="136" t="s">
        <v>134</v>
      </c>
      <c r="F143" s="137" t="s">
        <v>153</v>
      </c>
      <c r="L143" s="25"/>
      <c r="M143" s="138"/>
      <c r="T143" s="49"/>
      <c r="AT143" s="13" t="s">
        <v>134</v>
      </c>
      <c r="AU143" s="13" t="s">
        <v>84</v>
      </c>
    </row>
    <row r="144" spans="2:65" s="1" customFormat="1" ht="38.4">
      <c r="B144" s="25"/>
      <c r="D144" s="136" t="s">
        <v>136</v>
      </c>
      <c r="F144" s="139" t="s">
        <v>149</v>
      </c>
      <c r="L144" s="25"/>
      <c r="M144" s="138"/>
      <c r="T144" s="49"/>
      <c r="AT144" s="13" t="s">
        <v>136</v>
      </c>
      <c r="AU144" s="13" t="s">
        <v>84</v>
      </c>
    </row>
    <row r="145" spans="2:65" s="1" customFormat="1" ht="16.5" customHeight="1">
      <c r="B145" s="25"/>
      <c r="C145" s="124" t="s">
        <v>126</v>
      </c>
      <c r="D145" s="124" t="s">
        <v>128</v>
      </c>
      <c r="E145" s="125" t="s">
        <v>154</v>
      </c>
      <c r="F145" s="126" t="s">
        <v>155</v>
      </c>
      <c r="G145" s="127" t="s">
        <v>146</v>
      </c>
      <c r="H145" s="128">
        <v>50</v>
      </c>
      <c r="I145" s="129">
        <v>1360</v>
      </c>
      <c r="J145" s="129">
        <f>ROUND(I145*H145,2)</f>
        <v>68000</v>
      </c>
      <c r="K145" s="126" t="s">
        <v>132</v>
      </c>
      <c r="L145" s="25"/>
      <c r="M145" s="130" t="s">
        <v>1</v>
      </c>
      <c r="N145" s="131" t="s">
        <v>39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133</v>
      </c>
      <c r="AT145" s="134" t="s">
        <v>128</v>
      </c>
      <c r="AU145" s="134" t="s">
        <v>84</v>
      </c>
      <c r="AY145" s="13" t="s">
        <v>125</v>
      </c>
      <c r="BE145" s="135">
        <f>IF(N145="základní",J145,0)</f>
        <v>68000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82</v>
      </c>
      <c r="BK145" s="135">
        <f>ROUND(I145*H145,2)</f>
        <v>68000</v>
      </c>
      <c r="BL145" s="13" t="s">
        <v>133</v>
      </c>
      <c r="BM145" s="134" t="s">
        <v>156</v>
      </c>
    </row>
    <row r="146" spans="2:65" s="1" customFormat="1" ht="38.4">
      <c r="B146" s="25"/>
      <c r="D146" s="136" t="s">
        <v>134</v>
      </c>
      <c r="F146" s="137" t="s">
        <v>157</v>
      </c>
      <c r="L146" s="25"/>
      <c r="M146" s="138"/>
      <c r="T146" s="49"/>
      <c r="AT146" s="13" t="s">
        <v>134</v>
      </c>
      <c r="AU146" s="13" t="s">
        <v>84</v>
      </c>
    </row>
    <row r="147" spans="2:65" s="1" customFormat="1" ht="38.4">
      <c r="B147" s="25"/>
      <c r="D147" s="136" t="s">
        <v>136</v>
      </c>
      <c r="F147" s="139" t="s">
        <v>149</v>
      </c>
      <c r="L147" s="25"/>
      <c r="M147" s="138"/>
      <c r="T147" s="49"/>
      <c r="AT147" s="13" t="s">
        <v>136</v>
      </c>
      <c r="AU147" s="13" t="s">
        <v>84</v>
      </c>
    </row>
    <row r="148" spans="2:65" s="1" customFormat="1" ht="16.5" customHeight="1">
      <c r="B148" s="25"/>
      <c r="C148" s="124" t="s">
        <v>147</v>
      </c>
      <c r="D148" s="124" t="s">
        <v>128</v>
      </c>
      <c r="E148" s="125" t="s">
        <v>158</v>
      </c>
      <c r="F148" s="126" t="s">
        <v>159</v>
      </c>
      <c r="G148" s="127" t="s">
        <v>146</v>
      </c>
      <c r="H148" s="128">
        <v>50</v>
      </c>
      <c r="I148" s="129">
        <v>1470</v>
      </c>
      <c r="J148" s="129">
        <f>ROUND(I148*H148,2)</f>
        <v>73500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133</v>
      </c>
      <c r="AT148" s="134" t="s">
        <v>128</v>
      </c>
      <c r="AU148" s="134" t="s">
        <v>84</v>
      </c>
      <c r="AY148" s="13" t="s">
        <v>125</v>
      </c>
      <c r="BE148" s="135">
        <f>IF(N148="základní",J148,0)</f>
        <v>73500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73500</v>
      </c>
      <c r="BL148" s="13" t="s">
        <v>133</v>
      </c>
      <c r="BM148" s="134" t="s">
        <v>8</v>
      </c>
    </row>
    <row r="149" spans="2:65" s="1" customFormat="1" ht="38.4">
      <c r="B149" s="25"/>
      <c r="D149" s="136" t="s">
        <v>134</v>
      </c>
      <c r="F149" s="137" t="s">
        <v>160</v>
      </c>
      <c r="L149" s="25"/>
      <c r="M149" s="138"/>
      <c r="T149" s="49"/>
      <c r="AT149" s="13" t="s">
        <v>134</v>
      </c>
      <c r="AU149" s="13" t="s">
        <v>84</v>
      </c>
    </row>
    <row r="150" spans="2:65" s="1" customFormat="1" ht="38.4">
      <c r="B150" s="25"/>
      <c r="D150" s="136" t="s">
        <v>136</v>
      </c>
      <c r="F150" s="139" t="s">
        <v>149</v>
      </c>
      <c r="L150" s="25"/>
      <c r="M150" s="138"/>
      <c r="T150" s="49"/>
      <c r="AT150" s="13" t="s">
        <v>136</v>
      </c>
      <c r="AU150" s="13" t="s">
        <v>84</v>
      </c>
    </row>
    <row r="151" spans="2:65" s="1" customFormat="1" ht="16.5" customHeight="1">
      <c r="B151" s="25"/>
      <c r="C151" s="124" t="s">
        <v>161</v>
      </c>
      <c r="D151" s="124" t="s">
        <v>128</v>
      </c>
      <c r="E151" s="125" t="s">
        <v>162</v>
      </c>
      <c r="F151" s="126" t="s">
        <v>163</v>
      </c>
      <c r="G151" s="127" t="s">
        <v>146</v>
      </c>
      <c r="H151" s="128">
        <v>50</v>
      </c>
      <c r="I151" s="129">
        <v>1510</v>
      </c>
      <c r="J151" s="129">
        <f>ROUND(I151*H151,2)</f>
        <v>75500</v>
      </c>
      <c r="K151" s="126" t="s">
        <v>132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133</v>
      </c>
      <c r="AT151" s="134" t="s">
        <v>128</v>
      </c>
      <c r="AU151" s="134" t="s">
        <v>84</v>
      </c>
      <c r="AY151" s="13" t="s">
        <v>125</v>
      </c>
      <c r="BE151" s="135">
        <f>IF(N151="základní",J151,0)</f>
        <v>75500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75500</v>
      </c>
      <c r="BL151" s="13" t="s">
        <v>133</v>
      </c>
      <c r="BM151" s="134" t="s">
        <v>164</v>
      </c>
    </row>
    <row r="152" spans="2:65" s="1" customFormat="1" ht="38.4">
      <c r="B152" s="25"/>
      <c r="D152" s="136" t="s">
        <v>134</v>
      </c>
      <c r="F152" s="137" t="s">
        <v>165</v>
      </c>
      <c r="L152" s="25"/>
      <c r="M152" s="138"/>
      <c r="T152" s="49"/>
      <c r="AT152" s="13" t="s">
        <v>134</v>
      </c>
      <c r="AU152" s="13" t="s">
        <v>84</v>
      </c>
    </row>
    <row r="153" spans="2:65" s="1" customFormat="1" ht="38.4">
      <c r="B153" s="25"/>
      <c r="D153" s="136" t="s">
        <v>136</v>
      </c>
      <c r="F153" s="139" t="s">
        <v>149</v>
      </c>
      <c r="L153" s="25"/>
      <c r="M153" s="138"/>
      <c r="T153" s="49"/>
      <c r="AT153" s="13" t="s">
        <v>136</v>
      </c>
      <c r="AU153" s="13" t="s">
        <v>84</v>
      </c>
    </row>
    <row r="154" spans="2:65" s="1" customFormat="1" ht="16.5" customHeight="1">
      <c r="B154" s="25"/>
      <c r="C154" s="124" t="s">
        <v>152</v>
      </c>
      <c r="D154" s="124" t="s">
        <v>128</v>
      </c>
      <c r="E154" s="125" t="s">
        <v>166</v>
      </c>
      <c r="F154" s="126" t="s">
        <v>167</v>
      </c>
      <c r="G154" s="127" t="s">
        <v>146</v>
      </c>
      <c r="H154" s="128">
        <v>20</v>
      </c>
      <c r="I154" s="129">
        <v>2100</v>
      </c>
      <c r="J154" s="129">
        <f>ROUND(I154*H154,2)</f>
        <v>42000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133</v>
      </c>
      <c r="AT154" s="134" t="s">
        <v>128</v>
      </c>
      <c r="AU154" s="134" t="s">
        <v>84</v>
      </c>
      <c r="AY154" s="13" t="s">
        <v>125</v>
      </c>
      <c r="BE154" s="135">
        <f>IF(N154="základní",J154,0)</f>
        <v>42000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42000</v>
      </c>
      <c r="BL154" s="13" t="s">
        <v>133</v>
      </c>
      <c r="BM154" s="134" t="s">
        <v>168</v>
      </c>
    </row>
    <row r="155" spans="2:65" s="1" customFormat="1" ht="28.8">
      <c r="B155" s="25"/>
      <c r="D155" s="136" t="s">
        <v>134</v>
      </c>
      <c r="F155" s="137" t="s">
        <v>169</v>
      </c>
      <c r="L155" s="25"/>
      <c r="M155" s="138"/>
      <c r="T155" s="49"/>
      <c r="AT155" s="13" t="s">
        <v>134</v>
      </c>
      <c r="AU155" s="13" t="s">
        <v>84</v>
      </c>
    </row>
    <row r="156" spans="2:65" s="1" customFormat="1" ht="38.4">
      <c r="B156" s="25"/>
      <c r="D156" s="136" t="s">
        <v>136</v>
      </c>
      <c r="F156" s="139" t="s">
        <v>149</v>
      </c>
      <c r="L156" s="25"/>
      <c r="M156" s="138"/>
      <c r="T156" s="49"/>
      <c r="AT156" s="13" t="s">
        <v>136</v>
      </c>
      <c r="AU156" s="13" t="s">
        <v>84</v>
      </c>
    </row>
    <row r="157" spans="2:65" s="1" customFormat="1" ht="16.5" customHeight="1">
      <c r="B157" s="25"/>
      <c r="C157" s="124" t="s">
        <v>170</v>
      </c>
      <c r="D157" s="124" t="s">
        <v>128</v>
      </c>
      <c r="E157" s="125" t="s">
        <v>171</v>
      </c>
      <c r="F157" s="126" t="s">
        <v>172</v>
      </c>
      <c r="G157" s="127" t="s">
        <v>146</v>
      </c>
      <c r="H157" s="128">
        <v>20</v>
      </c>
      <c r="I157" s="129">
        <v>1570</v>
      </c>
      <c r="J157" s="129">
        <f>ROUND(I157*H157,2)</f>
        <v>31400</v>
      </c>
      <c r="K157" s="126" t="s">
        <v>132</v>
      </c>
      <c r="L157" s="25"/>
      <c r="M157" s="130" t="s">
        <v>1</v>
      </c>
      <c r="N157" s="131" t="s">
        <v>39</v>
      </c>
      <c r="O157" s="132">
        <v>0</v>
      </c>
      <c r="P157" s="132">
        <f>O157*H157</f>
        <v>0</v>
      </c>
      <c r="Q157" s="132">
        <v>0</v>
      </c>
      <c r="R157" s="132">
        <f>Q157*H157</f>
        <v>0</v>
      </c>
      <c r="S157" s="132">
        <v>0</v>
      </c>
      <c r="T157" s="133">
        <f>S157*H157</f>
        <v>0</v>
      </c>
      <c r="AR157" s="134" t="s">
        <v>133</v>
      </c>
      <c r="AT157" s="134" t="s">
        <v>128</v>
      </c>
      <c r="AU157" s="134" t="s">
        <v>84</v>
      </c>
      <c r="AY157" s="13" t="s">
        <v>125</v>
      </c>
      <c r="BE157" s="135">
        <f>IF(N157="základní",J157,0)</f>
        <v>31400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3" t="s">
        <v>82</v>
      </c>
      <c r="BK157" s="135">
        <f>ROUND(I157*H157,2)</f>
        <v>31400</v>
      </c>
      <c r="BL157" s="13" t="s">
        <v>133</v>
      </c>
      <c r="BM157" s="134" t="s">
        <v>173</v>
      </c>
    </row>
    <row r="158" spans="2:65" s="1" customFormat="1" ht="28.8">
      <c r="B158" s="25"/>
      <c r="D158" s="136" t="s">
        <v>134</v>
      </c>
      <c r="F158" s="137" t="s">
        <v>174</v>
      </c>
      <c r="L158" s="25"/>
      <c r="M158" s="138"/>
      <c r="T158" s="49"/>
      <c r="AT158" s="13" t="s">
        <v>134</v>
      </c>
      <c r="AU158" s="13" t="s">
        <v>84</v>
      </c>
    </row>
    <row r="159" spans="2:65" s="1" customFormat="1" ht="38.4">
      <c r="B159" s="25"/>
      <c r="D159" s="136" t="s">
        <v>136</v>
      </c>
      <c r="F159" s="139" t="s">
        <v>149</v>
      </c>
      <c r="L159" s="25"/>
      <c r="M159" s="138"/>
      <c r="T159" s="49"/>
      <c r="AT159" s="13" t="s">
        <v>136</v>
      </c>
      <c r="AU159" s="13" t="s">
        <v>84</v>
      </c>
    </row>
    <row r="160" spans="2:65" s="1" customFormat="1" ht="16.5" customHeight="1">
      <c r="B160" s="25"/>
      <c r="C160" s="124" t="s">
        <v>156</v>
      </c>
      <c r="D160" s="124" t="s">
        <v>128</v>
      </c>
      <c r="E160" s="125" t="s">
        <v>175</v>
      </c>
      <c r="F160" s="126" t="s">
        <v>176</v>
      </c>
      <c r="G160" s="127" t="s">
        <v>177</v>
      </c>
      <c r="H160" s="128">
        <v>30</v>
      </c>
      <c r="I160" s="129">
        <v>1100</v>
      </c>
      <c r="J160" s="129">
        <f>ROUND(I160*H160,2)</f>
        <v>33000</v>
      </c>
      <c r="K160" s="126" t="s">
        <v>132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133</v>
      </c>
      <c r="AT160" s="134" t="s">
        <v>128</v>
      </c>
      <c r="AU160" s="134" t="s">
        <v>84</v>
      </c>
      <c r="AY160" s="13" t="s">
        <v>125</v>
      </c>
      <c r="BE160" s="135">
        <f>IF(N160="základní",J160,0)</f>
        <v>33000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33000</v>
      </c>
      <c r="BL160" s="13" t="s">
        <v>133</v>
      </c>
      <c r="BM160" s="134" t="s">
        <v>178</v>
      </c>
    </row>
    <row r="161" spans="2:65" s="1" customFormat="1" ht="28.8">
      <c r="B161" s="25"/>
      <c r="D161" s="136" t="s">
        <v>134</v>
      </c>
      <c r="F161" s="137" t="s">
        <v>179</v>
      </c>
      <c r="L161" s="25"/>
      <c r="M161" s="138"/>
      <c r="T161" s="49"/>
      <c r="AT161" s="13" t="s">
        <v>134</v>
      </c>
      <c r="AU161" s="13" t="s">
        <v>84</v>
      </c>
    </row>
    <row r="162" spans="2:65" s="1" customFormat="1" ht="28.8">
      <c r="B162" s="25"/>
      <c r="D162" s="136" t="s">
        <v>136</v>
      </c>
      <c r="F162" s="139" t="s">
        <v>180</v>
      </c>
      <c r="L162" s="25"/>
      <c r="M162" s="138"/>
      <c r="T162" s="49"/>
      <c r="AT162" s="13" t="s">
        <v>136</v>
      </c>
      <c r="AU162" s="13" t="s">
        <v>84</v>
      </c>
    </row>
    <row r="163" spans="2:65" s="1" customFormat="1" ht="16.5" customHeight="1">
      <c r="B163" s="25"/>
      <c r="C163" s="124" t="s">
        <v>181</v>
      </c>
      <c r="D163" s="124" t="s">
        <v>128</v>
      </c>
      <c r="E163" s="125" t="s">
        <v>182</v>
      </c>
      <c r="F163" s="126" t="s">
        <v>183</v>
      </c>
      <c r="G163" s="127" t="s">
        <v>146</v>
      </c>
      <c r="H163" s="128">
        <v>300</v>
      </c>
      <c r="I163" s="129">
        <v>124</v>
      </c>
      <c r="J163" s="129">
        <f>ROUND(I163*H163,2)</f>
        <v>37200</v>
      </c>
      <c r="K163" s="126" t="s">
        <v>132</v>
      </c>
      <c r="L163" s="25"/>
      <c r="M163" s="130" t="s">
        <v>1</v>
      </c>
      <c r="N163" s="131" t="s">
        <v>39</v>
      </c>
      <c r="O163" s="132">
        <v>0</v>
      </c>
      <c r="P163" s="132">
        <f>O163*H163</f>
        <v>0</v>
      </c>
      <c r="Q163" s="132">
        <v>0</v>
      </c>
      <c r="R163" s="132">
        <f>Q163*H163</f>
        <v>0</v>
      </c>
      <c r="S163" s="132">
        <v>0</v>
      </c>
      <c r="T163" s="133">
        <f>S163*H163</f>
        <v>0</v>
      </c>
      <c r="AR163" s="134" t="s">
        <v>133</v>
      </c>
      <c r="AT163" s="134" t="s">
        <v>128</v>
      </c>
      <c r="AU163" s="134" t="s">
        <v>84</v>
      </c>
      <c r="AY163" s="13" t="s">
        <v>125</v>
      </c>
      <c r="BE163" s="135">
        <f>IF(N163="základní",J163,0)</f>
        <v>37200</v>
      </c>
      <c r="BF163" s="135">
        <f>IF(N163="snížená",J163,0)</f>
        <v>0</v>
      </c>
      <c r="BG163" s="135">
        <f>IF(N163="zákl. přenesená",J163,0)</f>
        <v>0</v>
      </c>
      <c r="BH163" s="135">
        <f>IF(N163="sníž. přenesená",J163,0)</f>
        <v>0</v>
      </c>
      <c r="BI163" s="135">
        <f>IF(N163="nulová",J163,0)</f>
        <v>0</v>
      </c>
      <c r="BJ163" s="13" t="s">
        <v>82</v>
      </c>
      <c r="BK163" s="135">
        <f>ROUND(I163*H163,2)</f>
        <v>37200</v>
      </c>
      <c r="BL163" s="13" t="s">
        <v>133</v>
      </c>
      <c r="BM163" s="134" t="s">
        <v>184</v>
      </c>
    </row>
    <row r="164" spans="2:65" s="1" customFormat="1" ht="19.2">
      <c r="B164" s="25"/>
      <c r="D164" s="136" t="s">
        <v>134</v>
      </c>
      <c r="F164" s="137" t="s">
        <v>185</v>
      </c>
      <c r="L164" s="25"/>
      <c r="M164" s="138"/>
      <c r="T164" s="49"/>
      <c r="AT164" s="13" t="s">
        <v>134</v>
      </c>
      <c r="AU164" s="13" t="s">
        <v>84</v>
      </c>
    </row>
    <row r="165" spans="2:65" s="1" customFormat="1" ht="28.8">
      <c r="B165" s="25"/>
      <c r="D165" s="136" t="s">
        <v>136</v>
      </c>
      <c r="F165" s="139" t="s">
        <v>186</v>
      </c>
      <c r="L165" s="25"/>
      <c r="M165" s="138"/>
      <c r="T165" s="49"/>
      <c r="AT165" s="13" t="s">
        <v>136</v>
      </c>
      <c r="AU165" s="13" t="s">
        <v>84</v>
      </c>
    </row>
    <row r="166" spans="2:65" s="1" customFormat="1" ht="16.5" customHeight="1">
      <c r="B166" s="25"/>
      <c r="C166" s="124" t="s">
        <v>8</v>
      </c>
      <c r="D166" s="124" t="s">
        <v>128</v>
      </c>
      <c r="E166" s="125" t="s">
        <v>187</v>
      </c>
      <c r="F166" s="126" t="s">
        <v>188</v>
      </c>
      <c r="G166" s="127" t="s">
        <v>146</v>
      </c>
      <c r="H166" s="128">
        <v>300</v>
      </c>
      <c r="I166" s="129">
        <v>99</v>
      </c>
      <c r="J166" s="129">
        <f>ROUND(I166*H166,2)</f>
        <v>29700</v>
      </c>
      <c r="K166" s="126" t="s">
        <v>132</v>
      </c>
      <c r="L166" s="25"/>
      <c r="M166" s="130" t="s">
        <v>1</v>
      </c>
      <c r="N166" s="131" t="s">
        <v>39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133</v>
      </c>
      <c r="AT166" s="134" t="s">
        <v>128</v>
      </c>
      <c r="AU166" s="134" t="s">
        <v>84</v>
      </c>
      <c r="AY166" s="13" t="s">
        <v>125</v>
      </c>
      <c r="BE166" s="135">
        <f>IF(N166="základní",J166,0)</f>
        <v>29700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82</v>
      </c>
      <c r="BK166" s="135">
        <f>ROUND(I166*H166,2)</f>
        <v>29700</v>
      </c>
      <c r="BL166" s="13" t="s">
        <v>133</v>
      </c>
      <c r="BM166" s="134" t="s">
        <v>189</v>
      </c>
    </row>
    <row r="167" spans="2:65" s="1" customFormat="1" ht="19.2">
      <c r="B167" s="25"/>
      <c r="D167" s="136" t="s">
        <v>134</v>
      </c>
      <c r="F167" s="137" t="s">
        <v>190</v>
      </c>
      <c r="L167" s="25"/>
      <c r="M167" s="138"/>
      <c r="T167" s="49"/>
      <c r="AT167" s="13" t="s">
        <v>134</v>
      </c>
      <c r="AU167" s="13" t="s">
        <v>84</v>
      </c>
    </row>
    <row r="168" spans="2:65" s="1" customFormat="1" ht="28.8">
      <c r="B168" s="25"/>
      <c r="D168" s="136" t="s">
        <v>136</v>
      </c>
      <c r="F168" s="139" t="s">
        <v>186</v>
      </c>
      <c r="L168" s="25"/>
      <c r="M168" s="138"/>
      <c r="T168" s="49"/>
      <c r="AT168" s="13" t="s">
        <v>136</v>
      </c>
      <c r="AU168" s="13" t="s">
        <v>84</v>
      </c>
    </row>
    <row r="169" spans="2:65" s="1" customFormat="1" ht="16.5" customHeight="1">
      <c r="B169" s="25"/>
      <c r="C169" s="124" t="s">
        <v>191</v>
      </c>
      <c r="D169" s="124" t="s">
        <v>128</v>
      </c>
      <c r="E169" s="125" t="s">
        <v>192</v>
      </c>
      <c r="F169" s="126" t="s">
        <v>193</v>
      </c>
      <c r="G169" s="127" t="s">
        <v>140</v>
      </c>
      <c r="H169" s="128">
        <v>700</v>
      </c>
      <c r="I169" s="129">
        <v>619</v>
      </c>
      <c r="J169" s="129">
        <f>ROUND(I169*H169,2)</f>
        <v>433300</v>
      </c>
      <c r="K169" s="126" t="s">
        <v>132</v>
      </c>
      <c r="L169" s="25"/>
      <c r="M169" s="130" t="s">
        <v>1</v>
      </c>
      <c r="N169" s="131" t="s">
        <v>39</v>
      </c>
      <c r="O169" s="132">
        <v>0</v>
      </c>
      <c r="P169" s="132">
        <f>O169*H169</f>
        <v>0</v>
      </c>
      <c r="Q169" s="132">
        <v>0</v>
      </c>
      <c r="R169" s="132">
        <f>Q169*H169</f>
        <v>0</v>
      </c>
      <c r="S169" s="132">
        <v>0</v>
      </c>
      <c r="T169" s="133">
        <f>S169*H169</f>
        <v>0</v>
      </c>
      <c r="AR169" s="134" t="s">
        <v>133</v>
      </c>
      <c r="AT169" s="134" t="s">
        <v>128</v>
      </c>
      <c r="AU169" s="134" t="s">
        <v>84</v>
      </c>
      <c r="AY169" s="13" t="s">
        <v>125</v>
      </c>
      <c r="BE169" s="135">
        <f>IF(N169="základní",J169,0)</f>
        <v>433300</v>
      </c>
      <c r="BF169" s="135">
        <f>IF(N169="snížená",J169,0)</f>
        <v>0</v>
      </c>
      <c r="BG169" s="135">
        <f>IF(N169="zákl. přenesená",J169,0)</f>
        <v>0</v>
      </c>
      <c r="BH169" s="135">
        <f>IF(N169="sníž. přenesená",J169,0)</f>
        <v>0</v>
      </c>
      <c r="BI169" s="135">
        <f>IF(N169="nulová",J169,0)</f>
        <v>0</v>
      </c>
      <c r="BJ169" s="13" t="s">
        <v>82</v>
      </c>
      <c r="BK169" s="135">
        <f>ROUND(I169*H169,2)</f>
        <v>433300</v>
      </c>
      <c r="BL169" s="13" t="s">
        <v>133</v>
      </c>
      <c r="BM169" s="134" t="s">
        <v>194</v>
      </c>
    </row>
    <row r="170" spans="2:65" s="1" customFormat="1" ht="19.2">
      <c r="B170" s="25"/>
      <c r="D170" s="136" t="s">
        <v>134</v>
      </c>
      <c r="F170" s="137" t="s">
        <v>195</v>
      </c>
      <c r="L170" s="25"/>
      <c r="M170" s="138"/>
      <c r="T170" s="49"/>
      <c r="AT170" s="13" t="s">
        <v>134</v>
      </c>
      <c r="AU170" s="13" t="s">
        <v>84</v>
      </c>
    </row>
    <row r="171" spans="2:65" s="1" customFormat="1" ht="28.8">
      <c r="B171" s="25"/>
      <c r="D171" s="136" t="s">
        <v>136</v>
      </c>
      <c r="F171" s="139" t="s">
        <v>196</v>
      </c>
      <c r="L171" s="25"/>
      <c r="M171" s="138"/>
      <c r="T171" s="49"/>
      <c r="AT171" s="13" t="s">
        <v>136</v>
      </c>
      <c r="AU171" s="13" t="s">
        <v>84</v>
      </c>
    </row>
    <row r="172" spans="2:65" s="1" customFormat="1" ht="16.5" customHeight="1">
      <c r="B172" s="25"/>
      <c r="C172" s="124" t="s">
        <v>164</v>
      </c>
      <c r="D172" s="124" t="s">
        <v>128</v>
      </c>
      <c r="E172" s="125" t="s">
        <v>197</v>
      </c>
      <c r="F172" s="126" t="s">
        <v>198</v>
      </c>
      <c r="G172" s="127" t="s">
        <v>140</v>
      </c>
      <c r="H172" s="128">
        <v>700</v>
      </c>
      <c r="I172" s="129">
        <v>619</v>
      </c>
      <c r="J172" s="129">
        <f>ROUND(I172*H172,2)</f>
        <v>433300</v>
      </c>
      <c r="K172" s="126" t="s">
        <v>132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133</v>
      </c>
      <c r="AT172" s="134" t="s">
        <v>128</v>
      </c>
      <c r="AU172" s="134" t="s">
        <v>84</v>
      </c>
      <c r="AY172" s="13" t="s">
        <v>125</v>
      </c>
      <c r="BE172" s="135">
        <f>IF(N172="základní",J172,0)</f>
        <v>433300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433300</v>
      </c>
      <c r="BL172" s="13" t="s">
        <v>133</v>
      </c>
      <c r="BM172" s="134" t="s">
        <v>199</v>
      </c>
    </row>
    <row r="173" spans="2:65" s="1" customFormat="1" ht="19.2">
      <c r="B173" s="25"/>
      <c r="D173" s="136" t="s">
        <v>134</v>
      </c>
      <c r="F173" s="137" t="s">
        <v>200</v>
      </c>
      <c r="L173" s="25"/>
      <c r="M173" s="138"/>
      <c r="T173" s="49"/>
      <c r="AT173" s="13" t="s">
        <v>134</v>
      </c>
      <c r="AU173" s="13" t="s">
        <v>84</v>
      </c>
    </row>
    <row r="174" spans="2:65" s="1" customFormat="1" ht="28.8">
      <c r="B174" s="25"/>
      <c r="D174" s="136" t="s">
        <v>136</v>
      </c>
      <c r="F174" s="139" t="s">
        <v>196</v>
      </c>
      <c r="L174" s="25"/>
      <c r="M174" s="138"/>
      <c r="T174" s="49"/>
      <c r="AT174" s="13" t="s">
        <v>136</v>
      </c>
      <c r="AU174" s="13" t="s">
        <v>84</v>
      </c>
    </row>
    <row r="175" spans="2:65" s="1" customFormat="1" ht="16.5" customHeight="1">
      <c r="B175" s="25"/>
      <c r="C175" s="124" t="s">
        <v>201</v>
      </c>
      <c r="D175" s="124" t="s">
        <v>128</v>
      </c>
      <c r="E175" s="125" t="s">
        <v>202</v>
      </c>
      <c r="F175" s="126" t="s">
        <v>203</v>
      </c>
      <c r="G175" s="127" t="s">
        <v>140</v>
      </c>
      <c r="H175" s="128">
        <v>700</v>
      </c>
      <c r="I175" s="129">
        <v>619</v>
      </c>
      <c r="J175" s="129">
        <f>ROUND(I175*H175,2)</f>
        <v>433300</v>
      </c>
      <c r="K175" s="126" t="s">
        <v>132</v>
      </c>
      <c r="L175" s="25"/>
      <c r="M175" s="130" t="s">
        <v>1</v>
      </c>
      <c r="N175" s="131" t="s">
        <v>39</v>
      </c>
      <c r="O175" s="132">
        <v>0</v>
      </c>
      <c r="P175" s="132">
        <f>O175*H175</f>
        <v>0</v>
      </c>
      <c r="Q175" s="132">
        <v>0</v>
      </c>
      <c r="R175" s="132">
        <f>Q175*H175</f>
        <v>0</v>
      </c>
      <c r="S175" s="132">
        <v>0</v>
      </c>
      <c r="T175" s="133">
        <f>S175*H175</f>
        <v>0</v>
      </c>
      <c r="AR175" s="134" t="s">
        <v>133</v>
      </c>
      <c r="AT175" s="134" t="s">
        <v>128</v>
      </c>
      <c r="AU175" s="134" t="s">
        <v>84</v>
      </c>
      <c r="AY175" s="13" t="s">
        <v>125</v>
      </c>
      <c r="BE175" s="135">
        <f>IF(N175="základní",J175,0)</f>
        <v>433300</v>
      </c>
      <c r="BF175" s="135">
        <f>IF(N175="snížená",J175,0)</f>
        <v>0</v>
      </c>
      <c r="BG175" s="135">
        <f>IF(N175="zákl. přenesená",J175,0)</f>
        <v>0</v>
      </c>
      <c r="BH175" s="135">
        <f>IF(N175="sníž. přenesená",J175,0)</f>
        <v>0</v>
      </c>
      <c r="BI175" s="135">
        <f>IF(N175="nulová",J175,0)</f>
        <v>0</v>
      </c>
      <c r="BJ175" s="13" t="s">
        <v>82</v>
      </c>
      <c r="BK175" s="135">
        <f>ROUND(I175*H175,2)</f>
        <v>433300</v>
      </c>
      <c r="BL175" s="13" t="s">
        <v>133</v>
      </c>
      <c r="BM175" s="134" t="s">
        <v>204</v>
      </c>
    </row>
    <row r="176" spans="2:65" s="1" customFormat="1" ht="19.2">
      <c r="B176" s="25"/>
      <c r="D176" s="136" t="s">
        <v>134</v>
      </c>
      <c r="F176" s="137" t="s">
        <v>205</v>
      </c>
      <c r="L176" s="25"/>
      <c r="M176" s="138"/>
      <c r="T176" s="49"/>
      <c r="AT176" s="13" t="s">
        <v>134</v>
      </c>
      <c r="AU176" s="13" t="s">
        <v>84</v>
      </c>
    </row>
    <row r="177" spans="2:65" s="1" customFormat="1" ht="28.8">
      <c r="B177" s="25"/>
      <c r="D177" s="136" t="s">
        <v>136</v>
      </c>
      <c r="F177" s="139" t="s">
        <v>196</v>
      </c>
      <c r="L177" s="25"/>
      <c r="M177" s="138"/>
      <c r="T177" s="49"/>
      <c r="AT177" s="13" t="s">
        <v>136</v>
      </c>
      <c r="AU177" s="13" t="s">
        <v>84</v>
      </c>
    </row>
    <row r="178" spans="2:65" s="1" customFormat="1" ht="16.5" customHeight="1">
      <c r="B178" s="25"/>
      <c r="C178" s="124" t="s">
        <v>168</v>
      </c>
      <c r="D178" s="124" t="s">
        <v>128</v>
      </c>
      <c r="E178" s="125" t="s">
        <v>206</v>
      </c>
      <c r="F178" s="126" t="s">
        <v>207</v>
      </c>
      <c r="G178" s="127" t="s">
        <v>208</v>
      </c>
      <c r="H178" s="128">
        <v>10000</v>
      </c>
      <c r="I178" s="129">
        <v>33.200000000000003</v>
      </c>
      <c r="J178" s="129">
        <f>ROUND(I178*H178,2)</f>
        <v>332000</v>
      </c>
      <c r="K178" s="126" t="s">
        <v>132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133</v>
      </c>
      <c r="AT178" s="134" t="s">
        <v>128</v>
      </c>
      <c r="AU178" s="134" t="s">
        <v>84</v>
      </c>
      <c r="AY178" s="13" t="s">
        <v>125</v>
      </c>
      <c r="BE178" s="135">
        <f>IF(N178="základní",J178,0)</f>
        <v>332000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332000</v>
      </c>
      <c r="BL178" s="13" t="s">
        <v>133</v>
      </c>
      <c r="BM178" s="134" t="s">
        <v>209</v>
      </c>
    </row>
    <row r="179" spans="2:65" s="1" customFormat="1" ht="19.2">
      <c r="B179" s="25"/>
      <c r="D179" s="136" t="s">
        <v>134</v>
      </c>
      <c r="F179" s="137" t="s">
        <v>210</v>
      </c>
      <c r="L179" s="25"/>
      <c r="M179" s="138"/>
      <c r="T179" s="49"/>
      <c r="AT179" s="13" t="s">
        <v>134</v>
      </c>
      <c r="AU179" s="13" t="s">
        <v>84</v>
      </c>
    </row>
    <row r="180" spans="2:65" s="1" customFormat="1" ht="19.2">
      <c r="B180" s="25"/>
      <c r="D180" s="136" t="s">
        <v>136</v>
      </c>
      <c r="F180" s="139" t="s">
        <v>211</v>
      </c>
      <c r="L180" s="25"/>
      <c r="M180" s="138"/>
      <c r="T180" s="49"/>
      <c r="AT180" s="13" t="s">
        <v>136</v>
      </c>
      <c r="AU180" s="13" t="s">
        <v>84</v>
      </c>
    </row>
    <row r="181" spans="2:65" s="1" customFormat="1" ht="16.5" customHeight="1">
      <c r="B181" s="25"/>
      <c r="C181" s="124" t="s">
        <v>212</v>
      </c>
      <c r="D181" s="124" t="s">
        <v>128</v>
      </c>
      <c r="E181" s="125" t="s">
        <v>213</v>
      </c>
      <c r="F181" s="126" t="s">
        <v>214</v>
      </c>
      <c r="G181" s="127" t="s">
        <v>208</v>
      </c>
      <c r="H181" s="128">
        <v>50000</v>
      </c>
      <c r="I181" s="129">
        <v>11.1</v>
      </c>
      <c r="J181" s="129">
        <f>ROUND(I181*H181,2)</f>
        <v>555000</v>
      </c>
      <c r="K181" s="126" t="s">
        <v>132</v>
      </c>
      <c r="L181" s="25"/>
      <c r="M181" s="130" t="s">
        <v>1</v>
      </c>
      <c r="N181" s="131" t="s">
        <v>39</v>
      </c>
      <c r="O181" s="132">
        <v>0</v>
      </c>
      <c r="P181" s="132">
        <f>O181*H181</f>
        <v>0</v>
      </c>
      <c r="Q181" s="132">
        <v>0</v>
      </c>
      <c r="R181" s="132">
        <f>Q181*H181</f>
        <v>0</v>
      </c>
      <c r="S181" s="132">
        <v>0</v>
      </c>
      <c r="T181" s="133">
        <f>S181*H181</f>
        <v>0</v>
      </c>
      <c r="AR181" s="134" t="s">
        <v>133</v>
      </c>
      <c r="AT181" s="134" t="s">
        <v>128</v>
      </c>
      <c r="AU181" s="134" t="s">
        <v>84</v>
      </c>
      <c r="AY181" s="13" t="s">
        <v>125</v>
      </c>
      <c r="BE181" s="135">
        <f>IF(N181="základní",J181,0)</f>
        <v>555000</v>
      </c>
      <c r="BF181" s="135">
        <f>IF(N181="snížená",J181,0)</f>
        <v>0</v>
      </c>
      <c r="BG181" s="135">
        <f>IF(N181="zákl. přenesená",J181,0)</f>
        <v>0</v>
      </c>
      <c r="BH181" s="135">
        <f>IF(N181="sníž. přenesená",J181,0)</f>
        <v>0</v>
      </c>
      <c r="BI181" s="135">
        <f>IF(N181="nulová",J181,0)</f>
        <v>0</v>
      </c>
      <c r="BJ181" s="13" t="s">
        <v>82</v>
      </c>
      <c r="BK181" s="135">
        <f>ROUND(I181*H181,2)</f>
        <v>555000</v>
      </c>
      <c r="BL181" s="13" t="s">
        <v>133</v>
      </c>
      <c r="BM181" s="134" t="s">
        <v>215</v>
      </c>
    </row>
    <row r="182" spans="2:65" s="1" customFormat="1" ht="28.8">
      <c r="B182" s="25"/>
      <c r="D182" s="136" t="s">
        <v>134</v>
      </c>
      <c r="F182" s="137" t="s">
        <v>216</v>
      </c>
      <c r="L182" s="25"/>
      <c r="M182" s="138"/>
      <c r="T182" s="49"/>
      <c r="AT182" s="13" t="s">
        <v>134</v>
      </c>
      <c r="AU182" s="13" t="s">
        <v>84</v>
      </c>
    </row>
    <row r="183" spans="2:65" s="1" customFormat="1" ht="28.8">
      <c r="B183" s="25"/>
      <c r="D183" s="136" t="s">
        <v>136</v>
      </c>
      <c r="F183" s="139" t="s">
        <v>217</v>
      </c>
      <c r="L183" s="25"/>
      <c r="M183" s="138"/>
      <c r="T183" s="49"/>
      <c r="AT183" s="13" t="s">
        <v>136</v>
      </c>
      <c r="AU183" s="13" t="s">
        <v>84</v>
      </c>
    </row>
    <row r="184" spans="2:65" s="1" customFormat="1" ht="16.5" customHeight="1">
      <c r="B184" s="25"/>
      <c r="C184" s="124" t="s">
        <v>173</v>
      </c>
      <c r="D184" s="124" t="s">
        <v>128</v>
      </c>
      <c r="E184" s="125" t="s">
        <v>218</v>
      </c>
      <c r="F184" s="126" t="s">
        <v>219</v>
      </c>
      <c r="G184" s="127" t="s">
        <v>208</v>
      </c>
      <c r="H184" s="128">
        <v>50000</v>
      </c>
      <c r="I184" s="129">
        <v>16.600000000000001</v>
      </c>
      <c r="J184" s="129">
        <f>ROUND(I184*H184,2)</f>
        <v>830000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133</v>
      </c>
      <c r="AT184" s="134" t="s">
        <v>128</v>
      </c>
      <c r="AU184" s="134" t="s">
        <v>84</v>
      </c>
      <c r="AY184" s="13" t="s">
        <v>125</v>
      </c>
      <c r="BE184" s="135">
        <f>IF(N184="základní",J184,0)</f>
        <v>830000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830000</v>
      </c>
      <c r="BL184" s="13" t="s">
        <v>133</v>
      </c>
      <c r="BM184" s="134" t="s">
        <v>220</v>
      </c>
    </row>
    <row r="185" spans="2:65" s="1" customFormat="1" ht="28.8">
      <c r="B185" s="25"/>
      <c r="D185" s="136" t="s">
        <v>134</v>
      </c>
      <c r="F185" s="137" t="s">
        <v>221</v>
      </c>
      <c r="L185" s="25"/>
      <c r="M185" s="138"/>
      <c r="T185" s="49"/>
      <c r="AT185" s="13" t="s">
        <v>134</v>
      </c>
      <c r="AU185" s="13" t="s">
        <v>84</v>
      </c>
    </row>
    <row r="186" spans="2:65" s="1" customFormat="1" ht="28.8">
      <c r="B186" s="25"/>
      <c r="D186" s="136" t="s">
        <v>136</v>
      </c>
      <c r="F186" s="139" t="s">
        <v>217</v>
      </c>
      <c r="L186" s="25"/>
      <c r="M186" s="138"/>
      <c r="T186" s="49"/>
      <c r="AT186" s="13" t="s">
        <v>136</v>
      </c>
      <c r="AU186" s="13" t="s">
        <v>84</v>
      </c>
    </row>
    <row r="187" spans="2:65" s="1" customFormat="1" ht="16.5" customHeight="1">
      <c r="B187" s="25"/>
      <c r="C187" s="124" t="s">
        <v>222</v>
      </c>
      <c r="D187" s="124" t="s">
        <v>128</v>
      </c>
      <c r="E187" s="125" t="s">
        <v>223</v>
      </c>
      <c r="F187" s="126" t="s">
        <v>224</v>
      </c>
      <c r="G187" s="127" t="s">
        <v>225</v>
      </c>
      <c r="H187" s="128">
        <v>20</v>
      </c>
      <c r="I187" s="129">
        <v>28900</v>
      </c>
      <c r="J187" s="129">
        <f>ROUND(I187*H187,2)</f>
        <v>578000</v>
      </c>
      <c r="K187" s="126" t="s">
        <v>132</v>
      </c>
      <c r="L187" s="25"/>
      <c r="M187" s="130" t="s">
        <v>1</v>
      </c>
      <c r="N187" s="131" t="s">
        <v>39</v>
      </c>
      <c r="O187" s="132">
        <v>0</v>
      </c>
      <c r="P187" s="132">
        <f>O187*H187</f>
        <v>0</v>
      </c>
      <c r="Q187" s="132">
        <v>0</v>
      </c>
      <c r="R187" s="132">
        <f>Q187*H187</f>
        <v>0</v>
      </c>
      <c r="S187" s="132">
        <v>0</v>
      </c>
      <c r="T187" s="133">
        <f>S187*H187</f>
        <v>0</v>
      </c>
      <c r="AR187" s="134" t="s">
        <v>133</v>
      </c>
      <c r="AT187" s="134" t="s">
        <v>128</v>
      </c>
      <c r="AU187" s="134" t="s">
        <v>84</v>
      </c>
      <c r="AY187" s="13" t="s">
        <v>125</v>
      </c>
      <c r="BE187" s="135">
        <f>IF(N187="základní",J187,0)</f>
        <v>578000</v>
      </c>
      <c r="BF187" s="135">
        <f>IF(N187="snížená",J187,0)</f>
        <v>0</v>
      </c>
      <c r="BG187" s="135">
        <f>IF(N187="zákl. přenesená",J187,0)</f>
        <v>0</v>
      </c>
      <c r="BH187" s="135">
        <f>IF(N187="sníž. přenesená",J187,0)</f>
        <v>0</v>
      </c>
      <c r="BI187" s="135">
        <f>IF(N187="nulová",J187,0)</f>
        <v>0</v>
      </c>
      <c r="BJ187" s="13" t="s">
        <v>82</v>
      </c>
      <c r="BK187" s="135">
        <f>ROUND(I187*H187,2)</f>
        <v>578000</v>
      </c>
      <c r="BL187" s="13" t="s">
        <v>133</v>
      </c>
      <c r="BM187" s="134" t="s">
        <v>226</v>
      </c>
    </row>
    <row r="188" spans="2:65" s="1" customFormat="1" ht="28.8">
      <c r="B188" s="25"/>
      <c r="D188" s="136" t="s">
        <v>134</v>
      </c>
      <c r="F188" s="137" t="s">
        <v>227</v>
      </c>
      <c r="L188" s="25"/>
      <c r="M188" s="138"/>
      <c r="T188" s="49"/>
      <c r="AT188" s="13" t="s">
        <v>134</v>
      </c>
      <c r="AU188" s="13" t="s">
        <v>84</v>
      </c>
    </row>
    <row r="189" spans="2:65" s="1" customFormat="1" ht="28.8">
      <c r="B189" s="25"/>
      <c r="D189" s="136" t="s">
        <v>136</v>
      </c>
      <c r="F189" s="139" t="s">
        <v>217</v>
      </c>
      <c r="L189" s="25"/>
      <c r="M189" s="138"/>
      <c r="T189" s="49"/>
      <c r="AT189" s="13" t="s">
        <v>136</v>
      </c>
      <c r="AU189" s="13" t="s">
        <v>84</v>
      </c>
    </row>
    <row r="190" spans="2:65" s="1" customFormat="1" ht="16.5" customHeight="1">
      <c r="B190" s="25"/>
      <c r="C190" s="124" t="s">
        <v>178</v>
      </c>
      <c r="D190" s="124" t="s">
        <v>128</v>
      </c>
      <c r="E190" s="125" t="s">
        <v>228</v>
      </c>
      <c r="F190" s="126" t="s">
        <v>229</v>
      </c>
      <c r="G190" s="127" t="s">
        <v>225</v>
      </c>
      <c r="H190" s="128">
        <v>20</v>
      </c>
      <c r="I190" s="129">
        <v>17400</v>
      </c>
      <c r="J190" s="129">
        <f>ROUND(I190*H190,2)</f>
        <v>348000</v>
      </c>
      <c r="K190" s="126" t="s">
        <v>132</v>
      </c>
      <c r="L190" s="25"/>
      <c r="M190" s="130" t="s">
        <v>1</v>
      </c>
      <c r="N190" s="131" t="s">
        <v>39</v>
      </c>
      <c r="O190" s="132">
        <v>0</v>
      </c>
      <c r="P190" s="132">
        <f>O190*H190</f>
        <v>0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133</v>
      </c>
      <c r="AT190" s="134" t="s">
        <v>128</v>
      </c>
      <c r="AU190" s="134" t="s">
        <v>84</v>
      </c>
      <c r="AY190" s="13" t="s">
        <v>125</v>
      </c>
      <c r="BE190" s="135">
        <f>IF(N190="základní",J190,0)</f>
        <v>348000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3" t="s">
        <v>82</v>
      </c>
      <c r="BK190" s="135">
        <f>ROUND(I190*H190,2)</f>
        <v>348000</v>
      </c>
      <c r="BL190" s="13" t="s">
        <v>133</v>
      </c>
      <c r="BM190" s="134" t="s">
        <v>230</v>
      </c>
    </row>
    <row r="191" spans="2:65" s="1" customFormat="1" ht="28.8">
      <c r="B191" s="25"/>
      <c r="D191" s="136" t="s">
        <v>134</v>
      </c>
      <c r="F191" s="137" t="s">
        <v>231</v>
      </c>
      <c r="L191" s="25"/>
      <c r="M191" s="138"/>
      <c r="T191" s="49"/>
      <c r="AT191" s="13" t="s">
        <v>134</v>
      </c>
      <c r="AU191" s="13" t="s">
        <v>84</v>
      </c>
    </row>
    <row r="192" spans="2:65" s="1" customFormat="1" ht="28.8">
      <c r="B192" s="25"/>
      <c r="D192" s="136" t="s">
        <v>136</v>
      </c>
      <c r="F192" s="139" t="s">
        <v>217</v>
      </c>
      <c r="L192" s="25"/>
      <c r="M192" s="138"/>
      <c r="T192" s="49"/>
      <c r="AT192" s="13" t="s">
        <v>136</v>
      </c>
      <c r="AU192" s="13" t="s">
        <v>84</v>
      </c>
    </row>
    <row r="193" spans="2:65" s="1" customFormat="1" ht="16.5" customHeight="1">
      <c r="B193" s="25"/>
      <c r="C193" s="124" t="s">
        <v>7</v>
      </c>
      <c r="D193" s="124" t="s">
        <v>128</v>
      </c>
      <c r="E193" s="125" t="s">
        <v>232</v>
      </c>
      <c r="F193" s="126" t="s">
        <v>233</v>
      </c>
      <c r="G193" s="127" t="s">
        <v>208</v>
      </c>
      <c r="H193" s="128">
        <v>5000</v>
      </c>
      <c r="I193" s="129">
        <v>5.53</v>
      </c>
      <c r="J193" s="129">
        <f>ROUND(I193*H193,2)</f>
        <v>27650</v>
      </c>
      <c r="K193" s="126" t="s">
        <v>132</v>
      </c>
      <c r="L193" s="25"/>
      <c r="M193" s="130" t="s">
        <v>1</v>
      </c>
      <c r="N193" s="131" t="s">
        <v>39</v>
      </c>
      <c r="O193" s="132">
        <v>0</v>
      </c>
      <c r="P193" s="132">
        <f>O193*H193</f>
        <v>0</v>
      </c>
      <c r="Q193" s="132">
        <v>0</v>
      </c>
      <c r="R193" s="132">
        <f>Q193*H193</f>
        <v>0</v>
      </c>
      <c r="S193" s="132">
        <v>0</v>
      </c>
      <c r="T193" s="133">
        <f>S193*H193</f>
        <v>0</v>
      </c>
      <c r="AR193" s="134" t="s">
        <v>133</v>
      </c>
      <c r="AT193" s="134" t="s">
        <v>128</v>
      </c>
      <c r="AU193" s="134" t="s">
        <v>84</v>
      </c>
      <c r="AY193" s="13" t="s">
        <v>125</v>
      </c>
      <c r="BE193" s="135">
        <f>IF(N193="základní",J193,0)</f>
        <v>27650</v>
      </c>
      <c r="BF193" s="135">
        <f>IF(N193="snížená",J193,0)</f>
        <v>0</v>
      </c>
      <c r="BG193" s="135">
        <f>IF(N193="zákl. přenesená",J193,0)</f>
        <v>0</v>
      </c>
      <c r="BH193" s="135">
        <f>IF(N193="sníž. přenesená",J193,0)</f>
        <v>0</v>
      </c>
      <c r="BI193" s="135">
        <f>IF(N193="nulová",J193,0)</f>
        <v>0</v>
      </c>
      <c r="BJ193" s="13" t="s">
        <v>82</v>
      </c>
      <c r="BK193" s="135">
        <f>ROUND(I193*H193,2)</f>
        <v>27650</v>
      </c>
      <c r="BL193" s="13" t="s">
        <v>133</v>
      </c>
      <c r="BM193" s="134" t="s">
        <v>234</v>
      </c>
    </row>
    <row r="194" spans="2:65" s="1" customFormat="1" ht="19.2">
      <c r="B194" s="25"/>
      <c r="D194" s="136" t="s">
        <v>134</v>
      </c>
      <c r="F194" s="137" t="s">
        <v>235</v>
      </c>
      <c r="L194" s="25"/>
      <c r="M194" s="138"/>
      <c r="T194" s="49"/>
      <c r="AT194" s="13" t="s">
        <v>134</v>
      </c>
      <c r="AU194" s="13" t="s">
        <v>84</v>
      </c>
    </row>
    <row r="195" spans="2:65" s="1" customFormat="1" ht="28.8">
      <c r="B195" s="25"/>
      <c r="D195" s="136" t="s">
        <v>136</v>
      </c>
      <c r="F195" s="139" t="s">
        <v>236</v>
      </c>
      <c r="L195" s="25"/>
      <c r="M195" s="138"/>
      <c r="T195" s="49"/>
      <c r="AT195" s="13" t="s">
        <v>136</v>
      </c>
      <c r="AU195" s="13" t="s">
        <v>84</v>
      </c>
    </row>
    <row r="196" spans="2:65" s="1" customFormat="1" ht="16.5" customHeight="1">
      <c r="B196" s="25"/>
      <c r="C196" s="124" t="s">
        <v>184</v>
      </c>
      <c r="D196" s="124" t="s">
        <v>128</v>
      </c>
      <c r="E196" s="125" t="s">
        <v>237</v>
      </c>
      <c r="F196" s="126" t="s">
        <v>238</v>
      </c>
      <c r="G196" s="127" t="s">
        <v>208</v>
      </c>
      <c r="H196" s="128">
        <v>5000</v>
      </c>
      <c r="I196" s="129">
        <v>49.8</v>
      </c>
      <c r="J196" s="129">
        <f>ROUND(I196*H196,2)</f>
        <v>249000</v>
      </c>
      <c r="K196" s="126" t="s">
        <v>132</v>
      </c>
      <c r="L196" s="25"/>
      <c r="M196" s="130" t="s">
        <v>1</v>
      </c>
      <c r="N196" s="131" t="s">
        <v>39</v>
      </c>
      <c r="O196" s="132">
        <v>0</v>
      </c>
      <c r="P196" s="132">
        <f>O196*H196</f>
        <v>0</v>
      </c>
      <c r="Q196" s="132">
        <v>0</v>
      </c>
      <c r="R196" s="132">
        <f>Q196*H196</f>
        <v>0</v>
      </c>
      <c r="S196" s="132">
        <v>0</v>
      </c>
      <c r="T196" s="133">
        <f>S196*H196</f>
        <v>0</v>
      </c>
      <c r="AR196" s="134" t="s">
        <v>133</v>
      </c>
      <c r="AT196" s="134" t="s">
        <v>128</v>
      </c>
      <c r="AU196" s="134" t="s">
        <v>84</v>
      </c>
      <c r="AY196" s="13" t="s">
        <v>125</v>
      </c>
      <c r="BE196" s="135">
        <f>IF(N196="základní",J196,0)</f>
        <v>249000</v>
      </c>
      <c r="BF196" s="135">
        <f>IF(N196="snížená",J196,0)</f>
        <v>0</v>
      </c>
      <c r="BG196" s="135">
        <f>IF(N196="zákl. přenesená",J196,0)</f>
        <v>0</v>
      </c>
      <c r="BH196" s="135">
        <f>IF(N196="sníž. přenesená",J196,0)</f>
        <v>0</v>
      </c>
      <c r="BI196" s="135">
        <f>IF(N196="nulová",J196,0)</f>
        <v>0</v>
      </c>
      <c r="BJ196" s="13" t="s">
        <v>82</v>
      </c>
      <c r="BK196" s="135">
        <f>ROUND(I196*H196,2)</f>
        <v>249000</v>
      </c>
      <c r="BL196" s="13" t="s">
        <v>133</v>
      </c>
      <c r="BM196" s="134" t="s">
        <v>239</v>
      </c>
    </row>
    <row r="197" spans="2:65" s="1" customFormat="1" ht="28.8">
      <c r="B197" s="25"/>
      <c r="D197" s="136" t="s">
        <v>134</v>
      </c>
      <c r="F197" s="137" t="s">
        <v>240</v>
      </c>
      <c r="L197" s="25"/>
      <c r="M197" s="138"/>
      <c r="T197" s="49"/>
      <c r="AT197" s="13" t="s">
        <v>134</v>
      </c>
      <c r="AU197" s="13" t="s">
        <v>84</v>
      </c>
    </row>
    <row r="198" spans="2:65" s="1" customFormat="1" ht="28.8">
      <c r="B198" s="25"/>
      <c r="D198" s="136" t="s">
        <v>136</v>
      </c>
      <c r="F198" s="139" t="s">
        <v>241</v>
      </c>
      <c r="L198" s="25"/>
      <c r="M198" s="138"/>
      <c r="T198" s="49"/>
      <c r="AT198" s="13" t="s">
        <v>136</v>
      </c>
      <c r="AU198" s="13" t="s">
        <v>84</v>
      </c>
    </row>
    <row r="199" spans="2:65" s="1" customFormat="1" ht="16.5" customHeight="1">
      <c r="B199" s="25"/>
      <c r="C199" s="124" t="s">
        <v>242</v>
      </c>
      <c r="D199" s="124" t="s">
        <v>128</v>
      </c>
      <c r="E199" s="125" t="s">
        <v>243</v>
      </c>
      <c r="F199" s="126" t="s">
        <v>244</v>
      </c>
      <c r="G199" s="127" t="s">
        <v>208</v>
      </c>
      <c r="H199" s="128">
        <v>5000</v>
      </c>
      <c r="I199" s="129">
        <v>55.3</v>
      </c>
      <c r="J199" s="129">
        <f>ROUND(I199*H199,2)</f>
        <v>276500</v>
      </c>
      <c r="K199" s="126" t="s">
        <v>132</v>
      </c>
      <c r="L199" s="25"/>
      <c r="M199" s="130" t="s">
        <v>1</v>
      </c>
      <c r="N199" s="131" t="s">
        <v>39</v>
      </c>
      <c r="O199" s="132">
        <v>0</v>
      </c>
      <c r="P199" s="132">
        <f>O199*H199</f>
        <v>0</v>
      </c>
      <c r="Q199" s="132">
        <v>0</v>
      </c>
      <c r="R199" s="132">
        <f>Q199*H199</f>
        <v>0</v>
      </c>
      <c r="S199" s="132">
        <v>0</v>
      </c>
      <c r="T199" s="133">
        <f>S199*H199</f>
        <v>0</v>
      </c>
      <c r="AR199" s="134" t="s">
        <v>133</v>
      </c>
      <c r="AT199" s="134" t="s">
        <v>128</v>
      </c>
      <c r="AU199" s="134" t="s">
        <v>84</v>
      </c>
      <c r="AY199" s="13" t="s">
        <v>125</v>
      </c>
      <c r="BE199" s="135">
        <f>IF(N199="základní",J199,0)</f>
        <v>276500</v>
      </c>
      <c r="BF199" s="135">
        <f>IF(N199="snížená",J199,0)</f>
        <v>0</v>
      </c>
      <c r="BG199" s="135">
        <f>IF(N199="zákl. přenesená",J199,0)</f>
        <v>0</v>
      </c>
      <c r="BH199" s="135">
        <f>IF(N199="sníž. přenesená",J199,0)</f>
        <v>0</v>
      </c>
      <c r="BI199" s="135">
        <f>IF(N199="nulová",J199,0)</f>
        <v>0</v>
      </c>
      <c r="BJ199" s="13" t="s">
        <v>82</v>
      </c>
      <c r="BK199" s="135">
        <f>ROUND(I199*H199,2)</f>
        <v>276500</v>
      </c>
      <c r="BL199" s="13" t="s">
        <v>133</v>
      </c>
      <c r="BM199" s="134" t="s">
        <v>245</v>
      </c>
    </row>
    <row r="200" spans="2:65" s="1" customFormat="1" ht="28.8">
      <c r="B200" s="25"/>
      <c r="D200" s="136" t="s">
        <v>134</v>
      </c>
      <c r="F200" s="137" t="s">
        <v>246</v>
      </c>
      <c r="L200" s="25"/>
      <c r="M200" s="138"/>
      <c r="T200" s="49"/>
      <c r="AT200" s="13" t="s">
        <v>134</v>
      </c>
      <c r="AU200" s="13" t="s">
        <v>84</v>
      </c>
    </row>
    <row r="201" spans="2:65" s="1" customFormat="1" ht="28.8">
      <c r="B201" s="25"/>
      <c r="D201" s="136" t="s">
        <v>136</v>
      </c>
      <c r="F201" s="139" t="s">
        <v>241</v>
      </c>
      <c r="L201" s="25"/>
      <c r="M201" s="138"/>
      <c r="T201" s="49"/>
      <c r="AT201" s="13" t="s">
        <v>136</v>
      </c>
      <c r="AU201" s="13" t="s">
        <v>84</v>
      </c>
    </row>
    <row r="202" spans="2:65" s="1" customFormat="1" ht="16.5" customHeight="1">
      <c r="B202" s="25"/>
      <c r="C202" s="124" t="s">
        <v>189</v>
      </c>
      <c r="D202" s="124" t="s">
        <v>128</v>
      </c>
      <c r="E202" s="125" t="s">
        <v>247</v>
      </c>
      <c r="F202" s="126" t="s">
        <v>248</v>
      </c>
      <c r="G202" s="127" t="s">
        <v>208</v>
      </c>
      <c r="H202" s="128">
        <v>5000</v>
      </c>
      <c r="I202" s="129">
        <v>60.9</v>
      </c>
      <c r="J202" s="129">
        <f>ROUND(I202*H202,2)</f>
        <v>304500</v>
      </c>
      <c r="K202" s="126" t="s">
        <v>132</v>
      </c>
      <c r="L202" s="25"/>
      <c r="M202" s="130" t="s">
        <v>1</v>
      </c>
      <c r="N202" s="131" t="s">
        <v>39</v>
      </c>
      <c r="O202" s="132">
        <v>0</v>
      </c>
      <c r="P202" s="132">
        <f>O202*H202</f>
        <v>0</v>
      </c>
      <c r="Q202" s="132">
        <v>0</v>
      </c>
      <c r="R202" s="132">
        <f>Q202*H202</f>
        <v>0</v>
      </c>
      <c r="S202" s="132">
        <v>0</v>
      </c>
      <c r="T202" s="133">
        <f>S202*H202</f>
        <v>0</v>
      </c>
      <c r="AR202" s="134" t="s">
        <v>133</v>
      </c>
      <c r="AT202" s="134" t="s">
        <v>128</v>
      </c>
      <c r="AU202" s="134" t="s">
        <v>84</v>
      </c>
      <c r="AY202" s="13" t="s">
        <v>125</v>
      </c>
      <c r="BE202" s="135">
        <f>IF(N202="základní",J202,0)</f>
        <v>304500</v>
      </c>
      <c r="BF202" s="135">
        <f>IF(N202="snížená",J202,0)</f>
        <v>0</v>
      </c>
      <c r="BG202" s="135">
        <f>IF(N202="zákl. přenesená",J202,0)</f>
        <v>0</v>
      </c>
      <c r="BH202" s="135">
        <f>IF(N202="sníž. přenesená",J202,0)</f>
        <v>0</v>
      </c>
      <c r="BI202" s="135">
        <f>IF(N202="nulová",J202,0)</f>
        <v>0</v>
      </c>
      <c r="BJ202" s="13" t="s">
        <v>82</v>
      </c>
      <c r="BK202" s="135">
        <f>ROUND(I202*H202,2)</f>
        <v>304500</v>
      </c>
      <c r="BL202" s="13" t="s">
        <v>133</v>
      </c>
      <c r="BM202" s="134" t="s">
        <v>249</v>
      </c>
    </row>
    <row r="203" spans="2:65" s="1" customFormat="1" ht="28.8">
      <c r="B203" s="25"/>
      <c r="D203" s="136" t="s">
        <v>134</v>
      </c>
      <c r="F203" s="137" t="s">
        <v>250</v>
      </c>
      <c r="L203" s="25"/>
      <c r="M203" s="138"/>
      <c r="T203" s="49"/>
      <c r="AT203" s="13" t="s">
        <v>134</v>
      </c>
      <c r="AU203" s="13" t="s">
        <v>84</v>
      </c>
    </row>
    <row r="204" spans="2:65" s="1" customFormat="1" ht="28.8">
      <c r="B204" s="25"/>
      <c r="D204" s="136" t="s">
        <v>136</v>
      </c>
      <c r="F204" s="139" t="s">
        <v>241</v>
      </c>
      <c r="L204" s="25"/>
      <c r="M204" s="138"/>
      <c r="T204" s="49"/>
      <c r="AT204" s="13" t="s">
        <v>136</v>
      </c>
      <c r="AU204" s="13" t="s">
        <v>84</v>
      </c>
    </row>
    <row r="205" spans="2:65" s="1" customFormat="1" ht="16.5" customHeight="1">
      <c r="B205" s="25"/>
      <c r="C205" s="124" t="s">
        <v>251</v>
      </c>
      <c r="D205" s="124" t="s">
        <v>128</v>
      </c>
      <c r="E205" s="125" t="s">
        <v>252</v>
      </c>
      <c r="F205" s="126" t="s">
        <v>253</v>
      </c>
      <c r="G205" s="127" t="s">
        <v>208</v>
      </c>
      <c r="H205" s="128">
        <v>5000</v>
      </c>
      <c r="I205" s="129">
        <v>71.900000000000006</v>
      </c>
      <c r="J205" s="129">
        <f>ROUND(I205*H205,2)</f>
        <v>359500</v>
      </c>
      <c r="K205" s="126" t="s">
        <v>132</v>
      </c>
      <c r="L205" s="25"/>
      <c r="M205" s="130" t="s">
        <v>1</v>
      </c>
      <c r="N205" s="131" t="s">
        <v>39</v>
      </c>
      <c r="O205" s="132">
        <v>0</v>
      </c>
      <c r="P205" s="132">
        <f>O205*H205</f>
        <v>0</v>
      </c>
      <c r="Q205" s="132">
        <v>0</v>
      </c>
      <c r="R205" s="132">
        <f>Q205*H205</f>
        <v>0</v>
      </c>
      <c r="S205" s="132">
        <v>0</v>
      </c>
      <c r="T205" s="133">
        <f>S205*H205</f>
        <v>0</v>
      </c>
      <c r="AR205" s="134" t="s">
        <v>133</v>
      </c>
      <c r="AT205" s="134" t="s">
        <v>128</v>
      </c>
      <c r="AU205" s="134" t="s">
        <v>84</v>
      </c>
      <c r="AY205" s="13" t="s">
        <v>125</v>
      </c>
      <c r="BE205" s="135">
        <f>IF(N205="základní",J205,0)</f>
        <v>359500</v>
      </c>
      <c r="BF205" s="135">
        <f>IF(N205="snížená",J205,0)</f>
        <v>0</v>
      </c>
      <c r="BG205" s="135">
        <f>IF(N205="zákl. přenesená",J205,0)</f>
        <v>0</v>
      </c>
      <c r="BH205" s="135">
        <f>IF(N205="sníž. přenesená",J205,0)</f>
        <v>0</v>
      </c>
      <c r="BI205" s="135">
        <f>IF(N205="nulová",J205,0)</f>
        <v>0</v>
      </c>
      <c r="BJ205" s="13" t="s">
        <v>82</v>
      </c>
      <c r="BK205" s="135">
        <f>ROUND(I205*H205,2)</f>
        <v>359500</v>
      </c>
      <c r="BL205" s="13" t="s">
        <v>133</v>
      </c>
      <c r="BM205" s="134" t="s">
        <v>254</v>
      </c>
    </row>
    <row r="206" spans="2:65" s="1" customFormat="1" ht="28.8">
      <c r="B206" s="25"/>
      <c r="D206" s="136" t="s">
        <v>134</v>
      </c>
      <c r="F206" s="137" t="s">
        <v>255</v>
      </c>
      <c r="L206" s="25"/>
      <c r="M206" s="138"/>
      <c r="T206" s="49"/>
      <c r="AT206" s="13" t="s">
        <v>134</v>
      </c>
      <c r="AU206" s="13" t="s">
        <v>84</v>
      </c>
    </row>
    <row r="207" spans="2:65" s="1" customFormat="1" ht="28.8">
      <c r="B207" s="25"/>
      <c r="D207" s="136" t="s">
        <v>136</v>
      </c>
      <c r="F207" s="139" t="s">
        <v>241</v>
      </c>
      <c r="L207" s="25"/>
      <c r="M207" s="138"/>
      <c r="T207" s="49"/>
      <c r="AT207" s="13" t="s">
        <v>136</v>
      </c>
      <c r="AU207" s="13" t="s">
        <v>84</v>
      </c>
    </row>
    <row r="208" spans="2:65" s="1" customFormat="1" ht="16.5" customHeight="1">
      <c r="B208" s="25"/>
      <c r="C208" s="124" t="s">
        <v>194</v>
      </c>
      <c r="D208" s="124" t="s">
        <v>128</v>
      </c>
      <c r="E208" s="125" t="s">
        <v>256</v>
      </c>
      <c r="F208" s="126" t="s">
        <v>257</v>
      </c>
      <c r="G208" s="127" t="s">
        <v>140</v>
      </c>
      <c r="H208" s="128">
        <v>250</v>
      </c>
      <c r="I208" s="129">
        <v>619</v>
      </c>
      <c r="J208" s="129">
        <f>ROUND(I208*H208,2)</f>
        <v>154750</v>
      </c>
      <c r="K208" s="126" t="s">
        <v>132</v>
      </c>
      <c r="L208" s="25"/>
      <c r="M208" s="130" t="s">
        <v>1</v>
      </c>
      <c r="N208" s="131" t="s">
        <v>39</v>
      </c>
      <c r="O208" s="132">
        <v>0</v>
      </c>
      <c r="P208" s="132">
        <f>O208*H208</f>
        <v>0</v>
      </c>
      <c r="Q208" s="132">
        <v>0</v>
      </c>
      <c r="R208" s="132">
        <f>Q208*H208</f>
        <v>0</v>
      </c>
      <c r="S208" s="132">
        <v>0</v>
      </c>
      <c r="T208" s="133">
        <f>S208*H208</f>
        <v>0</v>
      </c>
      <c r="AR208" s="134" t="s">
        <v>133</v>
      </c>
      <c r="AT208" s="134" t="s">
        <v>128</v>
      </c>
      <c r="AU208" s="134" t="s">
        <v>84</v>
      </c>
      <c r="AY208" s="13" t="s">
        <v>125</v>
      </c>
      <c r="BE208" s="135">
        <f>IF(N208="základní",J208,0)</f>
        <v>154750</v>
      </c>
      <c r="BF208" s="135">
        <f>IF(N208="snížená",J208,0)</f>
        <v>0</v>
      </c>
      <c r="BG208" s="135">
        <f>IF(N208="zákl. přenesená",J208,0)</f>
        <v>0</v>
      </c>
      <c r="BH208" s="135">
        <f>IF(N208="sníž. přenesená",J208,0)</f>
        <v>0</v>
      </c>
      <c r="BI208" s="135">
        <f>IF(N208="nulová",J208,0)</f>
        <v>0</v>
      </c>
      <c r="BJ208" s="13" t="s">
        <v>82</v>
      </c>
      <c r="BK208" s="135">
        <f>ROUND(I208*H208,2)</f>
        <v>154750</v>
      </c>
      <c r="BL208" s="13" t="s">
        <v>133</v>
      </c>
      <c r="BM208" s="134" t="s">
        <v>258</v>
      </c>
    </row>
    <row r="209" spans="2:65" s="1" customFormat="1" ht="38.4">
      <c r="B209" s="25"/>
      <c r="D209" s="136" t="s">
        <v>134</v>
      </c>
      <c r="F209" s="137" t="s">
        <v>259</v>
      </c>
      <c r="L209" s="25"/>
      <c r="M209" s="138"/>
      <c r="T209" s="49"/>
      <c r="AT209" s="13" t="s">
        <v>134</v>
      </c>
      <c r="AU209" s="13" t="s">
        <v>84</v>
      </c>
    </row>
    <row r="210" spans="2:65" s="1" customFormat="1" ht="48">
      <c r="B210" s="25"/>
      <c r="D210" s="136" t="s">
        <v>136</v>
      </c>
      <c r="F210" s="139" t="s">
        <v>260</v>
      </c>
      <c r="L210" s="25"/>
      <c r="M210" s="138"/>
      <c r="T210" s="49"/>
      <c r="AT210" s="13" t="s">
        <v>136</v>
      </c>
      <c r="AU210" s="13" t="s">
        <v>84</v>
      </c>
    </row>
    <row r="211" spans="2:65" s="1" customFormat="1" ht="16.5" customHeight="1">
      <c r="B211" s="25"/>
      <c r="C211" s="124" t="s">
        <v>261</v>
      </c>
      <c r="D211" s="124" t="s">
        <v>128</v>
      </c>
      <c r="E211" s="125" t="s">
        <v>262</v>
      </c>
      <c r="F211" s="126" t="s">
        <v>263</v>
      </c>
      <c r="G211" s="127" t="s">
        <v>140</v>
      </c>
      <c r="H211" s="128">
        <v>250</v>
      </c>
      <c r="I211" s="129">
        <v>619</v>
      </c>
      <c r="J211" s="129">
        <f>ROUND(I211*H211,2)</f>
        <v>154750</v>
      </c>
      <c r="K211" s="126" t="s">
        <v>132</v>
      </c>
      <c r="L211" s="25"/>
      <c r="M211" s="130" t="s">
        <v>1</v>
      </c>
      <c r="N211" s="131" t="s">
        <v>39</v>
      </c>
      <c r="O211" s="132">
        <v>0</v>
      </c>
      <c r="P211" s="132">
        <f>O211*H211</f>
        <v>0</v>
      </c>
      <c r="Q211" s="132">
        <v>0</v>
      </c>
      <c r="R211" s="132">
        <f>Q211*H211</f>
        <v>0</v>
      </c>
      <c r="S211" s="132">
        <v>0</v>
      </c>
      <c r="T211" s="133">
        <f>S211*H211</f>
        <v>0</v>
      </c>
      <c r="AR211" s="134" t="s">
        <v>133</v>
      </c>
      <c r="AT211" s="134" t="s">
        <v>128</v>
      </c>
      <c r="AU211" s="134" t="s">
        <v>84</v>
      </c>
      <c r="AY211" s="13" t="s">
        <v>125</v>
      </c>
      <c r="BE211" s="135">
        <f>IF(N211="základní",J211,0)</f>
        <v>154750</v>
      </c>
      <c r="BF211" s="135">
        <f>IF(N211="snížená",J211,0)</f>
        <v>0</v>
      </c>
      <c r="BG211" s="135">
        <f>IF(N211="zákl. přenesená",J211,0)</f>
        <v>0</v>
      </c>
      <c r="BH211" s="135">
        <f>IF(N211="sníž. přenesená",J211,0)</f>
        <v>0</v>
      </c>
      <c r="BI211" s="135">
        <f>IF(N211="nulová",J211,0)</f>
        <v>0</v>
      </c>
      <c r="BJ211" s="13" t="s">
        <v>82</v>
      </c>
      <c r="BK211" s="135">
        <f>ROUND(I211*H211,2)</f>
        <v>154750</v>
      </c>
      <c r="BL211" s="13" t="s">
        <v>133</v>
      </c>
      <c r="BM211" s="134" t="s">
        <v>264</v>
      </c>
    </row>
    <row r="212" spans="2:65" s="1" customFormat="1" ht="38.4">
      <c r="B212" s="25"/>
      <c r="D212" s="136" t="s">
        <v>134</v>
      </c>
      <c r="F212" s="137" t="s">
        <v>265</v>
      </c>
      <c r="L212" s="25"/>
      <c r="M212" s="138"/>
      <c r="T212" s="49"/>
      <c r="AT212" s="13" t="s">
        <v>134</v>
      </c>
      <c r="AU212" s="13" t="s">
        <v>84</v>
      </c>
    </row>
    <row r="213" spans="2:65" s="1" customFormat="1" ht="48">
      <c r="B213" s="25"/>
      <c r="D213" s="136" t="s">
        <v>136</v>
      </c>
      <c r="F213" s="139" t="s">
        <v>260</v>
      </c>
      <c r="L213" s="25"/>
      <c r="M213" s="138"/>
      <c r="T213" s="49"/>
      <c r="AT213" s="13" t="s">
        <v>136</v>
      </c>
      <c r="AU213" s="13" t="s">
        <v>84</v>
      </c>
    </row>
    <row r="214" spans="2:65" s="1" customFormat="1" ht="24.15" customHeight="1">
      <c r="B214" s="25"/>
      <c r="C214" s="124" t="s">
        <v>199</v>
      </c>
      <c r="D214" s="124" t="s">
        <v>128</v>
      </c>
      <c r="E214" s="125" t="s">
        <v>266</v>
      </c>
      <c r="F214" s="126" t="s">
        <v>267</v>
      </c>
      <c r="G214" s="127" t="s">
        <v>225</v>
      </c>
      <c r="H214" s="128">
        <v>10</v>
      </c>
      <c r="I214" s="129">
        <v>53000</v>
      </c>
      <c r="J214" s="129">
        <f>ROUND(I214*H214,2)</f>
        <v>530000</v>
      </c>
      <c r="K214" s="126" t="s">
        <v>132</v>
      </c>
      <c r="L214" s="25"/>
      <c r="M214" s="130" t="s">
        <v>1</v>
      </c>
      <c r="N214" s="131" t="s">
        <v>39</v>
      </c>
      <c r="O214" s="132">
        <v>0</v>
      </c>
      <c r="P214" s="132">
        <f>O214*H214</f>
        <v>0</v>
      </c>
      <c r="Q214" s="132">
        <v>0</v>
      </c>
      <c r="R214" s="132">
        <f>Q214*H214</f>
        <v>0</v>
      </c>
      <c r="S214" s="132">
        <v>0</v>
      </c>
      <c r="T214" s="133">
        <f>S214*H214</f>
        <v>0</v>
      </c>
      <c r="AR214" s="134" t="s">
        <v>133</v>
      </c>
      <c r="AT214" s="134" t="s">
        <v>128</v>
      </c>
      <c r="AU214" s="134" t="s">
        <v>84</v>
      </c>
      <c r="AY214" s="13" t="s">
        <v>125</v>
      </c>
      <c r="BE214" s="135">
        <f>IF(N214="základní",J214,0)</f>
        <v>530000</v>
      </c>
      <c r="BF214" s="135">
        <f>IF(N214="snížená",J214,0)</f>
        <v>0</v>
      </c>
      <c r="BG214" s="135">
        <f>IF(N214="zákl. přenesená",J214,0)</f>
        <v>0</v>
      </c>
      <c r="BH214" s="135">
        <f>IF(N214="sníž. přenesená",J214,0)</f>
        <v>0</v>
      </c>
      <c r="BI214" s="135">
        <f>IF(N214="nulová",J214,0)</f>
        <v>0</v>
      </c>
      <c r="BJ214" s="13" t="s">
        <v>82</v>
      </c>
      <c r="BK214" s="135">
        <f>ROUND(I214*H214,2)</f>
        <v>530000</v>
      </c>
      <c r="BL214" s="13" t="s">
        <v>133</v>
      </c>
      <c r="BM214" s="134" t="s">
        <v>268</v>
      </c>
    </row>
    <row r="215" spans="2:65" s="1" customFormat="1" ht="28.8">
      <c r="B215" s="25"/>
      <c r="D215" s="136" t="s">
        <v>134</v>
      </c>
      <c r="F215" s="137" t="s">
        <v>269</v>
      </c>
      <c r="L215" s="25"/>
      <c r="M215" s="138"/>
      <c r="T215" s="49"/>
      <c r="AT215" s="13" t="s">
        <v>134</v>
      </c>
      <c r="AU215" s="13" t="s">
        <v>84</v>
      </c>
    </row>
    <row r="216" spans="2:65" s="1" customFormat="1" ht="28.8">
      <c r="B216" s="25"/>
      <c r="D216" s="136" t="s">
        <v>136</v>
      </c>
      <c r="F216" s="139" t="s">
        <v>270</v>
      </c>
      <c r="L216" s="25"/>
      <c r="M216" s="138"/>
      <c r="T216" s="49"/>
      <c r="AT216" s="13" t="s">
        <v>136</v>
      </c>
      <c r="AU216" s="13" t="s">
        <v>84</v>
      </c>
    </row>
    <row r="217" spans="2:65" s="1" customFormat="1" ht="24.15" customHeight="1">
      <c r="B217" s="25"/>
      <c r="C217" s="124" t="s">
        <v>271</v>
      </c>
      <c r="D217" s="124" t="s">
        <v>128</v>
      </c>
      <c r="E217" s="125" t="s">
        <v>272</v>
      </c>
      <c r="F217" s="126" t="s">
        <v>273</v>
      </c>
      <c r="G217" s="127" t="s">
        <v>225</v>
      </c>
      <c r="H217" s="128">
        <v>10</v>
      </c>
      <c r="I217" s="129">
        <v>79500</v>
      </c>
      <c r="J217" s="129">
        <f>ROUND(I217*H217,2)</f>
        <v>795000</v>
      </c>
      <c r="K217" s="126" t="s">
        <v>132</v>
      </c>
      <c r="L217" s="25"/>
      <c r="M217" s="130" t="s">
        <v>1</v>
      </c>
      <c r="N217" s="131" t="s">
        <v>39</v>
      </c>
      <c r="O217" s="132">
        <v>0</v>
      </c>
      <c r="P217" s="132">
        <f>O217*H217</f>
        <v>0</v>
      </c>
      <c r="Q217" s="132">
        <v>0</v>
      </c>
      <c r="R217" s="132">
        <f>Q217*H217</f>
        <v>0</v>
      </c>
      <c r="S217" s="132">
        <v>0</v>
      </c>
      <c r="T217" s="133">
        <f>S217*H217</f>
        <v>0</v>
      </c>
      <c r="AR217" s="134" t="s">
        <v>133</v>
      </c>
      <c r="AT217" s="134" t="s">
        <v>128</v>
      </c>
      <c r="AU217" s="134" t="s">
        <v>84</v>
      </c>
      <c r="AY217" s="13" t="s">
        <v>125</v>
      </c>
      <c r="BE217" s="135">
        <f>IF(N217="základní",J217,0)</f>
        <v>795000</v>
      </c>
      <c r="BF217" s="135">
        <f>IF(N217="snížená",J217,0)</f>
        <v>0</v>
      </c>
      <c r="BG217" s="135">
        <f>IF(N217="zákl. přenesená",J217,0)</f>
        <v>0</v>
      </c>
      <c r="BH217" s="135">
        <f>IF(N217="sníž. přenesená",J217,0)</f>
        <v>0</v>
      </c>
      <c r="BI217" s="135">
        <f>IF(N217="nulová",J217,0)</f>
        <v>0</v>
      </c>
      <c r="BJ217" s="13" t="s">
        <v>82</v>
      </c>
      <c r="BK217" s="135">
        <f>ROUND(I217*H217,2)</f>
        <v>795000</v>
      </c>
      <c r="BL217" s="13" t="s">
        <v>133</v>
      </c>
      <c r="BM217" s="134" t="s">
        <v>274</v>
      </c>
    </row>
    <row r="218" spans="2:65" s="1" customFormat="1" ht="28.8">
      <c r="B218" s="25"/>
      <c r="D218" s="136" t="s">
        <v>134</v>
      </c>
      <c r="F218" s="137" t="s">
        <v>275</v>
      </c>
      <c r="L218" s="25"/>
      <c r="M218" s="138"/>
      <c r="T218" s="49"/>
      <c r="AT218" s="13" t="s">
        <v>134</v>
      </c>
      <c r="AU218" s="13" t="s">
        <v>84</v>
      </c>
    </row>
    <row r="219" spans="2:65" s="1" customFormat="1" ht="28.8">
      <c r="B219" s="25"/>
      <c r="D219" s="136" t="s">
        <v>136</v>
      </c>
      <c r="F219" s="139" t="s">
        <v>270</v>
      </c>
      <c r="L219" s="25"/>
      <c r="M219" s="138"/>
      <c r="T219" s="49"/>
      <c r="AT219" s="13" t="s">
        <v>136</v>
      </c>
      <c r="AU219" s="13" t="s">
        <v>84</v>
      </c>
    </row>
    <row r="220" spans="2:65" s="1" customFormat="1" ht="16.5" customHeight="1">
      <c r="B220" s="25"/>
      <c r="C220" s="124" t="s">
        <v>204</v>
      </c>
      <c r="D220" s="124" t="s">
        <v>128</v>
      </c>
      <c r="E220" s="125" t="s">
        <v>276</v>
      </c>
      <c r="F220" s="126" t="s">
        <v>277</v>
      </c>
      <c r="G220" s="127" t="s">
        <v>146</v>
      </c>
      <c r="H220" s="128">
        <v>50</v>
      </c>
      <c r="I220" s="129">
        <v>788</v>
      </c>
      <c r="J220" s="129">
        <f>ROUND(I220*H220,2)</f>
        <v>39400</v>
      </c>
      <c r="K220" s="126" t="s">
        <v>132</v>
      </c>
      <c r="L220" s="25"/>
      <c r="M220" s="130" t="s">
        <v>1</v>
      </c>
      <c r="N220" s="131" t="s">
        <v>39</v>
      </c>
      <c r="O220" s="132">
        <v>0</v>
      </c>
      <c r="P220" s="132">
        <f>O220*H220</f>
        <v>0</v>
      </c>
      <c r="Q220" s="132">
        <v>0</v>
      </c>
      <c r="R220" s="132">
        <f>Q220*H220</f>
        <v>0</v>
      </c>
      <c r="S220" s="132">
        <v>0</v>
      </c>
      <c r="T220" s="133">
        <f>S220*H220</f>
        <v>0</v>
      </c>
      <c r="AR220" s="134" t="s">
        <v>133</v>
      </c>
      <c r="AT220" s="134" t="s">
        <v>128</v>
      </c>
      <c r="AU220" s="134" t="s">
        <v>84</v>
      </c>
      <c r="AY220" s="13" t="s">
        <v>125</v>
      </c>
      <c r="BE220" s="135">
        <f>IF(N220="základní",J220,0)</f>
        <v>39400</v>
      </c>
      <c r="BF220" s="135">
        <f>IF(N220="snížená",J220,0)</f>
        <v>0</v>
      </c>
      <c r="BG220" s="135">
        <f>IF(N220="zákl. přenesená",J220,0)</f>
        <v>0</v>
      </c>
      <c r="BH220" s="135">
        <f>IF(N220="sníž. přenesená",J220,0)</f>
        <v>0</v>
      </c>
      <c r="BI220" s="135">
        <f>IF(N220="nulová",J220,0)</f>
        <v>0</v>
      </c>
      <c r="BJ220" s="13" t="s">
        <v>82</v>
      </c>
      <c r="BK220" s="135">
        <f>ROUND(I220*H220,2)</f>
        <v>39400</v>
      </c>
      <c r="BL220" s="13" t="s">
        <v>133</v>
      </c>
      <c r="BM220" s="134" t="s">
        <v>278</v>
      </c>
    </row>
    <row r="221" spans="2:65" s="1" customFormat="1" ht="38.4">
      <c r="B221" s="25"/>
      <c r="D221" s="136" t="s">
        <v>134</v>
      </c>
      <c r="F221" s="137" t="s">
        <v>279</v>
      </c>
      <c r="L221" s="25"/>
      <c r="M221" s="138"/>
      <c r="T221" s="49"/>
      <c r="AT221" s="13" t="s">
        <v>134</v>
      </c>
      <c r="AU221" s="13" t="s">
        <v>84</v>
      </c>
    </row>
    <row r="222" spans="2:65" s="1" customFormat="1" ht="38.4">
      <c r="B222" s="25"/>
      <c r="D222" s="136" t="s">
        <v>136</v>
      </c>
      <c r="F222" s="139" t="s">
        <v>280</v>
      </c>
      <c r="L222" s="25"/>
      <c r="M222" s="138"/>
      <c r="T222" s="49"/>
      <c r="AT222" s="13" t="s">
        <v>136</v>
      </c>
      <c r="AU222" s="13" t="s">
        <v>84</v>
      </c>
    </row>
    <row r="223" spans="2:65" s="1" customFormat="1" ht="16.5" customHeight="1">
      <c r="B223" s="25"/>
      <c r="C223" s="124" t="s">
        <v>281</v>
      </c>
      <c r="D223" s="124" t="s">
        <v>128</v>
      </c>
      <c r="E223" s="125" t="s">
        <v>282</v>
      </c>
      <c r="F223" s="126" t="s">
        <v>283</v>
      </c>
      <c r="G223" s="127" t="s">
        <v>146</v>
      </c>
      <c r="H223" s="128">
        <v>50</v>
      </c>
      <c r="I223" s="129">
        <v>1970</v>
      </c>
      <c r="J223" s="129">
        <f>ROUND(I223*H223,2)</f>
        <v>98500</v>
      </c>
      <c r="K223" s="126" t="s">
        <v>132</v>
      </c>
      <c r="L223" s="25"/>
      <c r="M223" s="130" t="s">
        <v>1</v>
      </c>
      <c r="N223" s="131" t="s">
        <v>39</v>
      </c>
      <c r="O223" s="132">
        <v>0</v>
      </c>
      <c r="P223" s="132">
        <f>O223*H223</f>
        <v>0</v>
      </c>
      <c r="Q223" s="132">
        <v>0</v>
      </c>
      <c r="R223" s="132">
        <f>Q223*H223</f>
        <v>0</v>
      </c>
      <c r="S223" s="132">
        <v>0</v>
      </c>
      <c r="T223" s="133">
        <f>S223*H223</f>
        <v>0</v>
      </c>
      <c r="AR223" s="134" t="s">
        <v>133</v>
      </c>
      <c r="AT223" s="134" t="s">
        <v>128</v>
      </c>
      <c r="AU223" s="134" t="s">
        <v>84</v>
      </c>
      <c r="AY223" s="13" t="s">
        <v>125</v>
      </c>
      <c r="BE223" s="135">
        <f>IF(N223="základní",J223,0)</f>
        <v>98500</v>
      </c>
      <c r="BF223" s="135">
        <f>IF(N223="snížená",J223,0)</f>
        <v>0</v>
      </c>
      <c r="BG223" s="135">
        <f>IF(N223="zákl. přenesená",J223,0)</f>
        <v>0</v>
      </c>
      <c r="BH223" s="135">
        <f>IF(N223="sníž. přenesená",J223,0)</f>
        <v>0</v>
      </c>
      <c r="BI223" s="135">
        <f>IF(N223="nulová",J223,0)</f>
        <v>0</v>
      </c>
      <c r="BJ223" s="13" t="s">
        <v>82</v>
      </c>
      <c r="BK223" s="135">
        <f>ROUND(I223*H223,2)</f>
        <v>98500</v>
      </c>
      <c r="BL223" s="13" t="s">
        <v>133</v>
      </c>
      <c r="BM223" s="134" t="s">
        <v>284</v>
      </c>
    </row>
    <row r="224" spans="2:65" s="1" customFormat="1" ht="38.4">
      <c r="B224" s="25"/>
      <c r="D224" s="136" t="s">
        <v>134</v>
      </c>
      <c r="F224" s="137" t="s">
        <v>285</v>
      </c>
      <c r="L224" s="25"/>
      <c r="M224" s="138"/>
      <c r="T224" s="49"/>
      <c r="AT224" s="13" t="s">
        <v>134</v>
      </c>
      <c r="AU224" s="13" t="s">
        <v>84</v>
      </c>
    </row>
    <row r="225" spans="2:65" s="1" customFormat="1" ht="38.4">
      <c r="B225" s="25"/>
      <c r="D225" s="136" t="s">
        <v>136</v>
      </c>
      <c r="F225" s="139" t="s">
        <v>280</v>
      </c>
      <c r="L225" s="25"/>
      <c r="M225" s="138"/>
      <c r="T225" s="49"/>
      <c r="AT225" s="13" t="s">
        <v>136</v>
      </c>
      <c r="AU225" s="13" t="s">
        <v>84</v>
      </c>
    </row>
    <row r="226" spans="2:65" s="1" customFormat="1" ht="16.5" customHeight="1">
      <c r="B226" s="25"/>
      <c r="C226" s="124" t="s">
        <v>209</v>
      </c>
      <c r="D226" s="124" t="s">
        <v>128</v>
      </c>
      <c r="E226" s="125" t="s">
        <v>286</v>
      </c>
      <c r="F226" s="126" t="s">
        <v>287</v>
      </c>
      <c r="G226" s="127" t="s">
        <v>146</v>
      </c>
      <c r="H226" s="128">
        <v>50</v>
      </c>
      <c r="I226" s="129">
        <v>3290</v>
      </c>
      <c r="J226" s="129">
        <f>ROUND(I226*H226,2)</f>
        <v>164500</v>
      </c>
      <c r="K226" s="126" t="s">
        <v>132</v>
      </c>
      <c r="L226" s="25"/>
      <c r="M226" s="130" t="s">
        <v>1</v>
      </c>
      <c r="N226" s="131" t="s">
        <v>39</v>
      </c>
      <c r="O226" s="132">
        <v>0</v>
      </c>
      <c r="P226" s="132">
        <f>O226*H226</f>
        <v>0</v>
      </c>
      <c r="Q226" s="132">
        <v>0</v>
      </c>
      <c r="R226" s="132">
        <f>Q226*H226</f>
        <v>0</v>
      </c>
      <c r="S226" s="132">
        <v>0</v>
      </c>
      <c r="T226" s="133">
        <f>S226*H226</f>
        <v>0</v>
      </c>
      <c r="AR226" s="134" t="s">
        <v>133</v>
      </c>
      <c r="AT226" s="134" t="s">
        <v>128</v>
      </c>
      <c r="AU226" s="134" t="s">
        <v>84</v>
      </c>
      <c r="AY226" s="13" t="s">
        <v>125</v>
      </c>
      <c r="BE226" s="135">
        <f>IF(N226="základní",J226,0)</f>
        <v>164500</v>
      </c>
      <c r="BF226" s="135">
        <f>IF(N226="snížená",J226,0)</f>
        <v>0</v>
      </c>
      <c r="BG226" s="135">
        <f>IF(N226="zákl. přenesená",J226,0)</f>
        <v>0</v>
      </c>
      <c r="BH226" s="135">
        <f>IF(N226="sníž. přenesená",J226,0)</f>
        <v>0</v>
      </c>
      <c r="BI226" s="135">
        <f>IF(N226="nulová",J226,0)</f>
        <v>0</v>
      </c>
      <c r="BJ226" s="13" t="s">
        <v>82</v>
      </c>
      <c r="BK226" s="135">
        <f>ROUND(I226*H226,2)</f>
        <v>164500</v>
      </c>
      <c r="BL226" s="13" t="s">
        <v>133</v>
      </c>
      <c r="BM226" s="134" t="s">
        <v>288</v>
      </c>
    </row>
    <row r="227" spans="2:65" s="1" customFormat="1" ht="38.4">
      <c r="B227" s="25"/>
      <c r="D227" s="136" t="s">
        <v>134</v>
      </c>
      <c r="F227" s="137" t="s">
        <v>289</v>
      </c>
      <c r="L227" s="25"/>
      <c r="M227" s="138"/>
      <c r="T227" s="49"/>
      <c r="AT227" s="13" t="s">
        <v>134</v>
      </c>
      <c r="AU227" s="13" t="s">
        <v>84</v>
      </c>
    </row>
    <row r="228" spans="2:65" s="1" customFormat="1" ht="38.4">
      <c r="B228" s="25"/>
      <c r="D228" s="136" t="s">
        <v>136</v>
      </c>
      <c r="F228" s="139" t="s">
        <v>280</v>
      </c>
      <c r="L228" s="25"/>
      <c r="M228" s="138"/>
      <c r="T228" s="49"/>
      <c r="AT228" s="13" t="s">
        <v>136</v>
      </c>
      <c r="AU228" s="13" t="s">
        <v>84</v>
      </c>
    </row>
    <row r="229" spans="2:65" s="1" customFormat="1" ht="16.5" customHeight="1">
      <c r="B229" s="25"/>
      <c r="C229" s="124" t="s">
        <v>290</v>
      </c>
      <c r="D229" s="124" t="s">
        <v>128</v>
      </c>
      <c r="E229" s="125" t="s">
        <v>291</v>
      </c>
      <c r="F229" s="126" t="s">
        <v>292</v>
      </c>
      <c r="G229" s="127" t="s">
        <v>146</v>
      </c>
      <c r="H229" s="128">
        <v>50</v>
      </c>
      <c r="I229" s="129">
        <v>5120</v>
      </c>
      <c r="J229" s="129">
        <f>ROUND(I229*H229,2)</f>
        <v>256000</v>
      </c>
      <c r="K229" s="126" t="s">
        <v>132</v>
      </c>
      <c r="L229" s="25"/>
      <c r="M229" s="130" t="s">
        <v>1</v>
      </c>
      <c r="N229" s="131" t="s">
        <v>39</v>
      </c>
      <c r="O229" s="132">
        <v>0</v>
      </c>
      <c r="P229" s="132">
        <f>O229*H229</f>
        <v>0</v>
      </c>
      <c r="Q229" s="132">
        <v>0</v>
      </c>
      <c r="R229" s="132">
        <f>Q229*H229</f>
        <v>0</v>
      </c>
      <c r="S229" s="132">
        <v>0</v>
      </c>
      <c r="T229" s="133">
        <f>S229*H229</f>
        <v>0</v>
      </c>
      <c r="AR229" s="134" t="s">
        <v>133</v>
      </c>
      <c r="AT229" s="134" t="s">
        <v>128</v>
      </c>
      <c r="AU229" s="134" t="s">
        <v>84</v>
      </c>
      <c r="AY229" s="13" t="s">
        <v>125</v>
      </c>
      <c r="BE229" s="135">
        <f>IF(N229="základní",J229,0)</f>
        <v>256000</v>
      </c>
      <c r="BF229" s="135">
        <f>IF(N229="snížená",J229,0)</f>
        <v>0</v>
      </c>
      <c r="BG229" s="135">
        <f>IF(N229="zákl. přenesená",J229,0)</f>
        <v>0</v>
      </c>
      <c r="BH229" s="135">
        <f>IF(N229="sníž. přenesená",J229,0)</f>
        <v>0</v>
      </c>
      <c r="BI229" s="135">
        <f>IF(N229="nulová",J229,0)</f>
        <v>0</v>
      </c>
      <c r="BJ229" s="13" t="s">
        <v>82</v>
      </c>
      <c r="BK229" s="135">
        <f>ROUND(I229*H229,2)</f>
        <v>256000</v>
      </c>
      <c r="BL229" s="13" t="s">
        <v>133</v>
      </c>
      <c r="BM229" s="134" t="s">
        <v>293</v>
      </c>
    </row>
    <row r="230" spans="2:65" s="1" customFormat="1" ht="38.4">
      <c r="B230" s="25"/>
      <c r="D230" s="136" t="s">
        <v>134</v>
      </c>
      <c r="F230" s="137" t="s">
        <v>294</v>
      </c>
      <c r="L230" s="25"/>
      <c r="M230" s="138"/>
      <c r="T230" s="49"/>
      <c r="AT230" s="13" t="s">
        <v>134</v>
      </c>
      <c r="AU230" s="13" t="s">
        <v>84</v>
      </c>
    </row>
    <row r="231" spans="2:65" s="1" customFormat="1" ht="38.4">
      <c r="B231" s="25"/>
      <c r="D231" s="136" t="s">
        <v>136</v>
      </c>
      <c r="F231" s="139" t="s">
        <v>280</v>
      </c>
      <c r="L231" s="25"/>
      <c r="M231" s="138"/>
      <c r="T231" s="49"/>
      <c r="AT231" s="13" t="s">
        <v>136</v>
      </c>
      <c r="AU231" s="13" t="s">
        <v>84</v>
      </c>
    </row>
    <row r="232" spans="2:65" s="1" customFormat="1" ht="16.5" customHeight="1">
      <c r="B232" s="25"/>
      <c r="C232" s="124" t="s">
        <v>215</v>
      </c>
      <c r="D232" s="124" t="s">
        <v>128</v>
      </c>
      <c r="E232" s="125" t="s">
        <v>295</v>
      </c>
      <c r="F232" s="126" t="s">
        <v>296</v>
      </c>
      <c r="G232" s="127" t="s">
        <v>146</v>
      </c>
      <c r="H232" s="128">
        <v>50</v>
      </c>
      <c r="I232" s="129">
        <v>825</v>
      </c>
      <c r="J232" s="129">
        <f>ROUND(I232*H232,2)</f>
        <v>41250</v>
      </c>
      <c r="K232" s="126" t="s">
        <v>132</v>
      </c>
      <c r="L232" s="25"/>
      <c r="M232" s="130" t="s">
        <v>1</v>
      </c>
      <c r="N232" s="131" t="s">
        <v>39</v>
      </c>
      <c r="O232" s="132">
        <v>0</v>
      </c>
      <c r="P232" s="132">
        <f>O232*H232</f>
        <v>0</v>
      </c>
      <c r="Q232" s="132">
        <v>0</v>
      </c>
      <c r="R232" s="132">
        <f>Q232*H232</f>
        <v>0</v>
      </c>
      <c r="S232" s="132">
        <v>0</v>
      </c>
      <c r="T232" s="133">
        <f>S232*H232</f>
        <v>0</v>
      </c>
      <c r="AR232" s="134" t="s">
        <v>133</v>
      </c>
      <c r="AT232" s="134" t="s">
        <v>128</v>
      </c>
      <c r="AU232" s="134" t="s">
        <v>84</v>
      </c>
      <c r="AY232" s="13" t="s">
        <v>125</v>
      </c>
      <c r="BE232" s="135">
        <f>IF(N232="základní",J232,0)</f>
        <v>41250</v>
      </c>
      <c r="BF232" s="135">
        <f>IF(N232="snížená",J232,0)</f>
        <v>0</v>
      </c>
      <c r="BG232" s="135">
        <f>IF(N232="zákl. přenesená",J232,0)</f>
        <v>0</v>
      </c>
      <c r="BH232" s="135">
        <f>IF(N232="sníž. přenesená",J232,0)</f>
        <v>0</v>
      </c>
      <c r="BI232" s="135">
        <f>IF(N232="nulová",J232,0)</f>
        <v>0</v>
      </c>
      <c r="BJ232" s="13" t="s">
        <v>82</v>
      </c>
      <c r="BK232" s="135">
        <f>ROUND(I232*H232,2)</f>
        <v>41250</v>
      </c>
      <c r="BL232" s="13" t="s">
        <v>133</v>
      </c>
      <c r="BM232" s="134" t="s">
        <v>297</v>
      </c>
    </row>
    <row r="233" spans="2:65" s="1" customFormat="1" ht="38.4">
      <c r="B233" s="25"/>
      <c r="D233" s="136" t="s">
        <v>134</v>
      </c>
      <c r="F233" s="137" t="s">
        <v>298</v>
      </c>
      <c r="L233" s="25"/>
      <c r="M233" s="138"/>
      <c r="T233" s="49"/>
      <c r="AT233" s="13" t="s">
        <v>134</v>
      </c>
      <c r="AU233" s="13" t="s">
        <v>84</v>
      </c>
    </row>
    <row r="234" spans="2:65" s="1" customFormat="1" ht="38.4">
      <c r="B234" s="25"/>
      <c r="D234" s="136" t="s">
        <v>136</v>
      </c>
      <c r="F234" s="139" t="s">
        <v>280</v>
      </c>
      <c r="L234" s="25"/>
      <c r="M234" s="138"/>
      <c r="T234" s="49"/>
      <c r="AT234" s="13" t="s">
        <v>136</v>
      </c>
      <c r="AU234" s="13" t="s">
        <v>84</v>
      </c>
    </row>
    <row r="235" spans="2:65" s="1" customFormat="1" ht="16.5" customHeight="1">
      <c r="B235" s="25"/>
      <c r="C235" s="124" t="s">
        <v>299</v>
      </c>
      <c r="D235" s="124" t="s">
        <v>128</v>
      </c>
      <c r="E235" s="125" t="s">
        <v>300</v>
      </c>
      <c r="F235" s="126" t="s">
        <v>301</v>
      </c>
      <c r="G235" s="127" t="s">
        <v>146</v>
      </c>
      <c r="H235" s="128">
        <v>50</v>
      </c>
      <c r="I235" s="129">
        <v>2070</v>
      </c>
      <c r="J235" s="129">
        <f>ROUND(I235*H235,2)</f>
        <v>103500</v>
      </c>
      <c r="K235" s="126" t="s">
        <v>132</v>
      </c>
      <c r="L235" s="25"/>
      <c r="M235" s="130" t="s">
        <v>1</v>
      </c>
      <c r="N235" s="131" t="s">
        <v>39</v>
      </c>
      <c r="O235" s="132">
        <v>0</v>
      </c>
      <c r="P235" s="132">
        <f>O235*H235</f>
        <v>0</v>
      </c>
      <c r="Q235" s="132">
        <v>0</v>
      </c>
      <c r="R235" s="132">
        <f>Q235*H235</f>
        <v>0</v>
      </c>
      <c r="S235" s="132">
        <v>0</v>
      </c>
      <c r="T235" s="133">
        <f>S235*H235</f>
        <v>0</v>
      </c>
      <c r="AR235" s="134" t="s">
        <v>133</v>
      </c>
      <c r="AT235" s="134" t="s">
        <v>128</v>
      </c>
      <c r="AU235" s="134" t="s">
        <v>84</v>
      </c>
      <c r="AY235" s="13" t="s">
        <v>125</v>
      </c>
      <c r="BE235" s="135">
        <f>IF(N235="základní",J235,0)</f>
        <v>103500</v>
      </c>
      <c r="BF235" s="135">
        <f>IF(N235="snížená",J235,0)</f>
        <v>0</v>
      </c>
      <c r="BG235" s="135">
        <f>IF(N235="zákl. přenesená",J235,0)</f>
        <v>0</v>
      </c>
      <c r="BH235" s="135">
        <f>IF(N235="sníž. přenesená",J235,0)</f>
        <v>0</v>
      </c>
      <c r="BI235" s="135">
        <f>IF(N235="nulová",J235,0)</f>
        <v>0</v>
      </c>
      <c r="BJ235" s="13" t="s">
        <v>82</v>
      </c>
      <c r="BK235" s="135">
        <f>ROUND(I235*H235,2)</f>
        <v>103500</v>
      </c>
      <c r="BL235" s="13" t="s">
        <v>133</v>
      </c>
      <c r="BM235" s="134" t="s">
        <v>302</v>
      </c>
    </row>
    <row r="236" spans="2:65" s="1" customFormat="1" ht="38.4">
      <c r="B236" s="25"/>
      <c r="D236" s="136" t="s">
        <v>134</v>
      </c>
      <c r="F236" s="137" t="s">
        <v>303</v>
      </c>
      <c r="L236" s="25"/>
      <c r="M236" s="138"/>
      <c r="T236" s="49"/>
      <c r="AT236" s="13" t="s">
        <v>134</v>
      </c>
      <c r="AU236" s="13" t="s">
        <v>84</v>
      </c>
    </row>
    <row r="237" spans="2:65" s="1" customFormat="1" ht="38.4">
      <c r="B237" s="25"/>
      <c r="D237" s="136" t="s">
        <v>136</v>
      </c>
      <c r="F237" s="139" t="s">
        <v>280</v>
      </c>
      <c r="L237" s="25"/>
      <c r="M237" s="138"/>
      <c r="T237" s="49"/>
      <c r="AT237" s="13" t="s">
        <v>136</v>
      </c>
      <c r="AU237" s="13" t="s">
        <v>84</v>
      </c>
    </row>
    <row r="238" spans="2:65" s="1" customFormat="1" ht="16.5" customHeight="1">
      <c r="B238" s="25"/>
      <c r="C238" s="124" t="s">
        <v>220</v>
      </c>
      <c r="D238" s="124" t="s">
        <v>128</v>
      </c>
      <c r="E238" s="125" t="s">
        <v>304</v>
      </c>
      <c r="F238" s="126" t="s">
        <v>305</v>
      </c>
      <c r="G238" s="127" t="s">
        <v>146</v>
      </c>
      <c r="H238" s="128">
        <v>50</v>
      </c>
      <c r="I238" s="129">
        <v>3460</v>
      </c>
      <c r="J238" s="129">
        <f>ROUND(I238*H238,2)</f>
        <v>173000</v>
      </c>
      <c r="K238" s="126" t="s">
        <v>132</v>
      </c>
      <c r="L238" s="25"/>
      <c r="M238" s="130" t="s">
        <v>1</v>
      </c>
      <c r="N238" s="131" t="s">
        <v>39</v>
      </c>
      <c r="O238" s="132">
        <v>0</v>
      </c>
      <c r="P238" s="132">
        <f>O238*H238</f>
        <v>0</v>
      </c>
      <c r="Q238" s="132">
        <v>0</v>
      </c>
      <c r="R238" s="132">
        <f>Q238*H238</f>
        <v>0</v>
      </c>
      <c r="S238" s="132">
        <v>0</v>
      </c>
      <c r="T238" s="133">
        <f>S238*H238</f>
        <v>0</v>
      </c>
      <c r="AR238" s="134" t="s">
        <v>133</v>
      </c>
      <c r="AT238" s="134" t="s">
        <v>128</v>
      </c>
      <c r="AU238" s="134" t="s">
        <v>84</v>
      </c>
      <c r="AY238" s="13" t="s">
        <v>125</v>
      </c>
      <c r="BE238" s="135">
        <f>IF(N238="základní",J238,0)</f>
        <v>173000</v>
      </c>
      <c r="BF238" s="135">
        <f>IF(N238="snížená",J238,0)</f>
        <v>0</v>
      </c>
      <c r="BG238" s="135">
        <f>IF(N238="zákl. přenesená",J238,0)</f>
        <v>0</v>
      </c>
      <c r="BH238" s="135">
        <f>IF(N238="sníž. přenesená",J238,0)</f>
        <v>0</v>
      </c>
      <c r="BI238" s="135">
        <f>IF(N238="nulová",J238,0)</f>
        <v>0</v>
      </c>
      <c r="BJ238" s="13" t="s">
        <v>82</v>
      </c>
      <c r="BK238" s="135">
        <f>ROUND(I238*H238,2)</f>
        <v>173000</v>
      </c>
      <c r="BL238" s="13" t="s">
        <v>133</v>
      </c>
      <c r="BM238" s="134" t="s">
        <v>306</v>
      </c>
    </row>
    <row r="239" spans="2:65" s="1" customFormat="1" ht="38.4">
      <c r="B239" s="25"/>
      <c r="D239" s="136" t="s">
        <v>134</v>
      </c>
      <c r="F239" s="137" t="s">
        <v>307</v>
      </c>
      <c r="L239" s="25"/>
      <c r="M239" s="138"/>
      <c r="T239" s="49"/>
      <c r="AT239" s="13" t="s">
        <v>134</v>
      </c>
      <c r="AU239" s="13" t="s">
        <v>84</v>
      </c>
    </row>
    <row r="240" spans="2:65" s="1" customFormat="1" ht="38.4">
      <c r="B240" s="25"/>
      <c r="D240" s="136" t="s">
        <v>136</v>
      </c>
      <c r="F240" s="139" t="s">
        <v>280</v>
      </c>
      <c r="L240" s="25"/>
      <c r="M240" s="138"/>
      <c r="T240" s="49"/>
      <c r="AT240" s="13" t="s">
        <v>136</v>
      </c>
      <c r="AU240" s="13" t="s">
        <v>84</v>
      </c>
    </row>
    <row r="241" spans="2:65" s="1" customFormat="1" ht="16.5" customHeight="1">
      <c r="B241" s="25"/>
      <c r="C241" s="124" t="s">
        <v>308</v>
      </c>
      <c r="D241" s="124" t="s">
        <v>128</v>
      </c>
      <c r="E241" s="125" t="s">
        <v>309</v>
      </c>
      <c r="F241" s="126" t="s">
        <v>310</v>
      </c>
      <c r="G241" s="127" t="s">
        <v>146</v>
      </c>
      <c r="H241" s="128">
        <v>50</v>
      </c>
      <c r="I241" s="129">
        <v>5380</v>
      </c>
      <c r="J241" s="129">
        <f>ROUND(I241*H241,2)</f>
        <v>269000</v>
      </c>
      <c r="K241" s="126" t="s">
        <v>132</v>
      </c>
      <c r="L241" s="25"/>
      <c r="M241" s="130" t="s">
        <v>1</v>
      </c>
      <c r="N241" s="131" t="s">
        <v>39</v>
      </c>
      <c r="O241" s="132">
        <v>0</v>
      </c>
      <c r="P241" s="132">
        <f>O241*H241</f>
        <v>0</v>
      </c>
      <c r="Q241" s="132">
        <v>0</v>
      </c>
      <c r="R241" s="132">
        <f>Q241*H241</f>
        <v>0</v>
      </c>
      <c r="S241" s="132">
        <v>0</v>
      </c>
      <c r="T241" s="133">
        <f>S241*H241</f>
        <v>0</v>
      </c>
      <c r="AR241" s="134" t="s">
        <v>133</v>
      </c>
      <c r="AT241" s="134" t="s">
        <v>128</v>
      </c>
      <c r="AU241" s="134" t="s">
        <v>84</v>
      </c>
      <c r="AY241" s="13" t="s">
        <v>125</v>
      </c>
      <c r="BE241" s="135">
        <f>IF(N241="základní",J241,0)</f>
        <v>269000</v>
      </c>
      <c r="BF241" s="135">
        <f>IF(N241="snížená",J241,0)</f>
        <v>0</v>
      </c>
      <c r="BG241" s="135">
        <f>IF(N241="zákl. přenesená",J241,0)</f>
        <v>0</v>
      </c>
      <c r="BH241" s="135">
        <f>IF(N241="sníž. přenesená",J241,0)</f>
        <v>0</v>
      </c>
      <c r="BI241" s="135">
        <f>IF(N241="nulová",J241,0)</f>
        <v>0</v>
      </c>
      <c r="BJ241" s="13" t="s">
        <v>82</v>
      </c>
      <c r="BK241" s="135">
        <f>ROUND(I241*H241,2)</f>
        <v>269000</v>
      </c>
      <c r="BL241" s="13" t="s">
        <v>133</v>
      </c>
      <c r="BM241" s="134" t="s">
        <v>311</v>
      </c>
    </row>
    <row r="242" spans="2:65" s="1" customFormat="1" ht="38.4">
      <c r="B242" s="25"/>
      <c r="D242" s="136" t="s">
        <v>134</v>
      </c>
      <c r="F242" s="137" t="s">
        <v>312</v>
      </c>
      <c r="L242" s="25"/>
      <c r="M242" s="138"/>
      <c r="T242" s="49"/>
      <c r="AT242" s="13" t="s">
        <v>134</v>
      </c>
      <c r="AU242" s="13" t="s">
        <v>84</v>
      </c>
    </row>
    <row r="243" spans="2:65" s="1" customFormat="1" ht="38.4">
      <c r="B243" s="25"/>
      <c r="D243" s="136" t="s">
        <v>136</v>
      </c>
      <c r="F243" s="139" t="s">
        <v>280</v>
      </c>
      <c r="L243" s="25"/>
      <c r="M243" s="138"/>
      <c r="T243" s="49"/>
      <c r="AT243" s="13" t="s">
        <v>136</v>
      </c>
      <c r="AU243" s="13" t="s">
        <v>84</v>
      </c>
    </row>
    <row r="244" spans="2:65" s="1" customFormat="1" ht="16.5" customHeight="1">
      <c r="B244" s="25"/>
      <c r="C244" s="124" t="s">
        <v>226</v>
      </c>
      <c r="D244" s="124" t="s">
        <v>128</v>
      </c>
      <c r="E244" s="125" t="s">
        <v>313</v>
      </c>
      <c r="F244" s="126" t="s">
        <v>314</v>
      </c>
      <c r="G244" s="127" t="s">
        <v>208</v>
      </c>
      <c r="H244" s="128">
        <v>500</v>
      </c>
      <c r="I244" s="129">
        <v>49.8</v>
      </c>
      <c r="J244" s="129">
        <f>ROUND(I244*H244,2)</f>
        <v>24900</v>
      </c>
      <c r="K244" s="126" t="s">
        <v>132</v>
      </c>
      <c r="L244" s="25"/>
      <c r="M244" s="130" t="s">
        <v>1</v>
      </c>
      <c r="N244" s="131" t="s">
        <v>39</v>
      </c>
      <c r="O244" s="132">
        <v>0</v>
      </c>
      <c r="P244" s="132">
        <f>O244*H244</f>
        <v>0</v>
      </c>
      <c r="Q244" s="132">
        <v>0</v>
      </c>
      <c r="R244" s="132">
        <f>Q244*H244</f>
        <v>0</v>
      </c>
      <c r="S244" s="132">
        <v>0</v>
      </c>
      <c r="T244" s="133">
        <f>S244*H244</f>
        <v>0</v>
      </c>
      <c r="AR244" s="134" t="s">
        <v>133</v>
      </c>
      <c r="AT244" s="134" t="s">
        <v>128</v>
      </c>
      <c r="AU244" s="134" t="s">
        <v>84</v>
      </c>
      <c r="AY244" s="13" t="s">
        <v>125</v>
      </c>
      <c r="BE244" s="135">
        <f>IF(N244="základní",J244,0)</f>
        <v>24900</v>
      </c>
      <c r="BF244" s="135">
        <f>IF(N244="snížená",J244,0)</f>
        <v>0</v>
      </c>
      <c r="BG244" s="135">
        <f>IF(N244="zákl. přenesená",J244,0)</f>
        <v>0</v>
      </c>
      <c r="BH244" s="135">
        <f>IF(N244="sníž. přenesená",J244,0)</f>
        <v>0</v>
      </c>
      <c r="BI244" s="135">
        <f>IF(N244="nulová",J244,0)</f>
        <v>0</v>
      </c>
      <c r="BJ244" s="13" t="s">
        <v>82</v>
      </c>
      <c r="BK244" s="135">
        <f>ROUND(I244*H244,2)</f>
        <v>24900</v>
      </c>
      <c r="BL244" s="13" t="s">
        <v>133</v>
      </c>
      <c r="BM244" s="134" t="s">
        <v>315</v>
      </c>
    </row>
    <row r="245" spans="2:65" s="1" customFormat="1" ht="28.8">
      <c r="B245" s="25"/>
      <c r="D245" s="136" t="s">
        <v>134</v>
      </c>
      <c r="F245" s="137" t="s">
        <v>316</v>
      </c>
      <c r="L245" s="25"/>
      <c r="M245" s="138"/>
      <c r="T245" s="49"/>
      <c r="AT245" s="13" t="s">
        <v>134</v>
      </c>
      <c r="AU245" s="13" t="s">
        <v>84</v>
      </c>
    </row>
    <row r="246" spans="2:65" s="1" customFormat="1" ht="28.8">
      <c r="B246" s="25"/>
      <c r="D246" s="136" t="s">
        <v>136</v>
      </c>
      <c r="F246" s="139" t="s">
        <v>317</v>
      </c>
      <c r="L246" s="25"/>
      <c r="M246" s="138"/>
      <c r="T246" s="49"/>
      <c r="AT246" s="13" t="s">
        <v>136</v>
      </c>
      <c r="AU246" s="13" t="s">
        <v>84</v>
      </c>
    </row>
    <row r="247" spans="2:65" s="1" customFormat="1" ht="16.5" customHeight="1">
      <c r="B247" s="25"/>
      <c r="C247" s="124" t="s">
        <v>318</v>
      </c>
      <c r="D247" s="124" t="s">
        <v>128</v>
      </c>
      <c r="E247" s="125" t="s">
        <v>319</v>
      </c>
      <c r="F247" s="126" t="s">
        <v>320</v>
      </c>
      <c r="G247" s="127" t="s">
        <v>208</v>
      </c>
      <c r="H247" s="128">
        <v>500</v>
      </c>
      <c r="I247" s="129">
        <v>88.5</v>
      </c>
      <c r="J247" s="129">
        <f>ROUND(I247*H247,2)</f>
        <v>44250</v>
      </c>
      <c r="K247" s="126" t="s">
        <v>132</v>
      </c>
      <c r="L247" s="25"/>
      <c r="M247" s="130" t="s">
        <v>1</v>
      </c>
      <c r="N247" s="131" t="s">
        <v>39</v>
      </c>
      <c r="O247" s="132">
        <v>0</v>
      </c>
      <c r="P247" s="132">
        <f>O247*H247</f>
        <v>0</v>
      </c>
      <c r="Q247" s="132">
        <v>0</v>
      </c>
      <c r="R247" s="132">
        <f>Q247*H247</f>
        <v>0</v>
      </c>
      <c r="S247" s="132">
        <v>0</v>
      </c>
      <c r="T247" s="133">
        <f>S247*H247</f>
        <v>0</v>
      </c>
      <c r="AR247" s="134" t="s">
        <v>133</v>
      </c>
      <c r="AT247" s="134" t="s">
        <v>128</v>
      </c>
      <c r="AU247" s="134" t="s">
        <v>84</v>
      </c>
      <c r="AY247" s="13" t="s">
        <v>125</v>
      </c>
      <c r="BE247" s="135">
        <f>IF(N247="základní",J247,0)</f>
        <v>44250</v>
      </c>
      <c r="BF247" s="135">
        <f>IF(N247="snížená",J247,0)</f>
        <v>0</v>
      </c>
      <c r="BG247" s="135">
        <f>IF(N247="zákl. přenesená",J247,0)</f>
        <v>0</v>
      </c>
      <c r="BH247" s="135">
        <f>IF(N247="sníž. přenesená",J247,0)</f>
        <v>0</v>
      </c>
      <c r="BI247" s="135">
        <f>IF(N247="nulová",J247,0)</f>
        <v>0</v>
      </c>
      <c r="BJ247" s="13" t="s">
        <v>82</v>
      </c>
      <c r="BK247" s="135">
        <f>ROUND(I247*H247,2)</f>
        <v>44250</v>
      </c>
      <c r="BL247" s="13" t="s">
        <v>133</v>
      </c>
      <c r="BM247" s="134" t="s">
        <v>321</v>
      </c>
    </row>
    <row r="248" spans="2:65" s="1" customFormat="1" ht="28.8">
      <c r="B248" s="25"/>
      <c r="D248" s="136" t="s">
        <v>134</v>
      </c>
      <c r="F248" s="137" t="s">
        <v>322</v>
      </c>
      <c r="L248" s="25"/>
      <c r="M248" s="138"/>
      <c r="T248" s="49"/>
      <c r="AT248" s="13" t="s">
        <v>134</v>
      </c>
      <c r="AU248" s="13" t="s">
        <v>84</v>
      </c>
    </row>
    <row r="249" spans="2:65" s="1" customFormat="1" ht="28.8">
      <c r="B249" s="25"/>
      <c r="D249" s="136" t="s">
        <v>136</v>
      </c>
      <c r="F249" s="139" t="s">
        <v>323</v>
      </c>
      <c r="L249" s="25"/>
      <c r="M249" s="138"/>
      <c r="T249" s="49"/>
      <c r="AT249" s="13" t="s">
        <v>136</v>
      </c>
      <c r="AU249" s="13" t="s">
        <v>84</v>
      </c>
    </row>
    <row r="250" spans="2:65" s="1" customFormat="1" ht="16.5" customHeight="1">
      <c r="B250" s="25"/>
      <c r="C250" s="124" t="s">
        <v>230</v>
      </c>
      <c r="D250" s="124" t="s">
        <v>128</v>
      </c>
      <c r="E250" s="125" t="s">
        <v>324</v>
      </c>
      <c r="F250" s="126" t="s">
        <v>325</v>
      </c>
      <c r="G250" s="127" t="s">
        <v>208</v>
      </c>
      <c r="H250" s="128">
        <v>500</v>
      </c>
      <c r="I250" s="129">
        <v>111</v>
      </c>
      <c r="J250" s="129">
        <f>ROUND(I250*H250,2)</f>
        <v>55500</v>
      </c>
      <c r="K250" s="126" t="s">
        <v>132</v>
      </c>
      <c r="L250" s="25"/>
      <c r="M250" s="130" t="s">
        <v>1</v>
      </c>
      <c r="N250" s="131" t="s">
        <v>39</v>
      </c>
      <c r="O250" s="132">
        <v>0</v>
      </c>
      <c r="P250" s="132">
        <f>O250*H250</f>
        <v>0</v>
      </c>
      <c r="Q250" s="132">
        <v>0</v>
      </c>
      <c r="R250" s="132">
        <f>Q250*H250</f>
        <v>0</v>
      </c>
      <c r="S250" s="132">
        <v>0</v>
      </c>
      <c r="T250" s="133">
        <f>S250*H250</f>
        <v>0</v>
      </c>
      <c r="AR250" s="134" t="s">
        <v>133</v>
      </c>
      <c r="AT250" s="134" t="s">
        <v>128</v>
      </c>
      <c r="AU250" s="134" t="s">
        <v>84</v>
      </c>
      <c r="AY250" s="13" t="s">
        <v>125</v>
      </c>
      <c r="BE250" s="135">
        <f>IF(N250="základní",J250,0)</f>
        <v>55500</v>
      </c>
      <c r="BF250" s="135">
        <f>IF(N250="snížená",J250,0)</f>
        <v>0</v>
      </c>
      <c r="BG250" s="135">
        <f>IF(N250="zákl. přenesená",J250,0)</f>
        <v>0</v>
      </c>
      <c r="BH250" s="135">
        <f>IF(N250="sníž. přenesená",J250,0)</f>
        <v>0</v>
      </c>
      <c r="BI250" s="135">
        <f>IF(N250="nulová",J250,0)</f>
        <v>0</v>
      </c>
      <c r="BJ250" s="13" t="s">
        <v>82</v>
      </c>
      <c r="BK250" s="135">
        <f>ROUND(I250*H250,2)</f>
        <v>55500</v>
      </c>
      <c r="BL250" s="13" t="s">
        <v>133</v>
      </c>
      <c r="BM250" s="134" t="s">
        <v>326</v>
      </c>
    </row>
    <row r="251" spans="2:65" s="1" customFormat="1" ht="28.8">
      <c r="B251" s="25"/>
      <c r="D251" s="136" t="s">
        <v>134</v>
      </c>
      <c r="F251" s="137" t="s">
        <v>327</v>
      </c>
      <c r="L251" s="25"/>
      <c r="M251" s="138"/>
      <c r="T251" s="49"/>
      <c r="AT251" s="13" t="s">
        <v>134</v>
      </c>
      <c r="AU251" s="13" t="s">
        <v>84</v>
      </c>
    </row>
    <row r="252" spans="2:65" s="1" customFormat="1" ht="28.8">
      <c r="B252" s="25"/>
      <c r="D252" s="136" t="s">
        <v>136</v>
      </c>
      <c r="F252" s="139" t="s">
        <v>328</v>
      </c>
      <c r="L252" s="25"/>
      <c r="M252" s="138"/>
      <c r="T252" s="49"/>
      <c r="AT252" s="13" t="s">
        <v>136</v>
      </c>
      <c r="AU252" s="13" t="s">
        <v>84</v>
      </c>
    </row>
    <row r="253" spans="2:65" s="1" customFormat="1" ht="16.5" customHeight="1">
      <c r="B253" s="25"/>
      <c r="C253" s="124" t="s">
        <v>329</v>
      </c>
      <c r="D253" s="124" t="s">
        <v>128</v>
      </c>
      <c r="E253" s="125" t="s">
        <v>330</v>
      </c>
      <c r="F253" s="126" t="s">
        <v>331</v>
      </c>
      <c r="G253" s="127" t="s">
        <v>208</v>
      </c>
      <c r="H253" s="128">
        <v>1000</v>
      </c>
      <c r="I253" s="129">
        <v>36.200000000000003</v>
      </c>
      <c r="J253" s="129">
        <f>ROUND(I253*H253,2)</f>
        <v>36200</v>
      </c>
      <c r="K253" s="126" t="s">
        <v>132</v>
      </c>
      <c r="L253" s="25"/>
      <c r="M253" s="130" t="s">
        <v>1</v>
      </c>
      <c r="N253" s="131" t="s">
        <v>39</v>
      </c>
      <c r="O253" s="132">
        <v>0</v>
      </c>
      <c r="P253" s="132">
        <f>O253*H253</f>
        <v>0</v>
      </c>
      <c r="Q253" s="132">
        <v>0</v>
      </c>
      <c r="R253" s="132">
        <f>Q253*H253</f>
        <v>0</v>
      </c>
      <c r="S253" s="132">
        <v>0</v>
      </c>
      <c r="T253" s="133">
        <f>S253*H253</f>
        <v>0</v>
      </c>
      <c r="AR253" s="134" t="s">
        <v>133</v>
      </c>
      <c r="AT253" s="134" t="s">
        <v>128</v>
      </c>
      <c r="AU253" s="134" t="s">
        <v>84</v>
      </c>
      <c r="AY253" s="13" t="s">
        <v>125</v>
      </c>
      <c r="BE253" s="135">
        <f>IF(N253="základní",J253,0)</f>
        <v>36200</v>
      </c>
      <c r="BF253" s="135">
        <f>IF(N253="snížená",J253,0)</f>
        <v>0</v>
      </c>
      <c r="BG253" s="135">
        <f>IF(N253="zákl. přenesená",J253,0)</f>
        <v>0</v>
      </c>
      <c r="BH253" s="135">
        <f>IF(N253="sníž. přenesená",J253,0)</f>
        <v>0</v>
      </c>
      <c r="BI253" s="135">
        <f>IF(N253="nulová",J253,0)</f>
        <v>0</v>
      </c>
      <c r="BJ253" s="13" t="s">
        <v>82</v>
      </c>
      <c r="BK253" s="135">
        <f>ROUND(I253*H253,2)</f>
        <v>36200</v>
      </c>
      <c r="BL253" s="13" t="s">
        <v>133</v>
      </c>
      <c r="BM253" s="134" t="s">
        <v>332</v>
      </c>
    </row>
    <row r="254" spans="2:65" s="1" customFormat="1" ht="19.2">
      <c r="B254" s="25"/>
      <c r="D254" s="136" t="s">
        <v>134</v>
      </c>
      <c r="F254" s="137" t="s">
        <v>333</v>
      </c>
      <c r="L254" s="25"/>
      <c r="M254" s="138"/>
      <c r="T254" s="49"/>
      <c r="AT254" s="13" t="s">
        <v>134</v>
      </c>
      <c r="AU254" s="13" t="s">
        <v>84</v>
      </c>
    </row>
    <row r="255" spans="2:65" s="1" customFormat="1" ht="28.8">
      <c r="B255" s="25"/>
      <c r="D255" s="136" t="s">
        <v>136</v>
      </c>
      <c r="F255" s="139" t="s">
        <v>334</v>
      </c>
      <c r="L255" s="25"/>
      <c r="M255" s="138"/>
      <c r="T255" s="49"/>
      <c r="AT255" s="13" t="s">
        <v>136</v>
      </c>
      <c r="AU255" s="13" t="s">
        <v>84</v>
      </c>
    </row>
    <row r="256" spans="2:65" s="1" customFormat="1" ht="16.5" customHeight="1">
      <c r="B256" s="25"/>
      <c r="C256" s="124" t="s">
        <v>234</v>
      </c>
      <c r="D256" s="124" t="s">
        <v>128</v>
      </c>
      <c r="E256" s="125" t="s">
        <v>335</v>
      </c>
      <c r="F256" s="126" t="s">
        <v>336</v>
      </c>
      <c r="G256" s="127" t="s">
        <v>208</v>
      </c>
      <c r="H256" s="128">
        <v>1000</v>
      </c>
      <c r="I256" s="129">
        <v>42.1</v>
      </c>
      <c r="J256" s="129">
        <f>ROUND(I256*H256,2)</f>
        <v>42100</v>
      </c>
      <c r="K256" s="126" t="s">
        <v>132</v>
      </c>
      <c r="L256" s="25"/>
      <c r="M256" s="130" t="s">
        <v>1</v>
      </c>
      <c r="N256" s="131" t="s">
        <v>39</v>
      </c>
      <c r="O256" s="132">
        <v>0</v>
      </c>
      <c r="P256" s="132">
        <f>O256*H256</f>
        <v>0</v>
      </c>
      <c r="Q256" s="132">
        <v>0</v>
      </c>
      <c r="R256" s="132">
        <f>Q256*H256</f>
        <v>0</v>
      </c>
      <c r="S256" s="132">
        <v>0</v>
      </c>
      <c r="T256" s="133">
        <f>S256*H256</f>
        <v>0</v>
      </c>
      <c r="AR256" s="134" t="s">
        <v>133</v>
      </c>
      <c r="AT256" s="134" t="s">
        <v>128</v>
      </c>
      <c r="AU256" s="134" t="s">
        <v>84</v>
      </c>
      <c r="AY256" s="13" t="s">
        <v>125</v>
      </c>
      <c r="BE256" s="135">
        <f>IF(N256="základní",J256,0)</f>
        <v>42100</v>
      </c>
      <c r="BF256" s="135">
        <f>IF(N256="snížená",J256,0)</f>
        <v>0</v>
      </c>
      <c r="BG256" s="135">
        <f>IF(N256="zákl. přenesená",J256,0)</f>
        <v>0</v>
      </c>
      <c r="BH256" s="135">
        <f>IF(N256="sníž. přenesená",J256,0)</f>
        <v>0</v>
      </c>
      <c r="BI256" s="135">
        <f>IF(N256="nulová",J256,0)</f>
        <v>0</v>
      </c>
      <c r="BJ256" s="13" t="s">
        <v>82</v>
      </c>
      <c r="BK256" s="135">
        <f>ROUND(I256*H256,2)</f>
        <v>42100</v>
      </c>
      <c r="BL256" s="13" t="s">
        <v>133</v>
      </c>
      <c r="BM256" s="134" t="s">
        <v>337</v>
      </c>
    </row>
    <row r="257" spans="2:65" s="1" customFormat="1" ht="19.2">
      <c r="B257" s="25"/>
      <c r="D257" s="136" t="s">
        <v>134</v>
      </c>
      <c r="F257" s="137" t="s">
        <v>338</v>
      </c>
      <c r="L257" s="25"/>
      <c r="M257" s="138"/>
      <c r="T257" s="49"/>
      <c r="AT257" s="13" t="s">
        <v>134</v>
      </c>
      <c r="AU257" s="13" t="s">
        <v>84</v>
      </c>
    </row>
    <row r="258" spans="2:65" s="1" customFormat="1" ht="28.8">
      <c r="B258" s="25"/>
      <c r="D258" s="136" t="s">
        <v>136</v>
      </c>
      <c r="F258" s="139" t="s">
        <v>334</v>
      </c>
      <c r="L258" s="25"/>
      <c r="M258" s="138"/>
      <c r="T258" s="49"/>
      <c r="AT258" s="13" t="s">
        <v>136</v>
      </c>
      <c r="AU258" s="13" t="s">
        <v>84</v>
      </c>
    </row>
    <row r="259" spans="2:65" s="1" customFormat="1" ht="16.5" customHeight="1">
      <c r="B259" s="25"/>
      <c r="C259" s="124" t="s">
        <v>339</v>
      </c>
      <c r="D259" s="124" t="s">
        <v>128</v>
      </c>
      <c r="E259" s="125" t="s">
        <v>340</v>
      </c>
      <c r="F259" s="126" t="s">
        <v>341</v>
      </c>
      <c r="G259" s="127" t="s">
        <v>208</v>
      </c>
      <c r="H259" s="128">
        <v>2000</v>
      </c>
      <c r="I259" s="129">
        <v>8.43</v>
      </c>
      <c r="J259" s="129">
        <f>ROUND(I259*H259,2)</f>
        <v>16860</v>
      </c>
      <c r="K259" s="126" t="s">
        <v>132</v>
      </c>
      <c r="L259" s="25"/>
      <c r="M259" s="130" t="s">
        <v>1</v>
      </c>
      <c r="N259" s="131" t="s">
        <v>39</v>
      </c>
      <c r="O259" s="132">
        <v>0</v>
      </c>
      <c r="P259" s="132">
        <f>O259*H259</f>
        <v>0</v>
      </c>
      <c r="Q259" s="132">
        <v>0</v>
      </c>
      <c r="R259" s="132">
        <f>Q259*H259</f>
        <v>0</v>
      </c>
      <c r="S259" s="132">
        <v>0</v>
      </c>
      <c r="T259" s="133">
        <f>S259*H259</f>
        <v>0</v>
      </c>
      <c r="AR259" s="134" t="s">
        <v>133</v>
      </c>
      <c r="AT259" s="134" t="s">
        <v>128</v>
      </c>
      <c r="AU259" s="134" t="s">
        <v>84</v>
      </c>
      <c r="AY259" s="13" t="s">
        <v>125</v>
      </c>
      <c r="BE259" s="135">
        <f>IF(N259="základní",J259,0)</f>
        <v>16860</v>
      </c>
      <c r="BF259" s="135">
        <f>IF(N259="snížená",J259,0)</f>
        <v>0</v>
      </c>
      <c r="BG259" s="135">
        <f>IF(N259="zákl. přenesená",J259,0)</f>
        <v>0</v>
      </c>
      <c r="BH259" s="135">
        <f>IF(N259="sníž. přenesená",J259,0)</f>
        <v>0</v>
      </c>
      <c r="BI259" s="135">
        <f>IF(N259="nulová",J259,0)</f>
        <v>0</v>
      </c>
      <c r="BJ259" s="13" t="s">
        <v>82</v>
      </c>
      <c r="BK259" s="135">
        <f>ROUND(I259*H259,2)</f>
        <v>16860</v>
      </c>
      <c r="BL259" s="13" t="s">
        <v>133</v>
      </c>
      <c r="BM259" s="134" t="s">
        <v>342</v>
      </c>
    </row>
    <row r="260" spans="2:65" s="1" customFormat="1" ht="28.8">
      <c r="B260" s="25"/>
      <c r="D260" s="136" t="s">
        <v>134</v>
      </c>
      <c r="F260" s="137" t="s">
        <v>343</v>
      </c>
      <c r="L260" s="25"/>
      <c r="M260" s="138"/>
      <c r="T260" s="49"/>
      <c r="AT260" s="13" t="s">
        <v>134</v>
      </c>
      <c r="AU260" s="13" t="s">
        <v>84</v>
      </c>
    </row>
    <row r="261" spans="2:65" s="1" customFormat="1" ht="28.8">
      <c r="B261" s="25"/>
      <c r="D261" s="136" t="s">
        <v>136</v>
      </c>
      <c r="F261" s="139" t="s">
        <v>344</v>
      </c>
      <c r="L261" s="25"/>
      <c r="M261" s="138"/>
      <c r="T261" s="49"/>
      <c r="AT261" s="13" t="s">
        <v>136</v>
      </c>
      <c r="AU261" s="13" t="s">
        <v>84</v>
      </c>
    </row>
    <row r="262" spans="2:65" s="1" customFormat="1" ht="16.5" customHeight="1">
      <c r="B262" s="25"/>
      <c r="C262" s="124" t="s">
        <v>239</v>
      </c>
      <c r="D262" s="124" t="s">
        <v>128</v>
      </c>
      <c r="E262" s="125" t="s">
        <v>345</v>
      </c>
      <c r="F262" s="126" t="s">
        <v>346</v>
      </c>
      <c r="G262" s="127" t="s">
        <v>208</v>
      </c>
      <c r="H262" s="128">
        <v>2000</v>
      </c>
      <c r="I262" s="129">
        <v>10.3</v>
      </c>
      <c r="J262" s="129">
        <f>ROUND(I262*H262,2)</f>
        <v>20600</v>
      </c>
      <c r="K262" s="126" t="s">
        <v>132</v>
      </c>
      <c r="L262" s="25"/>
      <c r="M262" s="130" t="s">
        <v>1</v>
      </c>
      <c r="N262" s="131" t="s">
        <v>39</v>
      </c>
      <c r="O262" s="132">
        <v>0</v>
      </c>
      <c r="P262" s="132">
        <f>O262*H262</f>
        <v>0</v>
      </c>
      <c r="Q262" s="132">
        <v>0</v>
      </c>
      <c r="R262" s="132">
        <f>Q262*H262</f>
        <v>0</v>
      </c>
      <c r="S262" s="132">
        <v>0</v>
      </c>
      <c r="T262" s="133">
        <f>S262*H262</f>
        <v>0</v>
      </c>
      <c r="AR262" s="134" t="s">
        <v>133</v>
      </c>
      <c r="AT262" s="134" t="s">
        <v>128</v>
      </c>
      <c r="AU262" s="134" t="s">
        <v>84</v>
      </c>
      <c r="AY262" s="13" t="s">
        <v>125</v>
      </c>
      <c r="BE262" s="135">
        <f>IF(N262="základní",J262,0)</f>
        <v>20600</v>
      </c>
      <c r="BF262" s="135">
        <f>IF(N262="snížená",J262,0)</f>
        <v>0</v>
      </c>
      <c r="BG262" s="135">
        <f>IF(N262="zákl. přenesená",J262,0)</f>
        <v>0</v>
      </c>
      <c r="BH262" s="135">
        <f>IF(N262="sníž. přenesená",J262,0)</f>
        <v>0</v>
      </c>
      <c r="BI262" s="135">
        <f>IF(N262="nulová",J262,0)</f>
        <v>0</v>
      </c>
      <c r="BJ262" s="13" t="s">
        <v>82</v>
      </c>
      <c r="BK262" s="135">
        <f>ROUND(I262*H262,2)</f>
        <v>20600</v>
      </c>
      <c r="BL262" s="13" t="s">
        <v>133</v>
      </c>
      <c r="BM262" s="134" t="s">
        <v>347</v>
      </c>
    </row>
    <row r="263" spans="2:65" s="1" customFormat="1" ht="28.8">
      <c r="B263" s="25"/>
      <c r="D263" s="136" t="s">
        <v>134</v>
      </c>
      <c r="F263" s="137" t="s">
        <v>348</v>
      </c>
      <c r="L263" s="25"/>
      <c r="M263" s="138"/>
      <c r="T263" s="49"/>
      <c r="AT263" s="13" t="s">
        <v>134</v>
      </c>
      <c r="AU263" s="13" t="s">
        <v>84</v>
      </c>
    </row>
    <row r="264" spans="2:65" s="1" customFormat="1" ht="28.8">
      <c r="B264" s="25"/>
      <c r="D264" s="136" t="s">
        <v>136</v>
      </c>
      <c r="F264" s="139" t="s">
        <v>344</v>
      </c>
      <c r="L264" s="25"/>
      <c r="M264" s="138"/>
      <c r="T264" s="49"/>
      <c r="AT264" s="13" t="s">
        <v>136</v>
      </c>
      <c r="AU264" s="13" t="s">
        <v>84</v>
      </c>
    </row>
    <row r="265" spans="2:65" s="1" customFormat="1" ht="16.5" customHeight="1">
      <c r="B265" s="25"/>
      <c r="C265" s="124" t="s">
        <v>349</v>
      </c>
      <c r="D265" s="124" t="s">
        <v>128</v>
      </c>
      <c r="E265" s="125" t="s">
        <v>350</v>
      </c>
      <c r="F265" s="126" t="s">
        <v>351</v>
      </c>
      <c r="G265" s="127" t="s">
        <v>177</v>
      </c>
      <c r="H265" s="128">
        <v>100</v>
      </c>
      <c r="I265" s="129">
        <v>432</v>
      </c>
      <c r="J265" s="129">
        <f>ROUND(I265*H265,2)</f>
        <v>43200</v>
      </c>
      <c r="K265" s="126" t="s">
        <v>132</v>
      </c>
      <c r="L265" s="25"/>
      <c r="M265" s="130" t="s">
        <v>1</v>
      </c>
      <c r="N265" s="131" t="s">
        <v>39</v>
      </c>
      <c r="O265" s="132">
        <v>0</v>
      </c>
      <c r="P265" s="132">
        <f>O265*H265</f>
        <v>0</v>
      </c>
      <c r="Q265" s="132">
        <v>0</v>
      </c>
      <c r="R265" s="132">
        <f>Q265*H265</f>
        <v>0</v>
      </c>
      <c r="S265" s="132">
        <v>0</v>
      </c>
      <c r="T265" s="133">
        <f>S265*H265</f>
        <v>0</v>
      </c>
      <c r="AR265" s="134" t="s">
        <v>133</v>
      </c>
      <c r="AT265" s="134" t="s">
        <v>128</v>
      </c>
      <c r="AU265" s="134" t="s">
        <v>84</v>
      </c>
      <c r="AY265" s="13" t="s">
        <v>125</v>
      </c>
      <c r="BE265" s="135">
        <f>IF(N265="základní",J265,0)</f>
        <v>43200</v>
      </c>
      <c r="BF265" s="135">
        <f>IF(N265="snížená",J265,0)</f>
        <v>0</v>
      </c>
      <c r="BG265" s="135">
        <f>IF(N265="zákl. přenesená",J265,0)</f>
        <v>0</v>
      </c>
      <c r="BH265" s="135">
        <f>IF(N265="sníž. přenesená",J265,0)</f>
        <v>0</v>
      </c>
      <c r="BI265" s="135">
        <f>IF(N265="nulová",J265,0)</f>
        <v>0</v>
      </c>
      <c r="BJ265" s="13" t="s">
        <v>82</v>
      </c>
      <c r="BK265" s="135">
        <f>ROUND(I265*H265,2)</f>
        <v>43200</v>
      </c>
      <c r="BL265" s="13" t="s">
        <v>133</v>
      </c>
      <c r="BM265" s="134" t="s">
        <v>352</v>
      </c>
    </row>
    <row r="266" spans="2:65" s="1" customFormat="1" ht="28.8">
      <c r="B266" s="25"/>
      <c r="D266" s="136" t="s">
        <v>134</v>
      </c>
      <c r="F266" s="137" t="s">
        <v>353</v>
      </c>
      <c r="L266" s="25"/>
      <c r="M266" s="138"/>
      <c r="T266" s="49"/>
      <c r="AT266" s="13" t="s">
        <v>134</v>
      </c>
      <c r="AU266" s="13" t="s">
        <v>84</v>
      </c>
    </row>
    <row r="267" spans="2:65" s="1" customFormat="1" ht="28.8">
      <c r="B267" s="25"/>
      <c r="D267" s="136" t="s">
        <v>136</v>
      </c>
      <c r="F267" s="139" t="s">
        <v>354</v>
      </c>
      <c r="L267" s="25"/>
      <c r="M267" s="138"/>
      <c r="T267" s="49"/>
      <c r="AT267" s="13" t="s">
        <v>136</v>
      </c>
      <c r="AU267" s="13" t="s">
        <v>84</v>
      </c>
    </row>
    <row r="268" spans="2:65" s="1" customFormat="1" ht="16.5" customHeight="1">
      <c r="B268" s="25"/>
      <c r="C268" s="124" t="s">
        <v>245</v>
      </c>
      <c r="D268" s="124" t="s">
        <v>128</v>
      </c>
      <c r="E268" s="125" t="s">
        <v>355</v>
      </c>
      <c r="F268" s="126" t="s">
        <v>356</v>
      </c>
      <c r="G268" s="127" t="s">
        <v>177</v>
      </c>
      <c r="H268" s="128">
        <v>100</v>
      </c>
      <c r="I268" s="129">
        <v>641</v>
      </c>
      <c r="J268" s="129">
        <f>ROUND(I268*H268,2)</f>
        <v>64100</v>
      </c>
      <c r="K268" s="126" t="s">
        <v>132</v>
      </c>
      <c r="L268" s="25"/>
      <c r="M268" s="130" t="s">
        <v>1</v>
      </c>
      <c r="N268" s="131" t="s">
        <v>39</v>
      </c>
      <c r="O268" s="132">
        <v>0</v>
      </c>
      <c r="P268" s="132">
        <f>O268*H268</f>
        <v>0</v>
      </c>
      <c r="Q268" s="132">
        <v>0</v>
      </c>
      <c r="R268" s="132">
        <f>Q268*H268</f>
        <v>0</v>
      </c>
      <c r="S268" s="132">
        <v>0</v>
      </c>
      <c r="T268" s="133">
        <f>S268*H268</f>
        <v>0</v>
      </c>
      <c r="AR268" s="134" t="s">
        <v>133</v>
      </c>
      <c r="AT268" s="134" t="s">
        <v>128</v>
      </c>
      <c r="AU268" s="134" t="s">
        <v>84</v>
      </c>
      <c r="AY268" s="13" t="s">
        <v>125</v>
      </c>
      <c r="BE268" s="135">
        <f>IF(N268="základní",J268,0)</f>
        <v>64100</v>
      </c>
      <c r="BF268" s="135">
        <f>IF(N268="snížená",J268,0)</f>
        <v>0</v>
      </c>
      <c r="BG268" s="135">
        <f>IF(N268="zákl. přenesená",J268,0)</f>
        <v>0</v>
      </c>
      <c r="BH268" s="135">
        <f>IF(N268="sníž. přenesená",J268,0)</f>
        <v>0</v>
      </c>
      <c r="BI268" s="135">
        <f>IF(N268="nulová",J268,0)</f>
        <v>0</v>
      </c>
      <c r="BJ268" s="13" t="s">
        <v>82</v>
      </c>
      <c r="BK268" s="135">
        <f>ROUND(I268*H268,2)</f>
        <v>64100</v>
      </c>
      <c r="BL268" s="13" t="s">
        <v>133</v>
      </c>
      <c r="BM268" s="134" t="s">
        <v>357</v>
      </c>
    </row>
    <row r="269" spans="2:65" s="1" customFormat="1" ht="28.8">
      <c r="B269" s="25"/>
      <c r="D269" s="136" t="s">
        <v>134</v>
      </c>
      <c r="F269" s="137" t="s">
        <v>358</v>
      </c>
      <c r="L269" s="25"/>
      <c r="M269" s="138"/>
      <c r="T269" s="49"/>
      <c r="AT269" s="13" t="s">
        <v>134</v>
      </c>
      <c r="AU269" s="13" t="s">
        <v>84</v>
      </c>
    </row>
    <row r="270" spans="2:65" s="1" customFormat="1" ht="28.8">
      <c r="B270" s="25"/>
      <c r="D270" s="136" t="s">
        <v>136</v>
      </c>
      <c r="F270" s="139" t="s">
        <v>354</v>
      </c>
      <c r="L270" s="25"/>
      <c r="M270" s="138"/>
      <c r="T270" s="49"/>
      <c r="AT270" s="13" t="s">
        <v>136</v>
      </c>
      <c r="AU270" s="13" t="s">
        <v>84</v>
      </c>
    </row>
    <row r="271" spans="2:65" s="1" customFormat="1" ht="16.5" customHeight="1">
      <c r="B271" s="25"/>
      <c r="C271" s="124" t="s">
        <v>359</v>
      </c>
      <c r="D271" s="124" t="s">
        <v>128</v>
      </c>
      <c r="E271" s="125" t="s">
        <v>360</v>
      </c>
      <c r="F271" s="126" t="s">
        <v>361</v>
      </c>
      <c r="G271" s="127" t="s">
        <v>177</v>
      </c>
      <c r="H271" s="128">
        <v>200</v>
      </c>
      <c r="I271" s="129">
        <v>1000</v>
      </c>
      <c r="J271" s="129">
        <f>ROUND(I271*H271,2)</f>
        <v>200000</v>
      </c>
      <c r="K271" s="126" t="s">
        <v>132</v>
      </c>
      <c r="L271" s="25"/>
      <c r="M271" s="130" t="s">
        <v>1</v>
      </c>
      <c r="N271" s="131" t="s">
        <v>39</v>
      </c>
      <c r="O271" s="132">
        <v>0</v>
      </c>
      <c r="P271" s="132">
        <f>O271*H271</f>
        <v>0</v>
      </c>
      <c r="Q271" s="132">
        <v>0</v>
      </c>
      <c r="R271" s="132">
        <f>Q271*H271</f>
        <v>0</v>
      </c>
      <c r="S271" s="132">
        <v>0</v>
      </c>
      <c r="T271" s="133">
        <f>S271*H271</f>
        <v>0</v>
      </c>
      <c r="AR271" s="134" t="s">
        <v>133</v>
      </c>
      <c r="AT271" s="134" t="s">
        <v>128</v>
      </c>
      <c r="AU271" s="134" t="s">
        <v>84</v>
      </c>
      <c r="AY271" s="13" t="s">
        <v>125</v>
      </c>
      <c r="BE271" s="135">
        <f>IF(N271="základní",J271,0)</f>
        <v>200000</v>
      </c>
      <c r="BF271" s="135">
        <f>IF(N271="snížená",J271,0)</f>
        <v>0</v>
      </c>
      <c r="BG271" s="135">
        <f>IF(N271="zákl. přenesená",J271,0)</f>
        <v>0</v>
      </c>
      <c r="BH271" s="135">
        <f>IF(N271="sníž. přenesená",J271,0)</f>
        <v>0</v>
      </c>
      <c r="BI271" s="135">
        <f>IF(N271="nulová",J271,0)</f>
        <v>0</v>
      </c>
      <c r="BJ271" s="13" t="s">
        <v>82</v>
      </c>
      <c r="BK271" s="135">
        <f>ROUND(I271*H271,2)</f>
        <v>200000</v>
      </c>
      <c r="BL271" s="13" t="s">
        <v>133</v>
      </c>
      <c r="BM271" s="134" t="s">
        <v>362</v>
      </c>
    </row>
    <row r="272" spans="2:65" s="1" customFormat="1" ht="57.6">
      <c r="B272" s="25"/>
      <c r="D272" s="136" t="s">
        <v>134</v>
      </c>
      <c r="F272" s="137" t="s">
        <v>363</v>
      </c>
      <c r="L272" s="25"/>
      <c r="M272" s="138"/>
      <c r="T272" s="49"/>
      <c r="AT272" s="13" t="s">
        <v>134</v>
      </c>
      <c r="AU272" s="13" t="s">
        <v>84</v>
      </c>
    </row>
    <row r="273" spans="2:65" s="1" customFormat="1" ht="67.2">
      <c r="B273" s="25"/>
      <c r="D273" s="136" t="s">
        <v>136</v>
      </c>
      <c r="F273" s="139" t="s">
        <v>364</v>
      </c>
      <c r="L273" s="25"/>
      <c r="M273" s="138"/>
      <c r="T273" s="49"/>
      <c r="AT273" s="13" t="s">
        <v>136</v>
      </c>
      <c r="AU273" s="13" t="s">
        <v>84</v>
      </c>
    </row>
    <row r="274" spans="2:65" s="1" customFormat="1" ht="16.5" customHeight="1">
      <c r="B274" s="25"/>
      <c r="C274" s="124" t="s">
        <v>249</v>
      </c>
      <c r="D274" s="124" t="s">
        <v>128</v>
      </c>
      <c r="E274" s="125" t="s">
        <v>365</v>
      </c>
      <c r="F274" s="126" t="s">
        <v>366</v>
      </c>
      <c r="G274" s="127" t="s">
        <v>177</v>
      </c>
      <c r="H274" s="128">
        <v>200</v>
      </c>
      <c r="I274" s="129">
        <v>1080</v>
      </c>
      <c r="J274" s="129">
        <f>ROUND(I274*H274,2)</f>
        <v>216000</v>
      </c>
      <c r="K274" s="126" t="s">
        <v>132</v>
      </c>
      <c r="L274" s="25"/>
      <c r="M274" s="130" t="s">
        <v>1</v>
      </c>
      <c r="N274" s="131" t="s">
        <v>39</v>
      </c>
      <c r="O274" s="132">
        <v>0</v>
      </c>
      <c r="P274" s="132">
        <f>O274*H274</f>
        <v>0</v>
      </c>
      <c r="Q274" s="132">
        <v>0</v>
      </c>
      <c r="R274" s="132">
        <f>Q274*H274</f>
        <v>0</v>
      </c>
      <c r="S274" s="132">
        <v>0</v>
      </c>
      <c r="T274" s="133">
        <f>S274*H274</f>
        <v>0</v>
      </c>
      <c r="AR274" s="134" t="s">
        <v>133</v>
      </c>
      <c r="AT274" s="134" t="s">
        <v>128</v>
      </c>
      <c r="AU274" s="134" t="s">
        <v>84</v>
      </c>
      <c r="AY274" s="13" t="s">
        <v>125</v>
      </c>
      <c r="BE274" s="135">
        <f>IF(N274="základní",J274,0)</f>
        <v>216000</v>
      </c>
      <c r="BF274" s="135">
        <f>IF(N274="snížená",J274,0)</f>
        <v>0</v>
      </c>
      <c r="BG274" s="135">
        <f>IF(N274="zákl. přenesená",J274,0)</f>
        <v>0</v>
      </c>
      <c r="BH274" s="135">
        <f>IF(N274="sníž. přenesená",J274,0)</f>
        <v>0</v>
      </c>
      <c r="BI274" s="135">
        <f>IF(N274="nulová",J274,0)</f>
        <v>0</v>
      </c>
      <c r="BJ274" s="13" t="s">
        <v>82</v>
      </c>
      <c r="BK274" s="135">
        <f>ROUND(I274*H274,2)</f>
        <v>216000</v>
      </c>
      <c r="BL274" s="13" t="s">
        <v>133</v>
      </c>
      <c r="BM274" s="134" t="s">
        <v>367</v>
      </c>
    </row>
    <row r="275" spans="2:65" s="1" customFormat="1" ht="57.6">
      <c r="B275" s="25"/>
      <c r="D275" s="136" t="s">
        <v>134</v>
      </c>
      <c r="F275" s="137" t="s">
        <v>368</v>
      </c>
      <c r="L275" s="25"/>
      <c r="M275" s="138"/>
      <c r="T275" s="49"/>
      <c r="AT275" s="13" t="s">
        <v>134</v>
      </c>
      <c r="AU275" s="13" t="s">
        <v>84</v>
      </c>
    </row>
    <row r="276" spans="2:65" s="1" customFormat="1" ht="67.2">
      <c r="B276" s="25"/>
      <c r="D276" s="136" t="s">
        <v>136</v>
      </c>
      <c r="F276" s="139" t="s">
        <v>364</v>
      </c>
      <c r="L276" s="25"/>
      <c r="M276" s="138"/>
      <c r="T276" s="49"/>
      <c r="AT276" s="13" t="s">
        <v>136</v>
      </c>
      <c r="AU276" s="13" t="s">
        <v>84</v>
      </c>
    </row>
    <row r="277" spans="2:65" s="1" customFormat="1" ht="16.5" customHeight="1">
      <c r="B277" s="25"/>
      <c r="C277" s="124" t="s">
        <v>369</v>
      </c>
      <c r="D277" s="124" t="s">
        <v>128</v>
      </c>
      <c r="E277" s="125" t="s">
        <v>370</v>
      </c>
      <c r="F277" s="126" t="s">
        <v>371</v>
      </c>
      <c r="G277" s="127" t="s">
        <v>177</v>
      </c>
      <c r="H277" s="128">
        <v>200</v>
      </c>
      <c r="I277" s="129">
        <v>1150</v>
      </c>
      <c r="J277" s="129">
        <f>ROUND(I277*H277,2)</f>
        <v>230000</v>
      </c>
      <c r="K277" s="126" t="s">
        <v>132</v>
      </c>
      <c r="L277" s="25"/>
      <c r="M277" s="130" t="s">
        <v>1</v>
      </c>
      <c r="N277" s="131" t="s">
        <v>39</v>
      </c>
      <c r="O277" s="132">
        <v>0</v>
      </c>
      <c r="P277" s="132">
        <f>O277*H277</f>
        <v>0</v>
      </c>
      <c r="Q277" s="132">
        <v>0</v>
      </c>
      <c r="R277" s="132">
        <f>Q277*H277</f>
        <v>0</v>
      </c>
      <c r="S277" s="132">
        <v>0</v>
      </c>
      <c r="T277" s="133">
        <f>S277*H277</f>
        <v>0</v>
      </c>
      <c r="AR277" s="134" t="s">
        <v>133</v>
      </c>
      <c r="AT277" s="134" t="s">
        <v>128</v>
      </c>
      <c r="AU277" s="134" t="s">
        <v>84</v>
      </c>
      <c r="AY277" s="13" t="s">
        <v>125</v>
      </c>
      <c r="BE277" s="135">
        <f>IF(N277="základní",J277,0)</f>
        <v>230000</v>
      </c>
      <c r="BF277" s="135">
        <f>IF(N277="snížená",J277,0)</f>
        <v>0</v>
      </c>
      <c r="BG277" s="135">
        <f>IF(N277="zákl. přenesená",J277,0)</f>
        <v>0</v>
      </c>
      <c r="BH277" s="135">
        <f>IF(N277="sníž. přenesená",J277,0)</f>
        <v>0</v>
      </c>
      <c r="BI277" s="135">
        <f>IF(N277="nulová",J277,0)</f>
        <v>0</v>
      </c>
      <c r="BJ277" s="13" t="s">
        <v>82</v>
      </c>
      <c r="BK277" s="135">
        <f>ROUND(I277*H277,2)</f>
        <v>230000</v>
      </c>
      <c r="BL277" s="13" t="s">
        <v>133</v>
      </c>
      <c r="BM277" s="134" t="s">
        <v>372</v>
      </c>
    </row>
    <row r="278" spans="2:65" s="1" customFormat="1" ht="57.6">
      <c r="B278" s="25"/>
      <c r="D278" s="136" t="s">
        <v>134</v>
      </c>
      <c r="F278" s="137" t="s">
        <v>373</v>
      </c>
      <c r="L278" s="25"/>
      <c r="M278" s="138"/>
      <c r="T278" s="49"/>
      <c r="AT278" s="13" t="s">
        <v>134</v>
      </c>
      <c r="AU278" s="13" t="s">
        <v>84</v>
      </c>
    </row>
    <row r="279" spans="2:65" s="1" customFormat="1" ht="67.2">
      <c r="B279" s="25"/>
      <c r="D279" s="136" t="s">
        <v>136</v>
      </c>
      <c r="F279" s="139" t="s">
        <v>364</v>
      </c>
      <c r="L279" s="25"/>
      <c r="M279" s="138"/>
      <c r="T279" s="49"/>
      <c r="AT279" s="13" t="s">
        <v>136</v>
      </c>
      <c r="AU279" s="13" t="s">
        <v>84</v>
      </c>
    </row>
    <row r="280" spans="2:65" s="1" customFormat="1" ht="16.5" customHeight="1">
      <c r="B280" s="25"/>
      <c r="C280" s="124" t="s">
        <v>254</v>
      </c>
      <c r="D280" s="124" t="s">
        <v>128</v>
      </c>
      <c r="E280" s="125" t="s">
        <v>374</v>
      </c>
      <c r="F280" s="126" t="s">
        <v>375</v>
      </c>
      <c r="G280" s="127" t="s">
        <v>177</v>
      </c>
      <c r="H280" s="128">
        <v>250</v>
      </c>
      <c r="I280" s="129">
        <v>1330</v>
      </c>
      <c r="J280" s="129">
        <f>ROUND(I280*H280,2)</f>
        <v>332500</v>
      </c>
      <c r="K280" s="126" t="s">
        <v>132</v>
      </c>
      <c r="L280" s="25"/>
      <c r="M280" s="130" t="s">
        <v>1</v>
      </c>
      <c r="N280" s="131" t="s">
        <v>39</v>
      </c>
      <c r="O280" s="132">
        <v>0</v>
      </c>
      <c r="P280" s="132">
        <f>O280*H280</f>
        <v>0</v>
      </c>
      <c r="Q280" s="132">
        <v>0</v>
      </c>
      <c r="R280" s="132">
        <f>Q280*H280</f>
        <v>0</v>
      </c>
      <c r="S280" s="132">
        <v>0</v>
      </c>
      <c r="T280" s="133">
        <f>S280*H280</f>
        <v>0</v>
      </c>
      <c r="AR280" s="134" t="s">
        <v>133</v>
      </c>
      <c r="AT280" s="134" t="s">
        <v>128</v>
      </c>
      <c r="AU280" s="134" t="s">
        <v>84</v>
      </c>
      <c r="AY280" s="13" t="s">
        <v>125</v>
      </c>
      <c r="BE280" s="135">
        <f>IF(N280="základní",J280,0)</f>
        <v>332500</v>
      </c>
      <c r="BF280" s="135">
        <f>IF(N280="snížená",J280,0)</f>
        <v>0</v>
      </c>
      <c r="BG280" s="135">
        <f>IF(N280="zákl. přenesená",J280,0)</f>
        <v>0</v>
      </c>
      <c r="BH280" s="135">
        <f>IF(N280="sníž. přenesená",J280,0)</f>
        <v>0</v>
      </c>
      <c r="BI280" s="135">
        <f>IF(N280="nulová",J280,0)</f>
        <v>0</v>
      </c>
      <c r="BJ280" s="13" t="s">
        <v>82</v>
      </c>
      <c r="BK280" s="135">
        <f>ROUND(I280*H280,2)</f>
        <v>332500</v>
      </c>
      <c r="BL280" s="13" t="s">
        <v>133</v>
      </c>
      <c r="BM280" s="134" t="s">
        <v>376</v>
      </c>
    </row>
    <row r="281" spans="2:65" s="1" customFormat="1" ht="67.2">
      <c r="B281" s="25"/>
      <c r="D281" s="136" t="s">
        <v>134</v>
      </c>
      <c r="F281" s="137" t="s">
        <v>377</v>
      </c>
      <c r="L281" s="25"/>
      <c r="M281" s="138"/>
      <c r="T281" s="49"/>
      <c r="AT281" s="13" t="s">
        <v>134</v>
      </c>
      <c r="AU281" s="13" t="s">
        <v>84</v>
      </c>
    </row>
    <row r="282" spans="2:65" s="1" customFormat="1" ht="67.2">
      <c r="B282" s="25"/>
      <c r="D282" s="136" t="s">
        <v>136</v>
      </c>
      <c r="F282" s="139" t="s">
        <v>364</v>
      </c>
      <c r="L282" s="25"/>
      <c r="M282" s="138"/>
      <c r="T282" s="49"/>
      <c r="AT282" s="13" t="s">
        <v>136</v>
      </c>
      <c r="AU282" s="13" t="s">
        <v>84</v>
      </c>
    </row>
    <row r="283" spans="2:65" s="1" customFormat="1" ht="16.5" customHeight="1">
      <c r="B283" s="25"/>
      <c r="C283" s="124" t="s">
        <v>378</v>
      </c>
      <c r="D283" s="124" t="s">
        <v>128</v>
      </c>
      <c r="E283" s="125" t="s">
        <v>379</v>
      </c>
      <c r="F283" s="126" t="s">
        <v>380</v>
      </c>
      <c r="G283" s="127" t="s">
        <v>177</v>
      </c>
      <c r="H283" s="128">
        <v>800</v>
      </c>
      <c r="I283" s="129">
        <v>747</v>
      </c>
      <c r="J283" s="129">
        <f>ROUND(I283*H283,2)</f>
        <v>597600</v>
      </c>
      <c r="K283" s="126" t="s">
        <v>132</v>
      </c>
      <c r="L283" s="25"/>
      <c r="M283" s="130" t="s">
        <v>1</v>
      </c>
      <c r="N283" s="131" t="s">
        <v>39</v>
      </c>
      <c r="O283" s="132">
        <v>0</v>
      </c>
      <c r="P283" s="132">
        <f>O283*H283</f>
        <v>0</v>
      </c>
      <c r="Q283" s="132">
        <v>0</v>
      </c>
      <c r="R283" s="132">
        <f>Q283*H283</f>
        <v>0</v>
      </c>
      <c r="S283" s="132">
        <v>0</v>
      </c>
      <c r="T283" s="133">
        <f>S283*H283</f>
        <v>0</v>
      </c>
      <c r="AR283" s="134" t="s">
        <v>133</v>
      </c>
      <c r="AT283" s="134" t="s">
        <v>128</v>
      </c>
      <c r="AU283" s="134" t="s">
        <v>84</v>
      </c>
      <c r="AY283" s="13" t="s">
        <v>125</v>
      </c>
      <c r="BE283" s="135">
        <f>IF(N283="základní",J283,0)</f>
        <v>597600</v>
      </c>
      <c r="BF283" s="135">
        <f>IF(N283="snížená",J283,0)</f>
        <v>0</v>
      </c>
      <c r="BG283" s="135">
        <f>IF(N283="zákl. přenesená",J283,0)</f>
        <v>0</v>
      </c>
      <c r="BH283" s="135">
        <f>IF(N283="sníž. přenesená",J283,0)</f>
        <v>0</v>
      </c>
      <c r="BI283" s="135">
        <f>IF(N283="nulová",J283,0)</f>
        <v>0</v>
      </c>
      <c r="BJ283" s="13" t="s">
        <v>82</v>
      </c>
      <c r="BK283" s="135">
        <f>ROUND(I283*H283,2)</f>
        <v>597600</v>
      </c>
      <c r="BL283" s="13" t="s">
        <v>133</v>
      </c>
      <c r="BM283" s="134" t="s">
        <v>381</v>
      </c>
    </row>
    <row r="284" spans="2:65" s="1" customFormat="1" ht="57.6">
      <c r="B284" s="25"/>
      <c r="D284" s="136" t="s">
        <v>134</v>
      </c>
      <c r="F284" s="137" t="s">
        <v>382</v>
      </c>
      <c r="L284" s="25"/>
      <c r="M284" s="138"/>
      <c r="T284" s="49"/>
      <c r="AT284" s="13" t="s">
        <v>134</v>
      </c>
      <c r="AU284" s="13" t="s">
        <v>84</v>
      </c>
    </row>
    <row r="285" spans="2:65" s="1" customFormat="1" ht="67.2">
      <c r="B285" s="25"/>
      <c r="D285" s="136" t="s">
        <v>136</v>
      </c>
      <c r="F285" s="139" t="s">
        <v>383</v>
      </c>
      <c r="L285" s="25"/>
      <c r="M285" s="138"/>
      <c r="T285" s="49"/>
      <c r="AT285" s="13" t="s">
        <v>136</v>
      </c>
      <c r="AU285" s="13" t="s">
        <v>84</v>
      </c>
    </row>
    <row r="286" spans="2:65" s="1" customFormat="1" ht="16.5" customHeight="1">
      <c r="B286" s="25"/>
      <c r="C286" s="124" t="s">
        <v>258</v>
      </c>
      <c r="D286" s="124" t="s">
        <v>128</v>
      </c>
      <c r="E286" s="125" t="s">
        <v>384</v>
      </c>
      <c r="F286" s="126" t="s">
        <v>385</v>
      </c>
      <c r="G286" s="127" t="s">
        <v>177</v>
      </c>
      <c r="H286" s="128">
        <v>800</v>
      </c>
      <c r="I286" s="129">
        <v>807</v>
      </c>
      <c r="J286" s="129">
        <f>ROUND(I286*H286,2)</f>
        <v>645600</v>
      </c>
      <c r="K286" s="126" t="s">
        <v>132</v>
      </c>
      <c r="L286" s="25"/>
      <c r="M286" s="130" t="s">
        <v>1</v>
      </c>
      <c r="N286" s="131" t="s">
        <v>39</v>
      </c>
      <c r="O286" s="132">
        <v>0</v>
      </c>
      <c r="P286" s="132">
        <f>O286*H286</f>
        <v>0</v>
      </c>
      <c r="Q286" s="132">
        <v>0</v>
      </c>
      <c r="R286" s="132">
        <f>Q286*H286</f>
        <v>0</v>
      </c>
      <c r="S286" s="132">
        <v>0</v>
      </c>
      <c r="T286" s="133">
        <f>S286*H286</f>
        <v>0</v>
      </c>
      <c r="AR286" s="134" t="s">
        <v>133</v>
      </c>
      <c r="AT286" s="134" t="s">
        <v>128</v>
      </c>
      <c r="AU286" s="134" t="s">
        <v>84</v>
      </c>
      <c r="AY286" s="13" t="s">
        <v>125</v>
      </c>
      <c r="BE286" s="135">
        <f>IF(N286="základní",J286,0)</f>
        <v>645600</v>
      </c>
      <c r="BF286" s="135">
        <f>IF(N286="snížená",J286,0)</f>
        <v>0</v>
      </c>
      <c r="BG286" s="135">
        <f>IF(N286="zákl. přenesená",J286,0)</f>
        <v>0</v>
      </c>
      <c r="BH286" s="135">
        <f>IF(N286="sníž. přenesená",J286,0)</f>
        <v>0</v>
      </c>
      <c r="BI286" s="135">
        <f>IF(N286="nulová",J286,0)</f>
        <v>0</v>
      </c>
      <c r="BJ286" s="13" t="s">
        <v>82</v>
      </c>
      <c r="BK286" s="135">
        <f>ROUND(I286*H286,2)</f>
        <v>645600</v>
      </c>
      <c r="BL286" s="13" t="s">
        <v>133</v>
      </c>
      <c r="BM286" s="134" t="s">
        <v>386</v>
      </c>
    </row>
    <row r="287" spans="2:65" s="1" customFormat="1" ht="67.2">
      <c r="B287" s="25"/>
      <c r="D287" s="136" t="s">
        <v>134</v>
      </c>
      <c r="F287" s="137" t="s">
        <v>387</v>
      </c>
      <c r="L287" s="25"/>
      <c r="M287" s="138"/>
      <c r="T287" s="49"/>
      <c r="AT287" s="13" t="s">
        <v>134</v>
      </c>
      <c r="AU287" s="13" t="s">
        <v>84</v>
      </c>
    </row>
    <row r="288" spans="2:65" s="1" customFormat="1" ht="67.2">
      <c r="B288" s="25"/>
      <c r="D288" s="136" t="s">
        <v>136</v>
      </c>
      <c r="F288" s="139" t="s">
        <v>383</v>
      </c>
      <c r="L288" s="25"/>
      <c r="M288" s="138"/>
      <c r="T288" s="49"/>
      <c r="AT288" s="13" t="s">
        <v>136</v>
      </c>
      <c r="AU288" s="13" t="s">
        <v>84</v>
      </c>
    </row>
    <row r="289" spans="2:65" s="1" customFormat="1" ht="16.5" customHeight="1">
      <c r="B289" s="25"/>
      <c r="C289" s="124" t="s">
        <v>388</v>
      </c>
      <c r="D289" s="124" t="s">
        <v>128</v>
      </c>
      <c r="E289" s="125" t="s">
        <v>389</v>
      </c>
      <c r="F289" s="126" t="s">
        <v>390</v>
      </c>
      <c r="G289" s="127" t="s">
        <v>177</v>
      </c>
      <c r="H289" s="128">
        <v>800</v>
      </c>
      <c r="I289" s="129">
        <v>849</v>
      </c>
      <c r="J289" s="129">
        <f>ROUND(I289*H289,2)</f>
        <v>679200</v>
      </c>
      <c r="K289" s="126" t="s">
        <v>132</v>
      </c>
      <c r="L289" s="25"/>
      <c r="M289" s="130" t="s">
        <v>1</v>
      </c>
      <c r="N289" s="131" t="s">
        <v>39</v>
      </c>
      <c r="O289" s="132">
        <v>0</v>
      </c>
      <c r="P289" s="132">
        <f>O289*H289</f>
        <v>0</v>
      </c>
      <c r="Q289" s="132">
        <v>0</v>
      </c>
      <c r="R289" s="132">
        <f>Q289*H289</f>
        <v>0</v>
      </c>
      <c r="S289" s="132">
        <v>0</v>
      </c>
      <c r="T289" s="133">
        <f>S289*H289</f>
        <v>0</v>
      </c>
      <c r="AR289" s="134" t="s">
        <v>133</v>
      </c>
      <c r="AT289" s="134" t="s">
        <v>128</v>
      </c>
      <c r="AU289" s="134" t="s">
        <v>84</v>
      </c>
      <c r="AY289" s="13" t="s">
        <v>125</v>
      </c>
      <c r="BE289" s="135">
        <f>IF(N289="základní",J289,0)</f>
        <v>679200</v>
      </c>
      <c r="BF289" s="135">
        <f>IF(N289="snížená",J289,0)</f>
        <v>0</v>
      </c>
      <c r="BG289" s="135">
        <f>IF(N289="zákl. přenesená",J289,0)</f>
        <v>0</v>
      </c>
      <c r="BH289" s="135">
        <f>IF(N289="sníž. přenesená",J289,0)</f>
        <v>0</v>
      </c>
      <c r="BI289" s="135">
        <f>IF(N289="nulová",J289,0)</f>
        <v>0</v>
      </c>
      <c r="BJ289" s="13" t="s">
        <v>82</v>
      </c>
      <c r="BK289" s="135">
        <f>ROUND(I289*H289,2)</f>
        <v>679200</v>
      </c>
      <c r="BL289" s="13" t="s">
        <v>133</v>
      </c>
      <c r="BM289" s="134" t="s">
        <v>391</v>
      </c>
    </row>
    <row r="290" spans="2:65" s="1" customFormat="1" ht="67.2">
      <c r="B290" s="25"/>
      <c r="D290" s="136" t="s">
        <v>134</v>
      </c>
      <c r="F290" s="137" t="s">
        <v>392</v>
      </c>
      <c r="L290" s="25"/>
      <c r="M290" s="138"/>
      <c r="T290" s="49"/>
      <c r="AT290" s="13" t="s">
        <v>134</v>
      </c>
      <c r="AU290" s="13" t="s">
        <v>84</v>
      </c>
    </row>
    <row r="291" spans="2:65" s="1" customFormat="1" ht="67.2">
      <c r="B291" s="25"/>
      <c r="D291" s="136" t="s">
        <v>136</v>
      </c>
      <c r="F291" s="139" t="s">
        <v>383</v>
      </c>
      <c r="L291" s="25"/>
      <c r="M291" s="138"/>
      <c r="T291" s="49"/>
      <c r="AT291" s="13" t="s">
        <v>136</v>
      </c>
      <c r="AU291" s="13" t="s">
        <v>84</v>
      </c>
    </row>
    <row r="292" spans="2:65" s="1" customFormat="1" ht="16.5" customHeight="1">
      <c r="B292" s="25"/>
      <c r="C292" s="124" t="s">
        <v>264</v>
      </c>
      <c r="D292" s="124" t="s">
        <v>128</v>
      </c>
      <c r="E292" s="125" t="s">
        <v>393</v>
      </c>
      <c r="F292" s="126" t="s">
        <v>394</v>
      </c>
      <c r="G292" s="127" t="s">
        <v>177</v>
      </c>
      <c r="H292" s="128">
        <v>800</v>
      </c>
      <c r="I292" s="129">
        <v>994</v>
      </c>
      <c r="J292" s="129">
        <f>ROUND(I292*H292,2)</f>
        <v>795200</v>
      </c>
      <c r="K292" s="126" t="s">
        <v>132</v>
      </c>
      <c r="L292" s="25"/>
      <c r="M292" s="130" t="s">
        <v>1</v>
      </c>
      <c r="N292" s="131" t="s">
        <v>39</v>
      </c>
      <c r="O292" s="132">
        <v>0</v>
      </c>
      <c r="P292" s="132">
        <f>O292*H292</f>
        <v>0</v>
      </c>
      <c r="Q292" s="132">
        <v>0</v>
      </c>
      <c r="R292" s="132">
        <f>Q292*H292</f>
        <v>0</v>
      </c>
      <c r="S292" s="132">
        <v>0</v>
      </c>
      <c r="T292" s="133">
        <f>S292*H292</f>
        <v>0</v>
      </c>
      <c r="AR292" s="134" t="s">
        <v>133</v>
      </c>
      <c r="AT292" s="134" t="s">
        <v>128</v>
      </c>
      <c r="AU292" s="134" t="s">
        <v>84</v>
      </c>
      <c r="AY292" s="13" t="s">
        <v>125</v>
      </c>
      <c r="BE292" s="135">
        <f>IF(N292="základní",J292,0)</f>
        <v>795200</v>
      </c>
      <c r="BF292" s="135">
        <f>IF(N292="snížená",J292,0)</f>
        <v>0</v>
      </c>
      <c r="BG292" s="135">
        <f>IF(N292="zákl. přenesená",J292,0)</f>
        <v>0</v>
      </c>
      <c r="BH292" s="135">
        <f>IF(N292="sníž. přenesená",J292,0)</f>
        <v>0</v>
      </c>
      <c r="BI292" s="135">
        <f>IF(N292="nulová",J292,0)</f>
        <v>0</v>
      </c>
      <c r="BJ292" s="13" t="s">
        <v>82</v>
      </c>
      <c r="BK292" s="135">
        <f>ROUND(I292*H292,2)</f>
        <v>795200</v>
      </c>
      <c r="BL292" s="13" t="s">
        <v>133</v>
      </c>
      <c r="BM292" s="134" t="s">
        <v>395</v>
      </c>
    </row>
    <row r="293" spans="2:65" s="1" customFormat="1" ht="67.2">
      <c r="B293" s="25"/>
      <c r="D293" s="136" t="s">
        <v>134</v>
      </c>
      <c r="F293" s="137" t="s">
        <v>396</v>
      </c>
      <c r="L293" s="25"/>
      <c r="M293" s="138"/>
      <c r="T293" s="49"/>
      <c r="AT293" s="13" t="s">
        <v>134</v>
      </c>
      <c r="AU293" s="13" t="s">
        <v>84</v>
      </c>
    </row>
    <row r="294" spans="2:65" s="1" customFormat="1" ht="67.2">
      <c r="B294" s="25"/>
      <c r="D294" s="136" t="s">
        <v>136</v>
      </c>
      <c r="F294" s="139" t="s">
        <v>383</v>
      </c>
      <c r="L294" s="25"/>
      <c r="M294" s="138"/>
      <c r="T294" s="49"/>
      <c r="AT294" s="13" t="s">
        <v>136</v>
      </c>
      <c r="AU294" s="13" t="s">
        <v>84</v>
      </c>
    </row>
    <row r="295" spans="2:65" s="1" customFormat="1" ht="16.5" customHeight="1">
      <c r="B295" s="25"/>
      <c r="C295" s="124" t="s">
        <v>397</v>
      </c>
      <c r="D295" s="124" t="s">
        <v>128</v>
      </c>
      <c r="E295" s="125" t="s">
        <v>398</v>
      </c>
      <c r="F295" s="126" t="s">
        <v>399</v>
      </c>
      <c r="G295" s="127" t="s">
        <v>177</v>
      </c>
      <c r="H295" s="128">
        <v>3000</v>
      </c>
      <c r="I295" s="129">
        <v>328</v>
      </c>
      <c r="J295" s="129">
        <f>ROUND(I295*H295,2)</f>
        <v>984000</v>
      </c>
      <c r="K295" s="126" t="s">
        <v>132</v>
      </c>
      <c r="L295" s="25"/>
      <c r="M295" s="130" t="s">
        <v>1</v>
      </c>
      <c r="N295" s="131" t="s">
        <v>39</v>
      </c>
      <c r="O295" s="132">
        <v>0</v>
      </c>
      <c r="P295" s="132">
        <f>O295*H295</f>
        <v>0</v>
      </c>
      <c r="Q295" s="132">
        <v>0</v>
      </c>
      <c r="R295" s="132">
        <f>Q295*H295</f>
        <v>0</v>
      </c>
      <c r="S295" s="132">
        <v>0</v>
      </c>
      <c r="T295" s="133">
        <f>S295*H295</f>
        <v>0</v>
      </c>
      <c r="AR295" s="134" t="s">
        <v>133</v>
      </c>
      <c r="AT295" s="134" t="s">
        <v>128</v>
      </c>
      <c r="AU295" s="134" t="s">
        <v>84</v>
      </c>
      <c r="AY295" s="13" t="s">
        <v>125</v>
      </c>
      <c r="BE295" s="135">
        <f>IF(N295="základní",J295,0)</f>
        <v>984000</v>
      </c>
      <c r="BF295" s="135">
        <f>IF(N295="snížená",J295,0)</f>
        <v>0</v>
      </c>
      <c r="BG295" s="135">
        <f>IF(N295="zákl. přenesená",J295,0)</f>
        <v>0</v>
      </c>
      <c r="BH295" s="135">
        <f>IF(N295="sníž. přenesená",J295,0)</f>
        <v>0</v>
      </c>
      <c r="BI295" s="135">
        <f>IF(N295="nulová",J295,0)</f>
        <v>0</v>
      </c>
      <c r="BJ295" s="13" t="s">
        <v>82</v>
      </c>
      <c r="BK295" s="135">
        <f>ROUND(I295*H295,2)</f>
        <v>984000</v>
      </c>
      <c r="BL295" s="13" t="s">
        <v>133</v>
      </c>
      <c r="BM295" s="134" t="s">
        <v>400</v>
      </c>
    </row>
    <row r="296" spans="2:65" s="1" customFormat="1" ht="28.8">
      <c r="B296" s="25"/>
      <c r="D296" s="136" t="s">
        <v>134</v>
      </c>
      <c r="F296" s="137" t="s">
        <v>401</v>
      </c>
      <c r="L296" s="25"/>
      <c r="M296" s="138"/>
      <c r="T296" s="49"/>
      <c r="AT296" s="13" t="s">
        <v>134</v>
      </c>
      <c r="AU296" s="13" t="s">
        <v>84</v>
      </c>
    </row>
    <row r="297" spans="2:65" s="1" customFormat="1" ht="28.8">
      <c r="B297" s="25"/>
      <c r="D297" s="136" t="s">
        <v>136</v>
      </c>
      <c r="F297" s="139" t="s">
        <v>402</v>
      </c>
      <c r="L297" s="25"/>
      <c r="M297" s="138"/>
      <c r="T297" s="49"/>
      <c r="AT297" s="13" t="s">
        <v>136</v>
      </c>
      <c r="AU297" s="13" t="s">
        <v>84</v>
      </c>
    </row>
    <row r="298" spans="2:65" s="1" customFormat="1" ht="16.5" customHeight="1">
      <c r="B298" s="25"/>
      <c r="C298" s="124" t="s">
        <v>268</v>
      </c>
      <c r="D298" s="124" t="s">
        <v>128</v>
      </c>
      <c r="E298" s="125" t="s">
        <v>403</v>
      </c>
      <c r="F298" s="126" t="s">
        <v>404</v>
      </c>
      <c r="G298" s="127" t="s">
        <v>177</v>
      </c>
      <c r="H298" s="128">
        <v>800</v>
      </c>
      <c r="I298" s="129">
        <v>328</v>
      </c>
      <c r="J298" s="129">
        <f>ROUND(I298*H298,2)</f>
        <v>262400</v>
      </c>
      <c r="K298" s="126" t="s">
        <v>132</v>
      </c>
      <c r="L298" s="25"/>
      <c r="M298" s="130" t="s">
        <v>1</v>
      </c>
      <c r="N298" s="131" t="s">
        <v>39</v>
      </c>
      <c r="O298" s="132">
        <v>0</v>
      </c>
      <c r="P298" s="132">
        <f>O298*H298</f>
        <v>0</v>
      </c>
      <c r="Q298" s="132">
        <v>0</v>
      </c>
      <c r="R298" s="132">
        <f>Q298*H298</f>
        <v>0</v>
      </c>
      <c r="S298" s="132">
        <v>0</v>
      </c>
      <c r="T298" s="133">
        <f>S298*H298</f>
        <v>0</v>
      </c>
      <c r="AR298" s="134" t="s">
        <v>133</v>
      </c>
      <c r="AT298" s="134" t="s">
        <v>128</v>
      </c>
      <c r="AU298" s="134" t="s">
        <v>84</v>
      </c>
      <c r="AY298" s="13" t="s">
        <v>125</v>
      </c>
      <c r="BE298" s="135">
        <f>IF(N298="základní",J298,0)</f>
        <v>262400</v>
      </c>
      <c r="BF298" s="135">
        <f>IF(N298="snížená",J298,0)</f>
        <v>0</v>
      </c>
      <c r="BG298" s="135">
        <f>IF(N298="zákl. přenesená",J298,0)</f>
        <v>0</v>
      </c>
      <c r="BH298" s="135">
        <f>IF(N298="sníž. přenesená",J298,0)</f>
        <v>0</v>
      </c>
      <c r="BI298" s="135">
        <f>IF(N298="nulová",J298,0)</f>
        <v>0</v>
      </c>
      <c r="BJ298" s="13" t="s">
        <v>82</v>
      </c>
      <c r="BK298" s="135">
        <f>ROUND(I298*H298,2)</f>
        <v>262400</v>
      </c>
      <c r="BL298" s="13" t="s">
        <v>133</v>
      </c>
      <c r="BM298" s="134" t="s">
        <v>405</v>
      </c>
    </row>
    <row r="299" spans="2:65" s="1" customFormat="1" ht="28.8">
      <c r="B299" s="25"/>
      <c r="D299" s="136" t="s">
        <v>134</v>
      </c>
      <c r="F299" s="137" t="s">
        <v>406</v>
      </c>
      <c r="L299" s="25"/>
      <c r="M299" s="138"/>
      <c r="T299" s="49"/>
      <c r="AT299" s="13" t="s">
        <v>134</v>
      </c>
      <c r="AU299" s="13" t="s">
        <v>84</v>
      </c>
    </row>
    <row r="300" spans="2:65" s="1" customFormat="1" ht="28.8">
      <c r="B300" s="25"/>
      <c r="D300" s="136" t="s">
        <v>136</v>
      </c>
      <c r="F300" s="139" t="s">
        <v>402</v>
      </c>
      <c r="L300" s="25"/>
      <c r="M300" s="138"/>
      <c r="T300" s="49"/>
      <c r="AT300" s="13" t="s">
        <v>136</v>
      </c>
      <c r="AU300" s="13" t="s">
        <v>84</v>
      </c>
    </row>
    <row r="301" spans="2:65" s="1" customFormat="1" ht="16.5" customHeight="1">
      <c r="B301" s="25"/>
      <c r="C301" s="124" t="s">
        <v>407</v>
      </c>
      <c r="D301" s="124" t="s">
        <v>128</v>
      </c>
      <c r="E301" s="125" t="s">
        <v>408</v>
      </c>
      <c r="F301" s="126" t="s">
        <v>409</v>
      </c>
      <c r="G301" s="127" t="s">
        <v>177</v>
      </c>
      <c r="H301" s="128">
        <v>3000</v>
      </c>
      <c r="I301" s="129">
        <v>717</v>
      </c>
      <c r="J301" s="129">
        <f>ROUND(I301*H301,2)</f>
        <v>2151000</v>
      </c>
      <c r="K301" s="126" t="s">
        <v>132</v>
      </c>
      <c r="L301" s="25"/>
      <c r="M301" s="130" t="s">
        <v>1</v>
      </c>
      <c r="N301" s="131" t="s">
        <v>39</v>
      </c>
      <c r="O301" s="132">
        <v>0</v>
      </c>
      <c r="P301" s="132">
        <f>O301*H301</f>
        <v>0</v>
      </c>
      <c r="Q301" s="132">
        <v>0</v>
      </c>
      <c r="R301" s="132">
        <f>Q301*H301</f>
        <v>0</v>
      </c>
      <c r="S301" s="132">
        <v>0</v>
      </c>
      <c r="T301" s="133">
        <f>S301*H301</f>
        <v>0</v>
      </c>
      <c r="AR301" s="134" t="s">
        <v>133</v>
      </c>
      <c r="AT301" s="134" t="s">
        <v>128</v>
      </c>
      <c r="AU301" s="134" t="s">
        <v>84</v>
      </c>
      <c r="AY301" s="13" t="s">
        <v>125</v>
      </c>
      <c r="BE301" s="135">
        <f>IF(N301="základní",J301,0)</f>
        <v>2151000</v>
      </c>
      <c r="BF301" s="135">
        <f>IF(N301="snížená",J301,0)</f>
        <v>0</v>
      </c>
      <c r="BG301" s="135">
        <f>IF(N301="zákl. přenesená",J301,0)</f>
        <v>0</v>
      </c>
      <c r="BH301" s="135">
        <f>IF(N301="sníž. přenesená",J301,0)</f>
        <v>0</v>
      </c>
      <c r="BI301" s="135">
        <f>IF(N301="nulová",J301,0)</f>
        <v>0</v>
      </c>
      <c r="BJ301" s="13" t="s">
        <v>82</v>
      </c>
      <c r="BK301" s="135">
        <f>ROUND(I301*H301,2)</f>
        <v>2151000</v>
      </c>
      <c r="BL301" s="13" t="s">
        <v>133</v>
      </c>
      <c r="BM301" s="134" t="s">
        <v>410</v>
      </c>
    </row>
    <row r="302" spans="2:65" s="1" customFormat="1" ht="28.8">
      <c r="B302" s="25"/>
      <c r="D302" s="136" t="s">
        <v>134</v>
      </c>
      <c r="F302" s="137" t="s">
        <v>411</v>
      </c>
      <c r="L302" s="25"/>
      <c r="M302" s="138"/>
      <c r="T302" s="49"/>
      <c r="AT302" s="13" t="s">
        <v>134</v>
      </c>
      <c r="AU302" s="13" t="s">
        <v>84</v>
      </c>
    </row>
    <row r="303" spans="2:65" s="1" customFormat="1" ht="38.4">
      <c r="B303" s="25"/>
      <c r="D303" s="136" t="s">
        <v>136</v>
      </c>
      <c r="F303" s="139" t="s">
        <v>412</v>
      </c>
      <c r="L303" s="25"/>
      <c r="M303" s="138"/>
      <c r="T303" s="49"/>
      <c r="AT303" s="13" t="s">
        <v>136</v>
      </c>
      <c r="AU303" s="13" t="s">
        <v>84</v>
      </c>
    </row>
    <row r="304" spans="2:65" s="1" customFormat="1" ht="16.5" customHeight="1">
      <c r="B304" s="25"/>
      <c r="C304" s="124" t="s">
        <v>274</v>
      </c>
      <c r="D304" s="124" t="s">
        <v>128</v>
      </c>
      <c r="E304" s="125" t="s">
        <v>413</v>
      </c>
      <c r="F304" s="126" t="s">
        <v>414</v>
      </c>
      <c r="G304" s="127" t="s">
        <v>177</v>
      </c>
      <c r="H304" s="128">
        <v>800</v>
      </c>
      <c r="I304" s="129">
        <v>717</v>
      </c>
      <c r="J304" s="129">
        <f>ROUND(I304*H304,2)</f>
        <v>573600</v>
      </c>
      <c r="K304" s="126" t="s">
        <v>132</v>
      </c>
      <c r="L304" s="25"/>
      <c r="M304" s="130" t="s">
        <v>1</v>
      </c>
      <c r="N304" s="131" t="s">
        <v>39</v>
      </c>
      <c r="O304" s="132">
        <v>0</v>
      </c>
      <c r="P304" s="132">
        <f>O304*H304</f>
        <v>0</v>
      </c>
      <c r="Q304" s="132">
        <v>0</v>
      </c>
      <c r="R304" s="132">
        <f>Q304*H304</f>
        <v>0</v>
      </c>
      <c r="S304" s="132">
        <v>0</v>
      </c>
      <c r="T304" s="133">
        <f>S304*H304</f>
        <v>0</v>
      </c>
      <c r="AR304" s="134" t="s">
        <v>133</v>
      </c>
      <c r="AT304" s="134" t="s">
        <v>128</v>
      </c>
      <c r="AU304" s="134" t="s">
        <v>84</v>
      </c>
      <c r="AY304" s="13" t="s">
        <v>125</v>
      </c>
      <c r="BE304" s="135">
        <f>IF(N304="základní",J304,0)</f>
        <v>573600</v>
      </c>
      <c r="BF304" s="135">
        <f>IF(N304="snížená",J304,0)</f>
        <v>0</v>
      </c>
      <c r="BG304" s="135">
        <f>IF(N304="zákl. přenesená",J304,0)</f>
        <v>0</v>
      </c>
      <c r="BH304" s="135">
        <f>IF(N304="sníž. přenesená",J304,0)</f>
        <v>0</v>
      </c>
      <c r="BI304" s="135">
        <f>IF(N304="nulová",J304,0)</f>
        <v>0</v>
      </c>
      <c r="BJ304" s="13" t="s">
        <v>82</v>
      </c>
      <c r="BK304" s="135">
        <f>ROUND(I304*H304,2)</f>
        <v>573600</v>
      </c>
      <c r="BL304" s="13" t="s">
        <v>133</v>
      </c>
      <c r="BM304" s="134" t="s">
        <v>415</v>
      </c>
    </row>
    <row r="305" spans="2:65" s="1" customFormat="1" ht="28.8">
      <c r="B305" s="25"/>
      <c r="D305" s="136" t="s">
        <v>134</v>
      </c>
      <c r="F305" s="137" t="s">
        <v>416</v>
      </c>
      <c r="L305" s="25"/>
      <c r="M305" s="138"/>
      <c r="T305" s="49"/>
      <c r="AT305" s="13" t="s">
        <v>134</v>
      </c>
      <c r="AU305" s="13" t="s">
        <v>84</v>
      </c>
    </row>
    <row r="306" spans="2:65" s="1" customFormat="1" ht="38.4">
      <c r="B306" s="25"/>
      <c r="D306" s="136" t="s">
        <v>136</v>
      </c>
      <c r="F306" s="139" t="s">
        <v>412</v>
      </c>
      <c r="L306" s="25"/>
      <c r="M306" s="138"/>
      <c r="T306" s="49"/>
      <c r="AT306" s="13" t="s">
        <v>136</v>
      </c>
      <c r="AU306" s="13" t="s">
        <v>84</v>
      </c>
    </row>
    <row r="307" spans="2:65" s="1" customFormat="1" ht="16.5" customHeight="1">
      <c r="B307" s="25"/>
      <c r="C307" s="124" t="s">
        <v>417</v>
      </c>
      <c r="D307" s="124" t="s">
        <v>128</v>
      </c>
      <c r="E307" s="125" t="s">
        <v>418</v>
      </c>
      <c r="F307" s="126" t="s">
        <v>419</v>
      </c>
      <c r="G307" s="127" t="s">
        <v>208</v>
      </c>
      <c r="H307" s="128">
        <v>1000</v>
      </c>
      <c r="I307" s="129">
        <v>76.8</v>
      </c>
      <c r="J307" s="129">
        <f>ROUND(I307*H307,2)</f>
        <v>76800</v>
      </c>
      <c r="K307" s="126" t="s">
        <v>132</v>
      </c>
      <c r="L307" s="25"/>
      <c r="M307" s="130" t="s">
        <v>1</v>
      </c>
      <c r="N307" s="131" t="s">
        <v>39</v>
      </c>
      <c r="O307" s="132">
        <v>0</v>
      </c>
      <c r="P307" s="132">
        <f>O307*H307</f>
        <v>0</v>
      </c>
      <c r="Q307" s="132">
        <v>0</v>
      </c>
      <c r="R307" s="132">
        <f>Q307*H307</f>
        <v>0</v>
      </c>
      <c r="S307" s="132">
        <v>0</v>
      </c>
      <c r="T307" s="133">
        <f>S307*H307</f>
        <v>0</v>
      </c>
      <c r="AR307" s="134" t="s">
        <v>133</v>
      </c>
      <c r="AT307" s="134" t="s">
        <v>128</v>
      </c>
      <c r="AU307" s="134" t="s">
        <v>84</v>
      </c>
      <c r="AY307" s="13" t="s">
        <v>125</v>
      </c>
      <c r="BE307" s="135">
        <f>IF(N307="základní",J307,0)</f>
        <v>76800</v>
      </c>
      <c r="BF307" s="135">
        <f>IF(N307="snížená",J307,0)</f>
        <v>0</v>
      </c>
      <c r="BG307" s="135">
        <f>IF(N307="zákl. přenesená",J307,0)</f>
        <v>0</v>
      </c>
      <c r="BH307" s="135">
        <f>IF(N307="sníž. přenesená",J307,0)</f>
        <v>0</v>
      </c>
      <c r="BI307" s="135">
        <f>IF(N307="nulová",J307,0)</f>
        <v>0</v>
      </c>
      <c r="BJ307" s="13" t="s">
        <v>82</v>
      </c>
      <c r="BK307" s="135">
        <f>ROUND(I307*H307,2)</f>
        <v>76800</v>
      </c>
      <c r="BL307" s="13" t="s">
        <v>133</v>
      </c>
      <c r="BM307" s="134" t="s">
        <v>420</v>
      </c>
    </row>
    <row r="308" spans="2:65" s="1" customFormat="1" ht="19.2">
      <c r="B308" s="25"/>
      <c r="D308" s="136" t="s">
        <v>134</v>
      </c>
      <c r="F308" s="137" t="s">
        <v>421</v>
      </c>
      <c r="L308" s="25"/>
      <c r="M308" s="138"/>
      <c r="T308" s="49"/>
      <c r="AT308" s="13" t="s">
        <v>134</v>
      </c>
      <c r="AU308" s="13" t="s">
        <v>84</v>
      </c>
    </row>
    <row r="309" spans="2:65" s="1" customFormat="1" ht="28.8">
      <c r="B309" s="25"/>
      <c r="D309" s="136" t="s">
        <v>136</v>
      </c>
      <c r="F309" s="139" t="s">
        <v>422</v>
      </c>
      <c r="L309" s="25"/>
      <c r="M309" s="138"/>
      <c r="T309" s="49"/>
      <c r="AT309" s="13" t="s">
        <v>136</v>
      </c>
      <c r="AU309" s="13" t="s">
        <v>84</v>
      </c>
    </row>
    <row r="310" spans="2:65" s="1" customFormat="1" ht="16.5" customHeight="1">
      <c r="B310" s="25"/>
      <c r="C310" s="124" t="s">
        <v>278</v>
      </c>
      <c r="D310" s="124" t="s">
        <v>128</v>
      </c>
      <c r="E310" s="125" t="s">
        <v>423</v>
      </c>
      <c r="F310" s="126" t="s">
        <v>424</v>
      </c>
      <c r="G310" s="127" t="s">
        <v>208</v>
      </c>
      <c r="H310" s="128">
        <v>200</v>
      </c>
      <c r="I310" s="129">
        <v>76.8</v>
      </c>
      <c r="J310" s="129">
        <f>ROUND(I310*H310,2)</f>
        <v>15360</v>
      </c>
      <c r="K310" s="126" t="s">
        <v>132</v>
      </c>
      <c r="L310" s="25"/>
      <c r="M310" s="130" t="s">
        <v>1</v>
      </c>
      <c r="N310" s="131" t="s">
        <v>39</v>
      </c>
      <c r="O310" s="132">
        <v>0</v>
      </c>
      <c r="P310" s="132">
        <f>O310*H310</f>
        <v>0</v>
      </c>
      <c r="Q310" s="132">
        <v>0</v>
      </c>
      <c r="R310" s="132">
        <f>Q310*H310</f>
        <v>0</v>
      </c>
      <c r="S310" s="132">
        <v>0</v>
      </c>
      <c r="T310" s="133">
        <f>S310*H310</f>
        <v>0</v>
      </c>
      <c r="AR310" s="134" t="s">
        <v>133</v>
      </c>
      <c r="AT310" s="134" t="s">
        <v>128</v>
      </c>
      <c r="AU310" s="134" t="s">
        <v>84</v>
      </c>
      <c r="AY310" s="13" t="s">
        <v>125</v>
      </c>
      <c r="BE310" s="135">
        <f>IF(N310="základní",J310,0)</f>
        <v>15360</v>
      </c>
      <c r="BF310" s="135">
        <f>IF(N310="snížená",J310,0)</f>
        <v>0</v>
      </c>
      <c r="BG310" s="135">
        <f>IF(N310="zákl. přenesená",J310,0)</f>
        <v>0</v>
      </c>
      <c r="BH310" s="135">
        <f>IF(N310="sníž. přenesená",J310,0)</f>
        <v>0</v>
      </c>
      <c r="BI310" s="135">
        <f>IF(N310="nulová",J310,0)</f>
        <v>0</v>
      </c>
      <c r="BJ310" s="13" t="s">
        <v>82</v>
      </c>
      <c r="BK310" s="135">
        <f>ROUND(I310*H310,2)</f>
        <v>15360</v>
      </c>
      <c r="BL310" s="13" t="s">
        <v>133</v>
      </c>
      <c r="BM310" s="134" t="s">
        <v>425</v>
      </c>
    </row>
    <row r="311" spans="2:65" s="1" customFormat="1" ht="28.8">
      <c r="B311" s="25"/>
      <c r="D311" s="136" t="s">
        <v>134</v>
      </c>
      <c r="F311" s="137" t="s">
        <v>426</v>
      </c>
      <c r="L311" s="25"/>
      <c r="M311" s="138"/>
      <c r="T311" s="49"/>
      <c r="AT311" s="13" t="s">
        <v>134</v>
      </c>
      <c r="AU311" s="13" t="s">
        <v>84</v>
      </c>
    </row>
    <row r="312" spans="2:65" s="1" customFormat="1" ht="28.8">
      <c r="B312" s="25"/>
      <c r="D312" s="136" t="s">
        <v>136</v>
      </c>
      <c r="F312" s="139" t="s">
        <v>422</v>
      </c>
      <c r="L312" s="25"/>
      <c r="M312" s="138"/>
      <c r="T312" s="49"/>
      <c r="AT312" s="13" t="s">
        <v>136</v>
      </c>
      <c r="AU312" s="13" t="s">
        <v>84</v>
      </c>
    </row>
    <row r="313" spans="2:65" s="1" customFormat="1" ht="16.5" customHeight="1">
      <c r="B313" s="25"/>
      <c r="C313" s="124" t="s">
        <v>427</v>
      </c>
      <c r="D313" s="124" t="s">
        <v>128</v>
      </c>
      <c r="E313" s="125" t="s">
        <v>428</v>
      </c>
      <c r="F313" s="126" t="s">
        <v>429</v>
      </c>
      <c r="G313" s="127" t="s">
        <v>208</v>
      </c>
      <c r="H313" s="128">
        <v>100</v>
      </c>
      <c r="I313" s="129">
        <v>563</v>
      </c>
      <c r="J313" s="129">
        <f>ROUND(I313*H313,2)</f>
        <v>56300</v>
      </c>
      <c r="K313" s="126" t="s">
        <v>132</v>
      </c>
      <c r="L313" s="25"/>
      <c r="M313" s="130" t="s">
        <v>1</v>
      </c>
      <c r="N313" s="131" t="s">
        <v>39</v>
      </c>
      <c r="O313" s="132">
        <v>0</v>
      </c>
      <c r="P313" s="132">
        <f>O313*H313</f>
        <v>0</v>
      </c>
      <c r="Q313" s="132">
        <v>0</v>
      </c>
      <c r="R313" s="132">
        <f>Q313*H313</f>
        <v>0</v>
      </c>
      <c r="S313" s="132">
        <v>0</v>
      </c>
      <c r="T313" s="133">
        <f>S313*H313</f>
        <v>0</v>
      </c>
      <c r="AR313" s="134" t="s">
        <v>133</v>
      </c>
      <c r="AT313" s="134" t="s">
        <v>128</v>
      </c>
      <c r="AU313" s="134" t="s">
        <v>84</v>
      </c>
      <c r="AY313" s="13" t="s">
        <v>125</v>
      </c>
      <c r="BE313" s="135">
        <f>IF(N313="základní",J313,0)</f>
        <v>56300</v>
      </c>
      <c r="BF313" s="135">
        <f>IF(N313="snížená",J313,0)</f>
        <v>0</v>
      </c>
      <c r="BG313" s="135">
        <f>IF(N313="zákl. přenesená",J313,0)</f>
        <v>0</v>
      </c>
      <c r="BH313" s="135">
        <f>IF(N313="sníž. přenesená",J313,0)</f>
        <v>0</v>
      </c>
      <c r="BI313" s="135">
        <f>IF(N313="nulová",J313,0)</f>
        <v>0</v>
      </c>
      <c r="BJ313" s="13" t="s">
        <v>82</v>
      </c>
      <c r="BK313" s="135">
        <f>ROUND(I313*H313,2)</f>
        <v>56300</v>
      </c>
      <c r="BL313" s="13" t="s">
        <v>133</v>
      </c>
      <c r="BM313" s="134" t="s">
        <v>430</v>
      </c>
    </row>
    <row r="314" spans="2:65" s="1" customFormat="1" ht="48">
      <c r="B314" s="25"/>
      <c r="D314" s="136" t="s">
        <v>134</v>
      </c>
      <c r="F314" s="137" t="s">
        <v>431</v>
      </c>
      <c r="L314" s="25"/>
      <c r="M314" s="138"/>
      <c r="T314" s="49"/>
      <c r="AT314" s="13" t="s">
        <v>134</v>
      </c>
      <c r="AU314" s="13" t="s">
        <v>84</v>
      </c>
    </row>
    <row r="315" spans="2:65" s="1" customFormat="1" ht="48">
      <c r="B315" s="25"/>
      <c r="D315" s="136" t="s">
        <v>136</v>
      </c>
      <c r="F315" s="139" t="s">
        <v>432</v>
      </c>
      <c r="L315" s="25"/>
      <c r="M315" s="138"/>
      <c r="T315" s="49"/>
      <c r="AT315" s="13" t="s">
        <v>136</v>
      </c>
      <c r="AU315" s="13" t="s">
        <v>84</v>
      </c>
    </row>
    <row r="316" spans="2:65" s="1" customFormat="1" ht="16.5" customHeight="1">
      <c r="B316" s="25"/>
      <c r="C316" s="124" t="s">
        <v>284</v>
      </c>
      <c r="D316" s="124" t="s">
        <v>128</v>
      </c>
      <c r="E316" s="125" t="s">
        <v>433</v>
      </c>
      <c r="F316" s="126" t="s">
        <v>434</v>
      </c>
      <c r="G316" s="127" t="s">
        <v>208</v>
      </c>
      <c r="H316" s="128">
        <v>100</v>
      </c>
      <c r="I316" s="129">
        <v>600</v>
      </c>
      <c r="J316" s="129">
        <f>ROUND(I316*H316,2)</f>
        <v>60000</v>
      </c>
      <c r="K316" s="126" t="s">
        <v>132</v>
      </c>
      <c r="L316" s="25"/>
      <c r="M316" s="130" t="s">
        <v>1</v>
      </c>
      <c r="N316" s="131" t="s">
        <v>39</v>
      </c>
      <c r="O316" s="132">
        <v>0</v>
      </c>
      <c r="P316" s="132">
        <f>O316*H316</f>
        <v>0</v>
      </c>
      <c r="Q316" s="132">
        <v>0</v>
      </c>
      <c r="R316" s="132">
        <f>Q316*H316</f>
        <v>0</v>
      </c>
      <c r="S316" s="132">
        <v>0</v>
      </c>
      <c r="T316" s="133">
        <f>S316*H316</f>
        <v>0</v>
      </c>
      <c r="AR316" s="134" t="s">
        <v>133</v>
      </c>
      <c r="AT316" s="134" t="s">
        <v>128</v>
      </c>
      <c r="AU316" s="134" t="s">
        <v>84</v>
      </c>
      <c r="AY316" s="13" t="s">
        <v>125</v>
      </c>
      <c r="BE316" s="135">
        <f>IF(N316="základní",J316,0)</f>
        <v>60000</v>
      </c>
      <c r="BF316" s="135">
        <f>IF(N316="snížená",J316,0)</f>
        <v>0</v>
      </c>
      <c r="BG316" s="135">
        <f>IF(N316="zákl. přenesená",J316,0)</f>
        <v>0</v>
      </c>
      <c r="BH316" s="135">
        <f>IF(N316="sníž. přenesená",J316,0)</f>
        <v>0</v>
      </c>
      <c r="BI316" s="135">
        <f>IF(N316="nulová",J316,0)</f>
        <v>0</v>
      </c>
      <c r="BJ316" s="13" t="s">
        <v>82</v>
      </c>
      <c r="BK316" s="135">
        <f>ROUND(I316*H316,2)</f>
        <v>60000</v>
      </c>
      <c r="BL316" s="13" t="s">
        <v>133</v>
      </c>
      <c r="BM316" s="134" t="s">
        <v>435</v>
      </c>
    </row>
    <row r="317" spans="2:65" s="1" customFormat="1" ht="48">
      <c r="B317" s="25"/>
      <c r="D317" s="136" t="s">
        <v>134</v>
      </c>
      <c r="F317" s="137" t="s">
        <v>436</v>
      </c>
      <c r="L317" s="25"/>
      <c r="M317" s="138"/>
      <c r="T317" s="49"/>
      <c r="AT317" s="13" t="s">
        <v>134</v>
      </c>
      <c r="AU317" s="13" t="s">
        <v>84</v>
      </c>
    </row>
    <row r="318" spans="2:65" s="1" customFormat="1" ht="48">
      <c r="B318" s="25"/>
      <c r="D318" s="136" t="s">
        <v>136</v>
      </c>
      <c r="F318" s="139" t="s">
        <v>432</v>
      </c>
      <c r="L318" s="25"/>
      <c r="M318" s="138"/>
      <c r="T318" s="49"/>
      <c r="AT318" s="13" t="s">
        <v>136</v>
      </c>
      <c r="AU318" s="13" t="s">
        <v>84</v>
      </c>
    </row>
    <row r="319" spans="2:65" s="1" customFormat="1" ht="16.5" customHeight="1">
      <c r="B319" s="25"/>
      <c r="C319" s="124" t="s">
        <v>437</v>
      </c>
      <c r="D319" s="124" t="s">
        <v>128</v>
      </c>
      <c r="E319" s="125" t="s">
        <v>438</v>
      </c>
      <c r="F319" s="126" t="s">
        <v>439</v>
      </c>
      <c r="G319" s="127" t="s">
        <v>131</v>
      </c>
      <c r="H319" s="128">
        <v>1</v>
      </c>
      <c r="I319" s="129">
        <v>2303500</v>
      </c>
      <c r="J319" s="129">
        <f>ROUND(I319*H319,2)</f>
        <v>2303500</v>
      </c>
      <c r="K319" s="126" t="s">
        <v>132</v>
      </c>
      <c r="L319" s="25"/>
      <c r="M319" s="130" t="s">
        <v>1</v>
      </c>
      <c r="N319" s="131" t="s">
        <v>39</v>
      </c>
      <c r="O319" s="132">
        <v>0</v>
      </c>
      <c r="P319" s="132">
        <f>O319*H319</f>
        <v>0</v>
      </c>
      <c r="Q319" s="132">
        <v>0</v>
      </c>
      <c r="R319" s="132">
        <f>Q319*H319</f>
        <v>0</v>
      </c>
      <c r="S319" s="132">
        <v>0</v>
      </c>
      <c r="T319" s="133">
        <f>S319*H319</f>
        <v>0</v>
      </c>
      <c r="AR319" s="134" t="s">
        <v>133</v>
      </c>
      <c r="AT319" s="134" t="s">
        <v>128</v>
      </c>
      <c r="AU319" s="134" t="s">
        <v>84</v>
      </c>
      <c r="AY319" s="13" t="s">
        <v>125</v>
      </c>
      <c r="BE319" s="135">
        <f>IF(N319="základní",J319,0)</f>
        <v>2303500</v>
      </c>
      <c r="BF319" s="135">
        <f>IF(N319="snížená",J319,0)</f>
        <v>0</v>
      </c>
      <c r="BG319" s="135">
        <f>IF(N319="zákl. přenesená",J319,0)</f>
        <v>0</v>
      </c>
      <c r="BH319" s="135">
        <f>IF(N319="sníž. přenesená",J319,0)</f>
        <v>0</v>
      </c>
      <c r="BI319" s="135">
        <f>IF(N319="nulová",J319,0)</f>
        <v>0</v>
      </c>
      <c r="BJ319" s="13" t="s">
        <v>82</v>
      </c>
      <c r="BK319" s="135">
        <f>ROUND(I319*H319,2)</f>
        <v>2303500</v>
      </c>
      <c r="BL319" s="13" t="s">
        <v>133</v>
      </c>
      <c r="BM319" s="134" t="s">
        <v>440</v>
      </c>
    </row>
    <row r="320" spans="2:65" s="1" customFormat="1" ht="76.8">
      <c r="B320" s="25"/>
      <c r="D320" s="136" t="s">
        <v>134</v>
      </c>
      <c r="F320" s="137" t="s">
        <v>441</v>
      </c>
      <c r="L320" s="25"/>
      <c r="M320" s="138"/>
      <c r="T320" s="49"/>
      <c r="AT320" s="13" t="s">
        <v>134</v>
      </c>
      <c r="AU320" s="13" t="s">
        <v>84</v>
      </c>
    </row>
    <row r="321" spans="2:65" s="1" customFormat="1" ht="86.4">
      <c r="B321" s="25"/>
      <c r="D321" s="136" t="s">
        <v>136</v>
      </c>
      <c r="F321" s="139" t="s">
        <v>442</v>
      </c>
      <c r="L321" s="25"/>
      <c r="M321" s="138"/>
      <c r="T321" s="49"/>
      <c r="AT321" s="13" t="s">
        <v>136</v>
      </c>
      <c r="AU321" s="13" t="s">
        <v>84</v>
      </c>
    </row>
    <row r="322" spans="2:65" s="1" customFormat="1" ht="16.5" customHeight="1">
      <c r="B322" s="25"/>
      <c r="C322" s="124" t="s">
        <v>288</v>
      </c>
      <c r="D322" s="124" t="s">
        <v>128</v>
      </c>
      <c r="E322" s="125" t="s">
        <v>443</v>
      </c>
      <c r="F322" s="126" t="s">
        <v>444</v>
      </c>
      <c r="G322" s="127" t="s">
        <v>131</v>
      </c>
      <c r="H322" s="128">
        <v>1</v>
      </c>
      <c r="I322" s="129">
        <v>2371400</v>
      </c>
      <c r="J322" s="129">
        <f>ROUND(I322*H322,2)</f>
        <v>2371400</v>
      </c>
      <c r="K322" s="126" t="s">
        <v>132</v>
      </c>
      <c r="L322" s="25"/>
      <c r="M322" s="130" t="s">
        <v>1</v>
      </c>
      <c r="N322" s="131" t="s">
        <v>39</v>
      </c>
      <c r="O322" s="132">
        <v>0</v>
      </c>
      <c r="P322" s="132">
        <f>O322*H322</f>
        <v>0</v>
      </c>
      <c r="Q322" s="132">
        <v>0</v>
      </c>
      <c r="R322" s="132">
        <f>Q322*H322</f>
        <v>0</v>
      </c>
      <c r="S322" s="132">
        <v>0</v>
      </c>
      <c r="T322" s="133">
        <f>S322*H322</f>
        <v>0</v>
      </c>
      <c r="AR322" s="134" t="s">
        <v>133</v>
      </c>
      <c r="AT322" s="134" t="s">
        <v>128</v>
      </c>
      <c r="AU322" s="134" t="s">
        <v>84</v>
      </c>
      <c r="AY322" s="13" t="s">
        <v>125</v>
      </c>
      <c r="BE322" s="135">
        <f>IF(N322="základní",J322,0)</f>
        <v>2371400</v>
      </c>
      <c r="BF322" s="135">
        <f>IF(N322="snížená",J322,0)</f>
        <v>0</v>
      </c>
      <c r="BG322" s="135">
        <f>IF(N322="zákl. přenesená",J322,0)</f>
        <v>0</v>
      </c>
      <c r="BH322" s="135">
        <f>IF(N322="sníž. přenesená",J322,0)</f>
        <v>0</v>
      </c>
      <c r="BI322" s="135">
        <f>IF(N322="nulová",J322,0)</f>
        <v>0</v>
      </c>
      <c r="BJ322" s="13" t="s">
        <v>82</v>
      </c>
      <c r="BK322" s="135">
        <f>ROUND(I322*H322,2)</f>
        <v>2371400</v>
      </c>
      <c r="BL322" s="13" t="s">
        <v>133</v>
      </c>
      <c r="BM322" s="134" t="s">
        <v>445</v>
      </c>
    </row>
    <row r="323" spans="2:65" s="1" customFormat="1" ht="76.8">
      <c r="B323" s="25"/>
      <c r="D323" s="136" t="s">
        <v>134</v>
      </c>
      <c r="F323" s="137" t="s">
        <v>446</v>
      </c>
      <c r="L323" s="25"/>
      <c r="M323" s="138"/>
      <c r="T323" s="49"/>
      <c r="AT323" s="13" t="s">
        <v>134</v>
      </c>
      <c r="AU323" s="13" t="s">
        <v>84</v>
      </c>
    </row>
    <row r="324" spans="2:65" s="1" customFormat="1" ht="86.4">
      <c r="B324" s="25"/>
      <c r="D324" s="136" t="s">
        <v>136</v>
      </c>
      <c r="F324" s="139" t="s">
        <v>442</v>
      </c>
      <c r="L324" s="25"/>
      <c r="M324" s="138"/>
      <c r="T324" s="49"/>
      <c r="AT324" s="13" t="s">
        <v>136</v>
      </c>
      <c r="AU324" s="13" t="s">
        <v>84</v>
      </c>
    </row>
    <row r="325" spans="2:65" s="1" customFormat="1" ht="16.5" customHeight="1">
      <c r="B325" s="25"/>
      <c r="C325" s="124" t="s">
        <v>447</v>
      </c>
      <c r="D325" s="124" t="s">
        <v>128</v>
      </c>
      <c r="E325" s="125" t="s">
        <v>448</v>
      </c>
      <c r="F325" s="126" t="s">
        <v>449</v>
      </c>
      <c r="G325" s="127" t="s">
        <v>450</v>
      </c>
      <c r="H325" s="128">
        <v>500</v>
      </c>
      <c r="I325" s="129">
        <v>149</v>
      </c>
      <c r="J325" s="129">
        <f>ROUND(I325*H325,2)</f>
        <v>74500</v>
      </c>
      <c r="K325" s="126" t="s">
        <v>132</v>
      </c>
      <c r="L325" s="25"/>
      <c r="M325" s="130" t="s">
        <v>1</v>
      </c>
      <c r="N325" s="131" t="s">
        <v>39</v>
      </c>
      <c r="O325" s="132">
        <v>0</v>
      </c>
      <c r="P325" s="132">
        <f>O325*H325</f>
        <v>0</v>
      </c>
      <c r="Q325" s="132">
        <v>0</v>
      </c>
      <c r="R325" s="132">
        <f>Q325*H325</f>
        <v>0</v>
      </c>
      <c r="S325" s="132">
        <v>0</v>
      </c>
      <c r="T325" s="133">
        <f>S325*H325</f>
        <v>0</v>
      </c>
      <c r="AR325" s="134" t="s">
        <v>133</v>
      </c>
      <c r="AT325" s="134" t="s">
        <v>128</v>
      </c>
      <c r="AU325" s="134" t="s">
        <v>84</v>
      </c>
      <c r="AY325" s="13" t="s">
        <v>125</v>
      </c>
      <c r="BE325" s="135">
        <f>IF(N325="základní",J325,0)</f>
        <v>74500</v>
      </c>
      <c r="BF325" s="135">
        <f>IF(N325="snížená",J325,0)</f>
        <v>0</v>
      </c>
      <c r="BG325" s="135">
        <f>IF(N325="zákl. přenesená",J325,0)</f>
        <v>0</v>
      </c>
      <c r="BH325" s="135">
        <f>IF(N325="sníž. přenesená",J325,0)</f>
        <v>0</v>
      </c>
      <c r="BI325" s="135">
        <f>IF(N325="nulová",J325,0)</f>
        <v>0</v>
      </c>
      <c r="BJ325" s="13" t="s">
        <v>82</v>
      </c>
      <c r="BK325" s="135">
        <f>ROUND(I325*H325,2)</f>
        <v>74500</v>
      </c>
      <c r="BL325" s="13" t="s">
        <v>133</v>
      </c>
      <c r="BM325" s="134" t="s">
        <v>451</v>
      </c>
    </row>
    <row r="326" spans="2:65" s="1" customFormat="1" ht="19.2">
      <c r="B326" s="25"/>
      <c r="D326" s="136" t="s">
        <v>134</v>
      </c>
      <c r="F326" s="137" t="s">
        <v>452</v>
      </c>
      <c r="L326" s="25"/>
      <c r="M326" s="138"/>
      <c r="T326" s="49"/>
      <c r="AT326" s="13" t="s">
        <v>134</v>
      </c>
      <c r="AU326" s="13" t="s">
        <v>84</v>
      </c>
    </row>
    <row r="327" spans="2:65" s="1" customFormat="1" ht="28.8">
      <c r="B327" s="25"/>
      <c r="D327" s="136" t="s">
        <v>136</v>
      </c>
      <c r="F327" s="139" t="s">
        <v>453</v>
      </c>
      <c r="L327" s="25"/>
      <c r="M327" s="138"/>
      <c r="T327" s="49"/>
      <c r="AT327" s="13" t="s">
        <v>136</v>
      </c>
      <c r="AU327" s="13" t="s">
        <v>84</v>
      </c>
    </row>
    <row r="328" spans="2:65" s="1" customFormat="1" ht="16.5" customHeight="1">
      <c r="B328" s="25"/>
      <c r="C328" s="124" t="s">
        <v>293</v>
      </c>
      <c r="D328" s="124" t="s">
        <v>128</v>
      </c>
      <c r="E328" s="125" t="s">
        <v>454</v>
      </c>
      <c r="F328" s="126" t="s">
        <v>455</v>
      </c>
      <c r="G328" s="127" t="s">
        <v>450</v>
      </c>
      <c r="H328" s="128">
        <v>500</v>
      </c>
      <c r="I328" s="129">
        <v>130</v>
      </c>
      <c r="J328" s="129">
        <f>ROUND(I328*H328,2)</f>
        <v>65000</v>
      </c>
      <c r="K328" s="126" t="s">
        <v>132</v>
      </c>
      <c r="L328" s="25"/>
      <c r="M328" s="130" t="s">
        <v>1</v>
      </c>
      <c r="N328" s="131" t="s">
        <v>39</v>
      </c>
      <c r="O328" s="132">
        <v>0</v>
      </c>
      <c r="P328" s="132">
        <f>O328*H328</f>
        <v>0</v>
      </c>
      <c r="Q328" s="132">
        <v>0</v>
      </c>
      <c r="R328" s="132">
        <f>Q328*H328</f>
        <v>0</v>
      </c>
      <c r="S328" s="132">
        <v>0</v>
      </c>
      <c r="T328" s="133">
        <f>S328*H328</f>
        <v>0</v>
      </c>
      <c r="AR328" s="134" t="s">
        <v>133</v>
      </c>
      <c r="AT328" s="134" t="s">
        <v>128</v>
      </c>
      <c r="AU328" s="134" t="s">
        <v>84</v>
      </c>
      <c r="AY328" s="13" t="s">
        <v>125</v>
      </c>
      <c r="BE328" s="135">
        <f>IF(N328="základní",J328,0)</f>
        <v>65000</v>
      </c>
      <c r="BF328" s="135">
        <f>IF(N328="snížená",J328,0)</f>
        <v>0</v>
      </c>
      <c r="BG328" s="135">
        <f>IF(N328="zákl. přenesená",J328,0)</f>
        <v>0</v>
      </c>
      <c r="BH328" s="135">
        <f>IF(N328="sníž. přenesená",J328,0)</f>
        <v>0</v>
      </c>
      <c r="BI328" s="135">
        <f>IF(N328="nulová",J328,0)</f>
        <v>0</v>
      </c>
      <c r="BJ328" s="13" t="s">
        <v>82</v>
      </c>
      <c r="BK328" s="135">
        <f>ROUND(I328*H328,2)</f>
        <v>65000</v>
      </c>
      <c r="BL328" s="13" t="s">
        <v>133</v>
      </c>
      <c r="BM328" s="134" t="s">
        <v>456</v>
      </c>
    </row>
    <row r="329" spans="2:65" s="1" customFormat="1" ht="19.2">
      <c r="B329" s="25"/>
      <c r="D329" s="136" t="s">
        <v>134</v>
      </c>
      <c r="F329" s="137" t="s">
        <v>457</v>
      </c>
      <c r="L329" s="25"/>
      <c r="M329" s="138"/>
      <c r="T329" s="49"/>
      <c r="AT329" s="13" t="s">
        <v>134</v>
      </c>
      <c r="AU329" s="13" t="s">
        <v>84</v>
      </c>
    </row>
    <row r="330" spans="2:65" s="1" customFormat="1" ht="28.8">
      <c r="B330" s="25"/>
      <c r="D330" s="136" t="s">
        <v>136</v>
      </c>
      <c r="F330" s="139" t="s">
        <v>453</v>
      </c>
      <c r="L330" s="25"/>
      <c r="M330" s="138"/>
      <c r="T330" s="49"/>
      <c r="AT330" s="13" t="s">
        <v>136</v>
      </c>
      <c r="AU330" s="13" t="s">
        <v>84</v>
      </c>
    </row>
    <row r="331" spans="2:65" s="1" customFormat="1" ht="16.5" customHeight="1">
      <c r="B331" s="25"/>
      <c r="C331" s="124" t="s">
        <v>458</v>
      </c>
      <c r="D331" s="124" t="s">
        <v>128</v>
      </c>
      <c r="E331" s="125" t="s">
        <v>459</v>
      </c>
      <c r="F331" s="126" t="s">
        <v>460</v>
      </c>
      <c r="G331" s="127" t="s">
        <v>450</v>
      </c>
      <c r="H331" s="128">
        <v>500</v>
      </c>
      <c r="I331" s="129">
        <v>149</v>
      </c>
      <c r="J331" s="129">
        <f>ROUND(I331*H331,2)</f>
        <v>74500</v>
      </c>
      <c r="K331" s="126" t="s">
        <v>132</v>
      </c>
      <c r="L331" s="25"/>
      <c r="M331" s="130" t="s">
        <v>1</v>
      </c>
      <c r="N331" s="131" t="s">
        <v>39</v>
      </c>
      <c r="O331" s="132">
        <v>0</v>
      </c>
      <c r="P331" s="132">
        <f>O331*H331</f>
        <v>0</v>
      </c>
      <c r="Q331" s="132">
        <v>0</v>
      </c>
      <c r="R331" s="132">
        <f>Q331*H331</f>
        <v>0</v>
      </c>
      <c r="S331" s="132">
        <v>0</v>
      </c>
      <c r="T331" s="133">
        <f>S331*H331</f>
        <v>0</v>
      </c>
      <c r="AR331" s="134" t="s">
        <v>133</v>
      </c>
      <c r="AT331" s="134" t="s">
        <v>128</v>
      </c>
      <c r="AU331" s="134" t="s">
        <v>84</v>
      </c>
      <c r="AY331" s="13" t="s">
        <v>125</v>
      </c>
      <c r="BE331" s="135">
        <f>IF(N331="základní",J331,0)</f>
        <v>74500</v>
      </c>
      <c r="BF331" s="135">
        <f>IF(N331="snížená",J331,0)</f>
        <v>0</v>
      </c>
      <c r="BG331" s="135">
        <f>IF(N331="zákl. přenesená",J331,0)</f>
        <v>0</v>
      </c>
      <c r="BH331" s="135">
        <f>IF(N331="sníž. přenesená",J331,0)</f>
        <v>0</v>
      </c>
      <c r="BI331" s="135">
        <f>IF(N331="nulová",J331,0)</f>
        <v>0</v>
      </c>
      <c r="BJ331" s="13" t="s">
        <v>82</v>
      </c>
      <c r="BK331" s="135">
        <f>ROUND(I331*H331,2)</f>
        <v>74500</v>
      </c>
      <c r="BL331" s="13" t="s">
        <v>133</v>
      </c>
      <c r="BM331" s="134" t="s">
        <v>461</v>
      </c>
    </row>
    <row r="332" spans="2:65" s="1" customFormat="1" ht="19.2">
      <c r="B332" s="25"/>
      <c r="D332" s="136" t="s">
        <v>134</v>
      </c>
      <c r="F332" s="137" t="s">
        <v>462</v>
      </c>
      <c r="L332" s="25"/>
      <c r="M332" s="138"/>
      <c r="T332" s="49"/>
      <c r="AT332" s="13" t="s">
        <v>134</v>
      </c>
      <c r="AU332" s="13" t="s">
        <v>84</v>
      </c>
    </row>
    <row r="333" spans="2:65" s="1" customFormat="1" ht="28.8">
      <c r="B333" s="25"/>
      <c r="D333" s="136" t="s">
        <v>136</v>
      </c>
      <c r="F333" s="139" t="s">
        <v>453</v>
      </c>
      <c r="L333" s="25"/>
      <c r="M333" s="138"/>
      <c r="T333" s="49"/>
      <c r="AT333" s="13" t="s">
        <v>136</v>
      </c>
      <c r="AU333" s="13" t="s">
        <v>84</v>
      </c>
    </row>
    <row r="334" spans="2:65" s="1" customFormat="1" ht="16.5" customHeight="1">
      <c r="B334" s="25"/>
      <c r="C334" s="124" t="s">
        <v>297</v>
      </c>
      <c r="D334" s="124" t="s">
        <v>128</v>
      </c>
      <c r="E334" s="125" t="s">
        <v>463</v>
      </c>
      <c r="F334" s="126" t="s">
        <v>464</v>
      </c>
      <c r="G334" s="127" t="s">
        <v>450</v>
      </c>
      <c r="H334" s="128">
        <v>500</v>
      </c>
      <c r="I334" s="129">
        <v>130</v>
      </c>
      <c r="J334" s="129">
        <f>ROUND(I334*H334,2)</f>
        <v>65000</v>
      </c>
      <c r="K334" s="126" t="s">
        <v>132</v>
      </c>
      <c r="L334" s="25"/>
      <c r="M334" s="130" t="s">
        <v>1</v>
      </c>
      <c r="N334" s="131" t="s">
        <v>39</v>
      </c>
      <c r="O334" s="132">
        <v>0</v>
      </c>
      <c r="P334" s="132">
        <f>O334*H334</f>
        <v>0</v>
      </c>
      <c r="Q334" s="132">
        <v>0</v>
      </c>
      <c r="R334" s="132">
        <f>Q334*H334</f>
        <v>0</v>
      </c>
      <c r="S334" s="132">
        <v>0</v>
      </c>
      <c r="T334" s="133">
        <f>S334*H334</f>
        <v>0</v>
      </c>
      <c r="AR334" s="134" t="s">
        <v>133</v>
      </c>
      <c r="AT334" s="134" t="s">
        <v>128</v>
      </c>
      <c r="AU334" s="134" t="s">
        <v>84</v>
      </c>
      <c r="AY334" s="13" t="s">
        <v>125</v>
      </c>
      <c r="BE334" s="135">
        <f>IF(N334="základní",J334,0)</f>
        <v>65000</v>
      </c>
      <c r="BF334" s="135">
        <f>IF(N334="snížená",J334,0)</f>
        <v>0</v>
      </c>
      <c r="BG334" s="135">
        <f>IF(N334="zákl. přenesená",J334,0)</f>
        <v>0</v>
      </c>
      <c r="BH334" s="135">
        <f>IF(N334="sníž. přenesená",J334,0)</f>
        <v>0</v>
      </c>
      <c r="BI334" s="135">
        <f>IF(N334="nulová",J334,0)</f>
        <v>0</v>
      </c>
      <c r="BJ334" s="13" t="s">
        <v>82</v>
      </c>
      <c r="BK334" s="135">
        <f>ROUND(I334*H334,2)</f>
        <v>65000</v>
      </c>
      <c r="BL334" s="13" t="s">
        <v>133</v>
      </c>
      <c r="BM334" s="134" t="s">
        <v>465</v>
      </c>
    </row>
    <row r="335" spans="2:65" s="1" customFormat="1" ht="19.2">
      <c r="B335" s="25"/>
      <c r="D335" s="136" t="s">
        <v>134</v>
      </c>
      <c r="F335" s="137" t="s">
        <v>466</v>
      </c>
      <c r="L335" s="25"/>
      <c r="M335" s="138"/>
      <c r="T335" s="49"/>
      <c r="AT335" s="13" t="s">
        <v>134</v>
      </c>
      <c r="AU335" s="13" t="s">
        <v>84</v>
      </c>
    </row>
    <row r="336" spans="2:65" s="1" customFormat="1" ht="28.8">
      <c r="B336" s="25"/>
      <c r="D336" s="136" t="s">
        <v>136</v>
      </c>
      <c r="F336" s="139" t="s">
        <v>453</v>
      </c>
      <c r="L336" s="25"/>
      <c r="M336" s="138"/>
      <c r="T336" s="49"/>
      <c r="AT336" s="13" t="s">
        <v>136</v>
      </c>
      <c r="AU336" s="13" t="s">
        <v>84</v>
      </c>
    </row>
    <row r="337" spans="2:65" s="1" customFormat="1" ht="16.5" customHeight="1">
      <c r="B337" s="25"/>
      <c r="C337" s="124" t="s">
        <v>467</v>
      </c>
      <c r="D337" s="124" t="s">
        <v>128</v>
      </c>
      <c r="E337" s="125" t="s">
        <v>468</v>
      </c>
      <c r="F337" s="126" t="s">
        <v>469</v>
      </c>
      <c r="G337" s="127" t="s">
        <v>131</v>
      </c>
      <c r="H337" s="128">
        <v>2</v>
      </c>
      <c r="I337" s="129">
        <v>29100</v>
      </c>
      <c r="J337" s="129">
        <f>ROUND(I337*H337,2)</f>
        <v>58200</v>
      </c>
      <c r="K337" s="126" t="s">
        <v>132</v>
      </c>
      <c r="L337" s="25"/>
      <c r="M337" s="130" t="s">
        <v>1</v>
      </c>
      <c r="N337" s="131" t="s">
        <v>39</v>
      </c>
      <c r="O337" s="132">
        <v>0</v>
      </c>
      <c r="P337" s="132">
        <f>O337*H337</f>
        <v>0</v>
      </c>
      <c r="Q337" s="132">
        <v>0</v>
      </c>
      <c r="R337" s="132">
        <f>Q337*H337</f>
        <v>0</v>
      </c>
      <c r="S337" s="132">
        <v>0</v>
      </c>
      <c r="T337" s="133">
        <f>S337*H337</f>
        <v>0</v>
      </c>
      <c r="AR337" s="134" t="s">
        <v>133</v>
      </c>
      <c r="AT337" s="134" t="s">
        <v>128</v>
      </c>
      <c r="AU337" s="134" t="s">
        <v>84</v>
      </c>
      <c r="AY337" s="13" t="s">
        <v>125</v>
      </c>
      <c r="BE337" s="135">
        <f>IF(N337="základní",J337,0)</f>
        <v>58200</v>
      </c>
      <c r="BF337" s="135">
        <f>IF(N337="snížená",J337,0)</f>
        <v>0</v>
      </c>
      <c r="BG337" s="135">
        <f>IF(N337="zákl. přenesená",J337,0)</f>
        <v>0</v>
      </c>
      <c r="BH337" s="135">
        <f>IF(N337="sníž. přenesená",J337,0)</f>
        <v>0</v>
      </c>
      <c r="BI337" s="135">
        <f>IF(N337="nulová",J337,0)</f>
        <v>0</v>
      </c>
      <c r="BJ337" s="13" t="s">
        <v>82</v>
      </c>
      <c r="BK337" s="135">
        <f>ROUND(I337*H337,2)</f>
        <v>58200</v>
      </c>
      <c r="BL337" s="13" t="s">
        <v>133</v>
      </c>
      <c r="BM337" s="134" t="s">
        <v>470</v>
      </c>
    </row>
    <row r="338" spans="2:65" s="1" customFormat="1" ht="28.8">
      <c r="B338" s="25"/>
      <c r="D338" s="136" t="s">
        <v>134</v>
      </c>
      <c r="F338" s="137" t="s">
        <v>471</v>
      </c>
      <c r="L338" s="25"/>
      <c r="M338" s="138"/>
      <c r="T338" s="49"/>
      <c r="AT338" s="13" t="s">
        <v>134</v>
      </c>
      <c r="AU338" s="13" t="s">
        <v>84</v>
      </c>
    </row>
    <row r="339" spans="2:65" s="1" customFormat="1" ht="28.8">
      <c r="B339" s="25"/>
      <c r="D339" s="136" t="s">
        <v>136</v>
      </c>
      <c r="F339" s="139" t="s">
        <v>472</v>
      </c>
      <c r="L339" s="25"/>
      <c r="M339" s="138"/>
      <c r="T339" s="49"/>
      <c r="AT339" s="13" t="s">
        <v>136</v>
      </c>
      <c r="AU339" s="13" t="s">
        <v>84</v>
      </c>
    </row>
    <row r="340" spans="2:65" s="1" customFormat="1" ht="16.5" customHeight="1">
      <c r="B340" s="25"/>
      <c r="C340" s="124" t="s">
        <v>302</v>
      </c>
      <c r="D340" s="124" t="s">
        <v>128</v>
      </c>
      <c r="E340" s="125" t="s">
        <v>473</v>
      </c>
      <c r="F340" s="126" t="s">
        <v>474</v>
      </c>
      <c r="G340" s="127" t="s">
        <v>131</v>
      </c>
      <c r="H340" s="128">
        <v>2</v>
      </c>
      <c r="I340" s="129">
        <v>28000</v>
      </c>
      <c r="J340" s="129">
        <f>ROUND(I340*H340,2)</f>
        <v>56000</v>
      </c>
      <c r="K340" s="126" t="s">
        <v>132</v>
      </c>
      <c r="L340" s="25"/>
      <c r="M340" s="130" t="s">
        <v>1</v>
      </c>
      <c r="N340" s="131" t="s">
        <v>39</v>
      </c>
      <c r="O340" s="132">
        <v>0</v>
      </c>
      <c r="P340" s="132">
        <f>O340*H340</f>
        <v>0</v>
      </c>
      <c r="Q340" s="132">
        <v>0</v>
      </c>
      <c r="R340" s="132">
        <f>Q340*H340</f>
        <v>0</v>
      </c>
      <c r="S340" s="132">
        <v>0</v>
      </c>
      <c r="T340" s="133">
        <f>S340*H340</f>
        <v>0</v>
      </c>
      <c r="AR340" s="134" t="s">
        <v>133</v>
      </c>
      <c r="AT340" s="134" t="s">
        <v>128</v>
      </c>
      <c r="AU340" s="134" t="s">
        <v>84</v>
      </c>
      <c r="AY340" s="13" t="s">
        <v>125</v>
      </c>
      <c r="BE340" s="135">
        <f>IF(N340="základní",J340,0)</f>
        <v>56000</v>
      </c>
      <c r="BF340" s="135">
        <f>IF(N340="snížená",J340,0)</f>
        <v>0</v>
      </c>
      <c r="BG340" s="135">
        <f>IF(N340="zákl. přenesená",J340,0)</f>
        <v>0</v>
      </c>
      <c r="BH340" s="135">
        <f>IF(N340="sníž. přenesená",J340,0)</f>
        <v>0</v>
      </c>
      <c r="BI340" s="135">
        <f>IF(N340="nulová",J340,0)</f>
        <v>0</v>
      </c>
      <c r="BJ340" s="13" t="s">
        <v>82</v>
      </c>
      <c r="BK340" s="135">
        <f>ROUND(I340*H340,2)</f>
        <v>56000</v>
      </c>
      <c r="BL340" s="13" t="s">
        <v>133</v>
      </c>
      <c r="BM340" s="134" t="s">
        <v>475</v>
      </c>
    </row>
    <row r="341" spans="2:65" s="1" customFormat="1" ht="28.8">
      <c r="B341" s="25"/>
      <c r="D341" s="136" t="s">
        <v>134</v>
      </c>
      <c r="F341" s="137" t="s">
        <v>476</v>
      </c>
      <c r="L341" s="25"/>
      <c r="M341" s="138"/>
      <c r="T341" s="49"/>
      <c r="AT341" s="13" t="s">
        <v>134</v>
      </c>
      <c r="AU341" s="13" t="s">
        <v>84</v>
      </c>
    </row>
    <row r="342" spans="2:65" s="1" customFormat="1" ht="28.8">
      <c r="B342" s="25"/>
      <c r="D342" s="136" t="s">
        <v>136</v>
      </c>
      <c r="F342" s="139" t="s">
        <v>472</v>
      </c>
      <c r="L342" s="25"/>
      <c r="M342" s="138"/>
      <c r="T342" s="49"/>
      <c r="AT342" s="13" t="s">
        <v>136</v>
      </c>
      <c r="AU342" s="13" t="s">
        <v>84</v>
      </c>
    </row>
    <row r="343" spans="2:65" s="1" customFormat="1" ht="16.5" customHeight="1">
      <c r="B343" s="25"/>
      <c r="C343" s="124" t="s">
        <v>477</v>
      </c>
      <c r="D343" s="124" t="s">
        <v>128</v>
      </c>
      <c r="E343" s="125" t="s">
        <v>478</v>
      </c>
      <c r="F343" s="126" t="s">
        <v>479</v>
      </c>
      <c r="G343" s="127" t="s">
        <v>177</v>
      </c>
      <c r="H343" s="128">
        <v>100</v>
      </c>
      <c r="I343" s="129">
        <v>718</v>
      </c>
      <c r="J343" s="129">
        <f>ROUND(I343*H343,2)</f>
        <v>71800</v>
      </c>
      <c r="K343" s="126" t="s">
        <v>132</v>
      </c>
      <c r="L343" s="25"/>
      <c r="M343" s="130" t="s">
        <v>1</v>
      </c>
      <c r="N343" s="131" t="s">
        <v>39</v>
      </c>
      <c r="O343" s="132">
        <v>0</v>
      </c>
      <c r="P343" s="132">
        <f>O343*H343</f>
        <v>0</v>
      </c>
      <c r="Q343" s="132">
        <v>0</v>
      </c>
      <c r="R343" s="132">
        <f>Q343*H343</f>
        <v>0</v>
      </c>
      <c r="S343" s="132">
        <v>0</v>
      </c>
      <c r="T343" s="133">
        <f>S343*H343</f>
        <v>0</v>
      </c>
      <c r="AR343" s="134" t="s">
        <v>133</v>
      </c>
      <c r="AT343" s="134" t="s">
        <v>128</v>
      </c>
      <c r="AU343" s="134" t="s">
        <v>84</v>
      </c>
      <c r="AY343" s="13" t="s">
        <v>125</v>
      </c>
      <c r="BE343" s="135">
        <f>IF(N343="základní",J343,0)</f>
        <v>71800</v>
      </c>
      <c r="BF343" s="135">
        <f>IF(N343="snížená",J343,0)</f>
        <v>0</v>
      </c>
      <c r="BG343" s="135">
        <f>IF(N343="zákl. přenesená",J343,0)</f>
        <v>0</v>
      </c>
      <c r="BH343" s="135">
        <f>IF(N343="sníž. přenesená",J343,0)</f>
        <v>0</v>
      </c>
      <c r="BI343" s="135">
        <f>IF(N343="nulová",J343,0)</f>
        <v>0</v>
      </c>
      <c r="BJ343" s="13" t="s">
        <v>82</v>
      </c>
      <c r="BK343" s="135">
        <f>ROUND(I343*H343,2)</f>
        <v>71800</v>
      </c>
      <c r="BL343" s="13" t="s">
        <v>133</v>
      </c>
      <c r="BM343" s="134" t="s">
        <v>480</v>
      </c>
    </row>
    <row r="344" spans="2:65" s="1" customFormat="1" ht="28.8">
      <c r="B344" s="25"/>
      <c r="D344" s="136" t="s">
        <v>134</v>
      </c>
      <c r="F344" s="137" t="s">
        <v>481</v>
      </c>
      <c r="L344" s="25"/>
      <c r="M344" s="138"/>
      <c r="T344" s="49"/>
      <c r="AT344" s="13" t="s">
        <v>134</v>
      </c>
      <c r="AU344" s="13" t="s">
        <v>84</v>
      </c>
    </row>
    <row r="345" spans="2:65" s="1" customFormat="1" ht="28.8">
      <c r="B345" s="25"/>
      <c r="D345" s="136" t="s">
        <v>136</v>
      </c>
      <c r="F345" s="139" t="s">
        <v>482</v>
      </c>
      <c r="L345" s="25"/>
      <c r="M345" s="138"/>
      <c r="T345" s="49"/>
      <c r="AT345" s="13" t="s">
        <v>136</v>
      </c>
      <c r="AU345" s="13" t="s">
        <v>84</v>
      </c>
    </row>
    <row r="346" spans="2:65" s="1" customFormat="1" ht="16.5" customHeight="1">
      <c r="B346" s="25"/>
      <c r="C346" s="124" t="s">
        <v>306</v>
      </c>
      <c r="D346" s="124" t="s">
        <v>128</v>
      </c>
      <c r="E346" s="125" t="s">
        <v>483</v>
      </c>
      <c r="F346" s="126" t="s">
        <v>484</v>
      </c>
      <c r="G346" s="127" t="s">
        <v>177</v>
      </c>
      <c r="H346" s="128">
        <v>20</v>
      </c>
      <c r="I346" s="129">
        <v>792</v>
      </c>
      <c r="J346" s="129">
        <f>ROUND(I346*H346,2)</f>
        <v>15840</v>
      </c>
      <c r="K346" s="126" t="s">
        <v>132</v>
      </c>
      <c r="L346" s="25"/>
      <c r="M346" s="130" t="s">
        <v>1</v>
      </c>
      <c r="N346" s="131" t="s">
        <v>39</v>
      </c>
      <c r="O346" s="132">
        <v>0</v>
      </c>
      <c r="P346" s="132">
        <f>O346*H346</f>
        <v>0</v>
      </c>
      <c r="Q346" s="132">
        <v>0</v>
      </c>
      <c r="R346" s="132">
        <f>Q346*H346</f>
        <v>0</v>
      </c>
      <c r="S346" s="132">
        <v>0</v>
      </c>
      <c r="T346" s="133">
        <f>S346*H346</f>
        <v>0</v>
      </c>
      <c r="AR346" s="134" t="s">
        <v>133</v>
      </c>
      <c r="AT346" s="134" t="s">
        <v>128</v>
      </c>
      <c r="AU346" s="134" t="s">
        <v>84</v>
      </c>
      <c r="AY346" s="13" t="s">
        <v>125</v>
      </c>
      <c r="BE346" s="135">
        <f>IF(N346="základní",J346,0)</f>
        <v>15840</v>
      </c>
      <c r="BF346" s="135">
        <f>IF(N346="snížená",J346,0)</f>
        <v>0</v>
      </c>
      <c r="BG346" s="135">
        <f>IF(N346="zákl. přenesená",J346,0)</f>
        <v>0</v>
      </c>
      <c r="BH346" s="135">
        <f>IF(N346="sníž. přenesená",J346,0)</f>
        <v>0</v>
      </c>
      <c r="BI346" s="135">
        <f>IF(N346="nulová",J346,0)</f>
        <v>0</v>
      </c>
      <c r="BJ346" s="13" t="s">
        <v>82</v>
      </c>
      <c r="BK346" s="135">
        <f>ROUND(I346*H346,2)</f>
        <v>15840</v>
      </c>
      <c r="BL346" s="13" t="s">
        <v>133</v>
      </c>
      <c r="BM346" s="134" t="s">
        <v>485</v>
      </c>
    </row>
    <row r="347" spans="2:65" s="1" customFormat="1" ht="28.8">
      <c r="B347" s="25"/>
      <c r="D347" s="136" t="s">
        <v>134</v>
      </c>
      <c r="F347" s="137" t="s">
        <v>486</v>
      </c>
      <c r="L347" s="25"/>
      <c r="M347" s="138"/>
      <c r="T347" s="49"/>
      <c r="AT347" s="13" t="s">
        <v>134</v>
      </c>
      <c r="AU347" s="13" t="s">
        <v>84</v>
      </c>
    </row>
    <row r="348" spans="2:65" s="1" customFormat="1" ht="28.8">
      <c r="B348" s="25"/>
      <c r="D348" s="136" t="s">
        <v>136</v>
      </c>
      <c r="F348" s="139" t="s">
        <v>482</v>
      </c>
      <c r="L348" s="25"/>
      <c r="M348" s="138"/>
      <c r="T348" s="49"/>
      <c r="AT348" s="13" t="s">
        <v>136</v>
      </c>
      <c r="AU348" s="13" t="s">
        <v>84</v>
      </c>
    </row>
    <row r="349" spans="2:65" s="1" customFormat="1" ht="16.5" customHeight="1">
      <c r="B349" s="25"/>
      <c r="C349" s="124" t="s">
        <v>487</v>
      </c>
      <c r="D349" s="124" t="s">
        <v>128</v>
      </c>
      <c r="E349" s="125" t="s">
        <v>488</v>
      </c>
      <c r="F349" s="126" t="s">
        <v>489</v>
      </c>
      <c r="G349" s="127" t="s">
        <v>177</v>
      </c>
      <c r="H349" s="128">
        <v>5000</v>
      </c>
      <c r="I349" s="129">
        <v>625</v>
      </c>
      <c r="J349" s="129">
        <f>ROUND(I349*H349,2)</f>
        <v>3125000</v>
      </c>
      <c r="K349" s="126" t="s">
        <v>132</v>
      </c>
      <c r="L349" s="25"/>
      <c r="M349" s="130" t="s">
        <v>1</v>
      </c>
      <c r="N349" s="131" t="s">
        <v>39</v>
      </c>
      <c r="O349" s="132">
        <v>0</v>
      </c>
      <c r="P349" s="132">
        <f>O349*H349</f>
        <v>0</v>
      </c>
      <c r="Q349" s="132">
        <v>0</v>
      </c>
      <c r="R349" s="132">
        <f>Q349*H349</f>
        <v>0</v>
      </c>
      <c r="S349" s="132">
        <v>0</v>
      </c>
      <c r="T349" s="133">
        <f>S349*H349</f>
        <v>0</v>
      </c>
      <c r="AR349" s="134" t="s">
        <v>133</v>
      </c>
      <c r="AT349" s="134" t="s">
        <v>128</v>
      </c>
      <c r="AU349" s="134" t="s">
        <v>84</v>
      </c>
      <c r="AY349" s="13" t="s">
        <v>125</v>
      </c>
      <c r="BE349" s="135">
        <f>IF(N349="základní",J349,0)</f>
        <v>3125000</v>
      </c>
      <c r="BF349" s="135">
        <f>IF(N349="snížená",J349,0)</f>
        <v>0</v>
      </c>
      <c r="BG349" s="135">
        <f>IF(N349="zákl. přenesená",J349,0)</f>
        <v>0</v>
      </c>
      <c r="BH349" s="135">
        <f>IF(N349="sníž. přenesená",J349,0)</f>
        <v>0</v>
      </c>
      <c r="BI349" s="135">
        <f>IF(N349="nulová",J349,0)</f>
        <v>0</v>
      </c>
      <c r="BJ349" s="13" t="s">
        <v>82</v>
      </c>
      <c r="BK349" s="135">
        <f>ROUND(I349*H349,2)</f>
        <v>3125000</v>
      </c>
      <c r="BL349" s="13" t="s">
        <v>133</v>
      </c>
      <c r="BM349" s="134" t="s">
        <v>490</v>
      </c>
    </row>
    <row r="350" spans="2:65" s="1" customFormat="1" ht="28.8">
      <c r="B350" s="25"/>
      <c r="D350" s="136" t="s">
        <v>134</v>
      </c>
      <c r="F350" s="137" t="s">
        <v>491</v>
      </c>
      <c r="L350" s="25"/>
      <c r="M350" s="138"/>
      <c r="T350" s="49"/>
      <c r="AT350" s="13" t="s">
        <v>134</v>
      </c>
      <c r="AU350" s="13" t="s">
        <v>84</v>
      </c>
    </row>
    <row r="351" spans="2:65" s="1" customFormat="1" ht="28.8">
      <c r="B351" s="25"/>
      <c r="D351" s="136" t="s">
        <v>136</v>
      </c>
      <c r="F351" s="139" t="s">
        <v>482</v>
      </c>
      <c r="L351" s="25"/>
      <c r="M351" s="138"/>
      <c r="T351" s="49"/>
      <c r="AT351" s="13" t="s">
        <v>136</v>
      </c>
      <c r="AU351" s="13" t="s">
        <v>84</v>
      </c>
    </row>
    <row r="352" spans="2:65" s="1" customFormat="1" ht="16.5" customHeight="1">
      <c r="B352" s="25"/>
      <c r="C352" s="124" t="s">
        <v>311</v>
      </c>
      <c r="D352" s="124" t="s">
        <v>128</v>
      </c>
      <c r="E352" s="125" t="s">
        <v>492</v>
      </c>
      <c r="F352" s="126" t="s">
        <v>493</v>
      </c>
      <c r="G352" s="127" t="s">
        <v>177</v>
      </c>
      <c r="H352" s="128">
        <v>500</v>
      </c>
      <c r="I352" s="129">
        <v>660</v>
      </c>
      <c r="J352" s="129">
        <f>ROUND(I352*H352,2)</f>
        <v>330000</v>
      </c>
      <c r="K352" s="126" t="s">
        <v>132</v>
      </c>
      <c r="L352" s="25"/>
      <c r="M352" s="130" t="s">
        <v>1</v>
      </c>
      <c r="N352" s="131" t="s">
        <v>39</v>
      </c>
      <c r="O352" s="132">
        <v>0</v>
      </c>
      <c r="P352" s="132">
        <f>O352*H352</f>
        <v>0</v>
      </c>
      <c r="Q352" s="132">
        <v>0</v>
      </c>
      <c r="R352" s="132">
        <f>Q352*H352</f>
        <v>0</v>
      </c>
      <c r="S352" s="132">
        <v>0</v>
      </c>
      <c r="T352" s="133">
        <f>S352*H352</f>
        <v>0</v>
      </c>
      <c r="AR352" s="134" t="s">
        <v>133</v>
      </c>
      <c r="AT352" s="134" t="s">
        <v>128</v>
      </c>
      <c r="AU352" s="134" t="s">
        <v>84</v>
      </c>
      <c r="AY352" s="13" t="s">
        <v>125</v>
      </c>
      <c r="BE352" s="135">
        <f>IF(N352="základní",J352,0)</f>
        <v>330000</v>
      </c>
      <c r="BF352" s="135">
        <f>IF(N352="snížená",J352,0)</f>
        <v>0</v>
      </c>
      <c r="BG352" s="135">
        <f>IF(N352="zákl. přenesená",J352,0)</f>
        <v>0</v>
      </c>
      <c r="BH352" s="135">
        <f>IF(N352="sníž. přenesená",J352,0)</f>
        <v>0</v>
      </c>
      <c r="BI352" s="135">
        <f>IF(N352="nulová",J352,0)</f>
        <v>0</v>
      </c>
      <c r="BJ352" s="13" t="s">
        <v>82</v>
      </c>
      <c r="BK352" s="135">
        <f>ROUND(I352*H352,2)</f>
        <v>330000</v>
      </c>
      <c r="BL352" s="13" t="s">
        <v>133</v>
      </c>
      <c r="BM352" s="134" t="s">
        <v>494</v>
      </c>
    </row>
    <row r="353" spans="2:65" s="1" customFormat="1" ht="28.8">
      <c r="B353" s="25"/>
      <c r="D353" s="136" t="s">
        <v>134</v>
      </c>
      <c r="F353" s="137" t="s">
        <v>495</v>
      </c>
      <c r="L353" s="25"/>
      <c r="M353" s="138"/>
      <c r="T353" s="49"/>
      <c r="AT353" s="13" t="s">
        <v>134</v>
      </c>
      <c r="AU353" s="13" t="s">
        <v>84</v>
      </c>
    </row>
    <row r="354" spans="2:65" s="1" customFormat="1" ht="28.8">
      <c r="B354" s="25"/>
      <c r="D354" s="136" t="s">
        <v>136</v>
      </c>
      <c r="F354" s="139" t="s">
        <v>482</v>
      </c>
      <c r="L354" s="25"/>
      <c r="M354" s="138"/>
      <c r="T354" s="49"/>
      <c r="AT354" s="13" t="s">
        <v>136</v>
      </c>
      <c r="AU354" s="13" t="s">
        <v>84</v>
      </c>
    </row>
    <row r="355" spans="2:65" s="1" customFormat="1" ht="16.5" customHeight="1">
      <c r="B355" s="25"/>
      <c r="C355" s="124" t="s">
        <v>496</v>
      </c>
      <c r="D355" s="124" t="s">
        <v>128</v>
      </c>
      <c r="E355" s="125" t="s">
        <v>497</v>
      </c>
      <c r="F355" s="126" t="s">
        <v>498</v>
      </c>
      <c r="G355" s="127" t="s">
        <v>131</v>
      </c>
      <c r="H355" s="128">
        <v>1</v>
      </c>
      <c r="I355" s="129">
        <v>96100</v>
      </c>
      <c r="J355" s="129">
        <f>ROUND(I355*H355,2)</f>
        <v>96100</v>
      </c>
      <c r="K355" s="126" t="s">
        <v>132</v>
      </c>
      <c r="L355" s="25"/>
      <c r="M355" s="130" t="s">
        <v>1</v>
      </c>
      <c r="N355" s="131" t="s">
        <v>39</v>
      </c>
      <c r="O355" s="132">
        <v>0</v>
      </c>
      <c r="P355" s="132">
        <f>O355*H355</f>
        <v>0</v>
      </c>
      <c r="Q355" s="132">
        <v>0</v>
      </c>
      <c r="R355" s="132">
        <f>Q355*H355</f>
        <v>0</v>
      </c>
      <c r="S355" s="132">
        <v>0</v>
      </c>
      <c r="T355" s="133">
        <f>S355*H355</f>
        <v>0</v>
      </c>
      <c r="AR355" s="134" t="s">
        <v>133</v>
      </c>
      <c r="AT355" s="134" t="s">
        <v>128</v>
      </c>
      <c r="AU355" s="134" t="s">
        <v>84</v>
      </c>
      <c r="AY355" s="13" t="s">
        <v>125</v>
      </c>
      <c r="BE355" s="135">
        <f>IF(N355="základní",J355,0)</f>
        <v>96100</v>
      </c>
      <c r="BF355" s="135">
        <f>IF(N355="snížená",J355,0)</f>
        <v>0</v>
      </c>
      <c r="BG355" s="135">
        <f>IF(N355="zákl. přenesená",J355,0)</f>
        <v>0</v>
      </c>
      <c r="BH355" s="135">
        <f>IF(N355="sníž. přenesená",J355,0)</f>
        <v>0</v>
      </c>
      <c r="BI355" s="135">
        <f>IF(N355="nulová",J355,0)</f>
        <v>0</v>
      </c>
      <c r="BJ355" s="13" t="s">
        <v>82</v>
      </c>
      <c r="BK355" s="135">
        <f>ROUND(I355*H355,2)</f>
        <v>96100</v>
      </c>
      <c r="BL355" s="13" t="s">
        <v>133</v>
      </c>
      <c r="BM355" s="134" t="s">
        <v>499</v>
      </c>
    </row>
    <row r="356" spans="2:65" s="1" customFormat="1" ht="19.2">
      <c r="B356" s="25"/>
      <c r="D356" s="136" t="s">
        <v>134</v>
      </c>
      <c r="F356" s="137" t="s">
        <v>500</v>
      </c>
      <c r="L356" s="25"/>
      <c r="M356" s="138"/>
      <c r="T356" s="49"/>
      <c r="AT356" s="13" t="s">
        <v>134</v>
      </c>
      <c r="AU356" s="13" t="s">
        <v>84</v>
      </c>
    </row>
    <row r="357" spans="2:65" s="1" customFormat="1" ht="28.8">
      <c r="B357" s="25"/>
      <c r="D357" s="136" t="s">
        <v>136</v>
      </c>
      <c r="F357" s="139" t="s">
        <v>501</v>
      </c>
      <c r="L357" s="25"/>
      <c r="M357" s="138"/>
      <c r="T357" s="49"/>
      <c r="AT357" s="13" t="s">
        <v>136</v>
      </c>
      <c r="AU357" s="13" t="s">
        <v>84</v>
      </c>
    </row>
    <row r="358" spans="2:65" s="1" customFormat="1" ht="16.5" customHeight="1">
      <c r="B358" s="25"/>
      <c r="C358" s="124" t="s">
        <v>315</v>
      </c>
      <c r="D358" s="124" t="s">
        <v>128</v>
      </c>
      <c r="E358" s="125" t="s">
        <v>502</v>
      </c>
      <c r="F358" s="126" t="s">
        <v>503</v>
      </c>
      <c r="G358" s="127" t="s">
        <v>450</v>
      </c>
      <c r="H358" s="128">
        <v>200</v>
      </c>
      <c r="I358" s="129">
        <v>99</v>
      </c>
      <c r="J358" s="129">
        <f>ROUND(I358*H358,2)</f>
        <v>19800</v>
      </c>
      <c r="K358" s="126" t="s">
        <v>132</v>
      </c>
      <c r="L358" s="25"/>
      <c r="M358" s="130" t="s">
        <v>1</v>
      </c>
      <c r="N358" s="131" t="s">
        <v>39</v>
      </c>
      <c r="O358" s="132">
        <v>0</v>
      </c>
      <c r="P358" s="132">
        <f>O358*H358</f>
        <v>0</v>
      </c>
      <c r="Q358" s="132">
        <v>0</v>
      </c>
      <c r="R358" s="132">
        <f>Q358*H358</f>
        <v>0</v>
      </c>
      <c r="S358" s="132">
        <v>0</v>
      </c>
      <c r="T358" s="133">
        <f>S358*H358</f>
        <v>0</v>
      </c>
      <c r="AR358" s="134" t="s">
        <v>133</v>
      </c>
      <c r="AT358" s="134" t="s">
        <v>128</v>
      </c>
      <c r="AU358" s="134" t="s">
        <v>84</v>
      </c>
      <c r="AY358" s="13" t="s">
        <v>125</v>
      </c>
      <c r="BE358" s="135">
        <f>IF(N358="základní",J358,0)</f>
        <v>19800</v>
      </c>
      <c r="BF358" s="135">
        <f>IF(N358="snížená",J358,0)</f>
        <v>0</v>
      </c>
      <c r="BG358" s="135">
        <f>IF(N358="zákl. přenesená",J358,0)</f>
        <v>0</v>
      </c>
      <c r="BH358" s="135">
        <f>IF(N358="sníž. přenesená",J358,0)</f>
        <v>0</v>
      </c>
      <c r="BI358" s="135">
        <f>IF(N358="nulová",J358,0)</f>
        <v>0</v>
      </c>
      <c r="BJ358" s="13" t="s">
        <v>82</v>
      </c>
      <c r="BK358" s="135">
        <f>ROUND(I358*H358,2)</f>
        <v>19800</v>
      </c>
      <c r="BL358" s="13" t="s">
        <v>133</v>
      </c>
      <c r="BM358" s="134" t="s">
        <v>504</v>
      </c>
    </row>
    <row r="359" spans="2:65" s="1" customFormat="1" ht="19.2">
      <c r="B359" s="25"/>
      <c r="D359" s="136" t="s">
        <v>134</v>
      </c>
      <c r="F359" s="137" t="s">
        <v>505</v>
      </c>
      <c r="L359" s="25"/>
      <c r="M359" s="138"/>
      <c r="T359" s="49"/>
      <c r="AT359" s="13" t="s">
        <v>134</v>
      </c>
      <c r="AU359" s="13" t="s">
        <v>84</v>
      </c>
    </row>
    <row r="360" spans="2:65" s="1" customFormat="1" ht="28.8">
      <c r="B360" s="25"/>
      <c r="D360" s="136" t="s">
        <v>136</v>
      </c>
      <c r="F360" s="139" t="s">
        <v>501</v>
      </c>
      <c r="L360" s="25"/>
      <c r="M360" s="138"/>
      <c r="T360" s="49"/>
      <c r="AT360" s="13" t="s">
        <v>136</v>
      </c>
      <c r="AU360" s="13" t="s">
        <v>84</v>
      </c>
    </row>
    <row r="361" spans="2:65" s="1" customFormat="1" ht="16.5" customHeight="1">
      <c r="B361" s="25"/>
      <c r="C361" s="124" t="s">
        <v>506</v>
      </c>
      <c r="D361" s="124" t="s">
        <v>128</v>
      </c>
      <c r="E361" s="125" t="s">
        <v>507</v>
      </c>
      <c r="F361" s="126" t="s">
        <v>508</v>
      </c>
      <c r="G361" s="127" t="s">
        <v>450</v>
      </c>
      <c r="H361" s="128">
        <v>2000</v>
      </c>
      <c r="I361" s="129">
        <v>55.7</v>
      </c>
      <c r="J361" s="129">
        <f>ROUND(I361*H361,2)</f>
        <v>111400</v>
      </c>
      <c r="K361" s="126" t="s">
        <v>132</v>
      </c>
      <c r="L361" s="25"/>
      <c r="M361" s="130" t="s">
        <v>1</v>
      </c>
      <c r="N361" s="131" t="s">
        <v>39</v>
      </c>
      <c r="O361" s="132">
        <v>0</v>
      </c>
      <c r="P361" s="132">
        <f>O361*H361</f>
        <v>0</v>
      </c>
      <c r="Q361" s="132">
        <v>0</v>
      </c>
      <c r="R361" s="132">
        <f>Q361*H361</f>
        <v>0</v>
      </c>
      <c r="S361" s="132">
        <v>0</v>
      </c>
      <c r="T361" s="133">
        <f>S361*H361</f>
        <v>0</v>
      </c>
      <c r="AR361" s="134" t="s">
        <v>133</v>
      </c>
      <c r="AT361" s="134" t="s">
        <v>128</v>
      </c>
      <c r="AU361" s="134" t="s">
        <v>84</v>
      </c>
      <c r="AY361" s="13" t="s">
        <v>125</v>
      </c>
      <c r="BE361" s="135">
        <f>IF(N361="základní",J361,0)</f>
        <v>111400</v>
      </c>
      <c r="BF361" s="135">
        <f>IF(N361="snížená",J361,0)</f>
        <v>0</v>
      </c>
      <c r="BG361" s="135">
        <f>IF(N361="zákl. přenesená",J361,0)</f>
        <v>0</v>
      </c>
      <c r="BH361" s="135">
        <f>IF(N361="sníž. přenesená",J361,0)</f>
        <v>0</v>
      </c>
      <c r="BI361" s="135">
        <f>IF(N361="nulová",J361,0)</f>
        <v>0</v>
      </c>
      <c r="BJ361" s="13" t="s">
        <v>82</v>
      </c>
      <c r="BK361" s="135">
        <f>ROUND(I361*H361,2)</f>
        <v>111400</v>
      </c>
      <c r="BL361" s="13" t="s">
        <v>133</v>
      </c>
      <c r="BM361" s="134" t="s">
        <v>509</v>
      </c>
    </row>
    <row r="362" spans="2:65" s="1" customFormat="1" ht="19.2">
      <c r="B362" s="25"/>
      <c r="D362" s="136" t="s">
        <v>134</v>
      </c>
      <c r="F362" s="137" t="s">
        <v>510</v>
      </c>
      <c r="L362" s="25"/>
      <c r="M362" s="138"/>
      <c r="T362" s="49"/>
      <c r="AT362" s="13" t="s">
        <v>134</v>
      </c>
      <c r="AU362" s="13" t="s">
        <v>84</v>
      </c>
    </row>
    <row r="363" spans="2:65" s="1" customFormat="1" ht="28.8">
      <c r="B363" s="25"/>
      <c r="D363" s="136" t="s">
        <v>136</v>
      </c>
      <c r="F363" s="139" t="s">
        <v>511</v>
      </c>
      <c r="L363" s="25"/>
      <c r="M363" s="138"/>
      <c r="T363" s="49"/>
      <c r="AT363" s="13" t="s">
        <v>136</v>
      </c>
      <c r="AU363" s="13" t="s">
        <v>84</v>
      </c>
    </row>
    <row r="364" spans="2:65" s="1" customFormat="1" ht="16.5" customHeight="1">
      <c r="B364" s="25"/>
      <c r="C364" s="124" t="s">
        <v>321</v>
      </c>
      <c r="D364" s="124" t="s">
        <v>128</v>
      </c>
      <c r="E364" s="125" t="s">
        <v>512</v>
      </c>
      <c r="F364" s="126" t="s">
        <v>513</v>
      </c>
      <c r="G364" s="127" t="s">
        <v>208</v>
      </c>
      <c r="H364" s="128">
        <v>20</v>
      </c>
      <c r="I364" s="129">
        <v>1990</v>
      </c>
      <c r="J364" s="129">
        <f>ROUND(I364*H364,2)</f>
        <v>39800</v>
      </c>
      <c r="K364" s="126" t="s">
        <v>132</v>
      </c>
      <c r="L364" s="25"/>
      <c r="M364" s="130" t="s">
        <v>1</v>
      </c>
      <c r="N364" s="131" t="s">
        <v>39</v>
      </c>
      <c r="O364" s="132">
        <v>0</v>
      </c>
      <c r="P364" s="132">
        <f>O364*H364</f>
        <v>0</v>
      </c>
      <c r="Q364" s="132">
        <v>0</v>
      </c>
      <c r="R364" s="132">
        <f>Q364*H364</f>
        <v>0</v>
      </c>
      <c r="S364" s="132">
        <v>0</v>
      </c>
      <c r="T364" s="133">
        <f>S364*H364</f>
        <v>0</v>
      </c>
      <c r="AR364" s="134" t="s">
        <v>133</v>
      </c>
      <c r="AT364" s="134" t="s">
        <v>128</v>
      </c>
      <c r="AU364" s="134" t="s">
        <v>84</v>
      </c>
      <c r="AY364" s="13" t="s">
        <v>125</v>
      </c>
      <c r="BE364" s="135">
        <f>IF(N364="základní",J364,0)</f>
        <v>39800</v>
      </c>
      <c r="BF364" s="135">
        <f>IF(N364="snížená",J364,0)</f>
        <v>0</v>
      </c>
      <c r="BG364" s="135">
        <f>IF(N364="zákl. přenesená",J364,0)</f>
        <v>0</v>
      </c>
      <c r="BH364" s="135">
        <f>IF(N364="sníž. přenesená",J364,0)</f>
        <v>0</v>
      </c>
      <c r="BI364" s="135">
        <f>IF(N364="nulová",J364,0)</f>
        <v>0</v>
      </c>
      <c r="BJ364" s="13" t="s">
        <v>82</v>
      </c>
      <c r="BK364" s="135">
        <f>ROUND(I364*H364,2)</f>
        <v>39800</v>
      </c>
      <c r="BL364" s="13" t="s">
        <v>133</v>
      </c>
      <c r="BM364" s="134" t="s">
        <v>514</v>
      </c>
    </row>
    <row r="365" spans="2:65" s="1" customFormat="1" ht="19.2">
      <c r="B365" s="25"/>
      <c r="D365" s="136" t="s">
        <v>134</v>
      </c>
      <c r="F365" s="137" t="s">
        <v>515</v>
      </c>
      <c r="L365" s="25"/>
      <c r="M365" s="138"/>
      <c r="T365" s="49"/>
      <c r="AT365" s="13" t="s">
        <v>134</v>
      </c>
      <c r="AU365" s="13" t="s">
        <v>84</v>
      </c>
    </row>
    <row r="366" spans="2:65" s="1" customFormat="1" ht="28.8">
      <c r="B366" s="25"/>
      <c r="D366" s="136" t="s">
        <v>136</v>
      </c>
      <c r="F366" s="139" t="s">
        <v>516</v>
      </c>
      <c r="L366" s="25"/>
      <c r="M366" s="138"/>
      <c r="T366" s="49"/>
      <c r="AT366" s="13" t="s">
        <v>136</v>
      </c>
      <c r="AU366" s="13" t="s">
        <v>84</v>
      </c>
    </row>
    <row r="367" spans="2:65" s="1" customFormat="1" ht="16.5" customHeight="1">
      <c r="B367" s="25"/>
      <c r="C367" s="124" t="s">
        <v>517</v>
      </c>
      <c r="D367" s="124" t="s">
        <v>128</v>
      </c>
      <c r="E367" s="125" t="s">
        <v>518</v>
      </c>
      <c r="F367" s="126" t="s">
        <v>519</v>
      </c>
      <c r="G367" s="127" t="s">
        <v>208</v>
      </c>
      <c r="H367" s="128">
        <v>20</v>
      </c>
      <c r="I367" s="129">
        <v>2480</v>
      </c>
      <c r="J367" s="129">
        <f>ROUND(I367*H367,2)</f>
        <v>49600</v>
      </c>
      <c r="K367" s="126" t="s">
        <v>132</v>
      </c>
      <c r="L367" s="25"/>
      <c r="M367" s="130" t="s">
        <v>1</v>
      </c>
      <c r="N367" s="131" t="s">
        <v>39</v>
      </c>
      <c r="O367" s="132">
        <v>0</v>
      </c>
      <c r="P367" s="132">
        <f>O367*H367</f>
        <v>0</v>
      </c>
      <c r="Q367" s="132">
        <v>0</v>
      </c>
      <c r="R367" s="132">
        <f>Q367*H367</f>
        <v>0</v>
      </c>
      <c r="S367" s="132">
        <v>0</v>
      </c>
      <c r="T367" s="133">
        <f>S367*H367</f>
        <v>0</v>
      </c>
      <c r="AR367" s="134" t="s">
        <v>133</v>
      </c>
      <c r="AT367" s="134" t="s">
        <v>128</v>
      </c>
      <c r="AU367" s="134" t="s">
        <v>84</v>
      </c>
      <c r="AY367" s="13" t="s">
        <v>125</v>
      </c>
      <c r="BE367" s="135">
        <f>IF(N367="základní",J367,0)</f>
        <v>49600</v>
      </c>
      <c r="BF367" s="135">
        <f>IF(N367="snížená",J367,0)</f>
        <v>0</v>
      </c>
      <c r="BG367" s="135">
        <f>IF(N367="zákl. přenesená",J367,0)</f>
        <v>0</v>
      </c>
      <c r="BH367" s="135">
        <f>IF(N367="sníž. přenesená",J367,0)</f>
        <v>0</v>
      </c>
      <c r="BI367" s="135">
        <f>IF(N367="nulová",J367,0)</f>
        <v>0</v>
      </c>
      <c r="BJ367" s="13" t="s">
        <v>82</v>
      </c>
      <c r="BK367" s="135">
        <f>ROUND(I367*H367,2)</f>
        <v>49600</v>
      </c>
      <c r="BL367" s="13" t="s">
        <v>133</v>
      </c>
      <c r="BM367" s="134" t="s">
        <v>520</v>
      </c>
    </row>
    <row r="368" spans="2:65" s="1" customFormat="1" ht="19.2">
      <c r="B368" s="25"/>
      <c r="D368" s="136" t="s">
        <v>134</v>
      </c>
      <c r="F368" s="137" t="s">
        <v>521</v>
      </c>
      <c r="L368" s="25"/>
      <c r="M368" s="138"/>
      <c r="T368" s="49"/>
      <c r="AT368" s="13" t="s">
        <v>134</v>
      </c>
      <c r="AU368" s="13" t="s">
        <v>84</v>
      </c>
    </row>
    <row r="369" spans="2:65" s="1" customFormat="1" ht="28.8">
      <c r="B369" s="25"/>
      <c r="D369" s="136" t="s">
        <v>136</v>
      </c>
      <c r="F369" s="139" t="s">
        <v>516</v>
      </c>
      <c r="L369" s="25"/>
      <c r="M369" s="138"/>
      <c r="T369" s="49"/>
      <c r="AT369" s="13" t="s">
        <v>136</v>
      </c>
      <c r="AU369" s="13" t="s">
        <v>84</v>
      </c>
    </row>
    <row r="370" spans="2:65" s="1" customFormat="1" ht="16.5" customHeight="1">
      <c r="B370" s="25"/>
      <c r="C370" s="124" t="s">
        <v>326</v>
      </c>
      <c r="D370" s="124" t="s">
        <v>128</v>
      </c>
      <c r="E370" s="125" t="s">
        <v>522</v>
      </c>
      <c r="F370" s="126" t="s">
        <v>523</v>
      </c>
      <c r="G370" s="127" t="s">
        <v>146</v>
      </c>
      <c r="H370" s="128">
        <v>500</v>
      </c>
      <c r="I370" s="129">
        <v>1570</v>
      </c>
      <c r="J370" s="129">
        <f>ROUND(I370*H370,2)</f>
        <v>785000</v>
      </c>
      <c r="K370" s="126" t="s">
        <v>132</v>
      </c>
      <c r="L370" s="25"/>
      <c r="M370" s="130" t="s">
        <v>1</v>
      </c>
      <c r="N370" s="131" t="s">
        <v>39</v>
      </c>
      <c r="O370" s="132">
        <v>0</v>
      </c>
      <c r="P370" s="132">
        <f>O370*H370</f>
        <v>0</v>
      </c>
      <c r="Q370" s="132">
        <v>0</v>
      </c>
      <c r="R370" s="132">
        <f>Q370*H370</f>
        <v>0</v>
      </c>
      <c r="S370" s="132">
        <v>0</v>
      </c>
      <c r="T370" s="133">
        <f>S370*H370</f>
        <v>0</v>
      </c>
      <c r="AR370" s="134" t="s">
        <v>133</v>
      </c>
      <c r="AT370" s="134" t="s">
        <v>128</v>
      </c>
      <c r="AU370" s="134" t="s">
        <v>84</v>
      </c>
      <c r="AY370" s="13" t="s">
        <v>125</v>
      </c>
      <c r="BE370" s="135">
        <f>IF(N370="základní",J370,0)</f>
        <v>785000</v>
      </c>
      <c r="BF370" s="135">
        <f>IF(N370="snížená",J370,0)</f>
        <v>0</v>
      </c>
      <c r="BG370" s="135">
        <f>IF(N370="zákl. přenesená",J370,0)</f>
        <v>0</v>
      </c>
      <c r="BH370" s="135">
        <f>IF(N370="sníž. přenesená",J370,0)</f>
        <v>0</v>
      </c>
      <c r="BI370" s="135">
        <f>IF(N370="nulová",J370,0)</f>
        <v>0</v>
      </c>
      <c r="BJ370" s="13" t="s">
        <v>82</v>
      </c>
      <c r="BK370" s="135">
        <f>ROUND(I370*H370,2)</f>
        <v>785000</v>
      </c>
      <c r="BL370" s="13" t="s">
        <v>133</v>
      </c>
      <c r="BM370" s="134" t="s">
        <v>524</v>
      </c>
    </row>
    <row r="371" spans="2:65" s="1" customFormat="1" ht="57.6">
      <c r="B371" s="25"/>
      <c r="D371" s="136" t="s">
        <v>134</v>
      </c>
      <c r="F371" s="137" t="s">
        <v>525</v>
      </c>
      <c r="L371" s="25"/>
      <c r="M371" s="138"/>
      <c r="T371" s="49"/>
      <c r="AT371" s="13" t="s">
        <v>134</v>
      </c>
      <c r="AU371" s="13" t="s">
        <v>84</v>
      </c>
    </row>
    <row r="372" spans="2:65" s="1" customFormat="1" ht="57.6">
      <c r="B372" s="25"/>
      <c r="D372" s="136" t="s">
        <v>136</v>
      </c>
      <c r="F372" s="139" t="s">
        <v>526</v>
      </c>
      <c r="L372" s="25"/>
      <c r="M372" s="138"/>
      <c r="T372" s="49"/>
      <c r="AT372" s="13" t="s">
        <v>136</v>
      </c>
      <c r="AU372" s="13" t="s">
        <v>84</v>
      </c>
    </row>
    <row r="373" spans="2:65" s="1" customFormat="1" ht="16.5" customHeight="1">
      <c r="B373" s="25"/>
      <c r="C373" s="124" t="s">
        <v>527</v>
      </c>
      <c r="D373" s="124" t="s">
        <v>128</v>
      </c>
      <c r="E373" s="125" t="s">
        <v>528</v>
      </c>
      <c r="F373" s="126" t="s">
        <v>529</v>
      </c>
      <c r="G373" s="127" t="s">
        <v>146</v>
      </c>
      <c r="H373" s="128">
        <v>300</v>
      </c>
      <c r="I373" s="129">
        <v>1470</v>
      </c>
      <c r="J373" s="129">
        <f>ROUND(I373*H373,2)</f>
        <v>441000</v>
      </c>
      <c r="K373" s="126" t="s">
        <v>132</v>
      </c>
      <c r="L373" s="25"/>
      <c r="M373" s="130" t="s">
        <v>1</v>
      </c>
      <c r="N373" s="131" t="s">
        <v>39</v>
      </c>
      <c r="O373" s="132">
        <v>0</v>
      </c>
      <c r="P373" s="132">
        <f>O373*H373</f>
        <v>0</v>
      </c>
      <c r="Q373" s="132">
        <v>0</v>
      </c>
      <c r="R373" s="132">
        <f>Q373*H373</f>
        <v>0</v>
      </c>
      <c r="S373" s="132">
        <v>0</v>
      </c>
      <c r="T373" s="133">
        <f>S373*H373</f>
        <v>0</v>
      </c>
      <c r="AR373" s="134" t="s">
        <v>133</v>
      </c>
      <c r="AT373" s="134" t="s">
        <v>128</v>
      </c>
      <c r="AU373" s="134" t="s">
        <v>84</v>
      </c>
      <c r="AY373" s="13" t="s">
        <v>125</v>
      </c>
      <c r="BE373" s="135">
        <f>IF(N373="základní",J373,0)</f>
        <v>441000</v>
      </c>
      <c r="BF373" s="135">
        <f>IF(N373="snížená",J373,0)</f>
        <v>0</v>
      </c>
      <c r="BG373" s="135">
        <f>IF(N373="zákl. přenesená",J373,0)</f>
        <v>0</v>
      </c>
      <c r="BH373" s="135">
        <f>IF(N373="sníž. přenesená",J373,0)</f>
        <v>0</v>
      </c>
      <c r="BI373" s="135">
        <f>IF(N373="nulová",J373,0)</f>
        <v>0</v>
      </c>
      <c r="BJ373" s="13" t="s">
        <v>82</v>
      </c>
      <c r="BK373" s="135">
        <f>ROUND(I373*H373,2)</f>
        <v>441000</v>
      </c>
      <c r="BL373" s="13" t="s">
        <v>133</v>
      </c>
      <c r="BM373" s="134" t="s">
        <v>530</v>
      </c>
    </row>
    <row r="374" spans="2:65" s="1" customFormat="1" ht="57.6">
      <c r="B374" s="25"/>
      <c r="D374" s="136" t="s">
        <v>134</v>
      </c>
      <c r="F374" s="137" t="s">
        <v>531</v>
      </c>
      <c r="L374" s="25"/>
      <c r="M374" s="138"/>
      <c r="T374" s="49"/>
      <c r="AT374" s="13" t="s">
        <v>134</v>
      </c>
      <c r="AU374" s="13" t="s">
        <v>84</v>
      </c>
    </row>
    <row r="375" spans="2:65" s="1" customFormat="1" ht="57.6">
      <c r="B375" s="25"/>
      <c r="D375" s="136" t="s">
        <v>136</v>
      </c>
      <c r="F375" s="139" t="s">
        <v>526</v>
      </c>
      <c r="L375" s="25"/>
      <c r="M375" s="138"/>
      <c r="T375" s="49"/>
      <c r="AT375" s="13" t="s">
        <v>136</v>
      </c>
      <c r="AU375" s="13" t="s">
        <v>84</v>
      </c>
    </row>
    <row r="376" spans="2:65" s="1" customFormat="1" ht="16.5" customHeight="1">
      <c r="B376" s="25"/>
      <c r="C376" s="124" t="s">
        <v>332</v>
      </c>
      <c r="D376" s="124" t="s">
        <v>128</v>
      </c>
      <c r="E376" s="125" t="s">
        <v>532</v>
      </c>
      <c r="F376" s="126" t="s">
        <v>533</v>
      </c>
      <c r="G376" s="127" t="s">
        <v>146</v>
      </c>
      <c r="H376" s="128">
        <v>100</v>
      </c>
      <c r="I376" s="129">
        <v>2190</v>
      </c>
      <c r="J376" s="129">
        <f>ROUND(I376*H376,2)</f>
        <v>219000</v>
      </c>
      <c r="K376" s="126" t="s">
        <v>132</v>
      </c>
      <c r="L376" s="25"/>
      <c r="M376" s="130" t="s">
        <v>1</v>
      </c>
      <c r="N376" s="131" t="s">
        <v>39</v>
      </c>
      <c r="O376" s="132">
        <v>0</v>
      </c>
      <c r="P376" s="132">
        <f>O376*H376</f>
        <v>0</v>
      </c>
      <c r="Q376" s="132">
        <v>0</v>
      </c>
      <c r="R376" s="132">
        <f>Q376*H376</f>
        <v>0</v>
      </c>
      <c r="S376" s="132">
        <v>0</v>
      </c>
      <c r="T376" s="133">
        <f>S376*H376</f>
        <v>0</v>
      </c>
      <c r="AR376" s="134" t="s">
        <v>133</v>
      </c>
      <c r="AT376" s="134" t="s">
        <v>128</v>
      </c>
      <c r="AU376" s="134" t="s">
        <v>84</v>
      </c>
      <c r="AY376" s="13" t="s">
        <v>125</v>
      </c>
      <c r="BE376" s="135">
        <f>IF(N376="základní",J376,0)</f>
        <v>219000</v>
      </c>
      <c r="BF376" s="135">
        <f>IF(N376="snížená",J376,0)</f>
        <v>0</v>
      </c>
      <c r="BG376" s="135">
        <f>IF(N376="zákl. přenesená",J376,0)</f>
        <v>0</v>
      </c>
      <c r="BH376" s="135">
        <f>IF(N376="sníž. přenesená",J376,0)</f>
        <v>0</v>
      </c>
      <c r="BI376" s="135">
        <f>IF(N376="nulová",J376,0)</f>
        <v>0</v>
      </c>
      <c r="BJ376" s="13" t="s">
        <v>82</v>
      </c>
      <c r="BK376" s="135">
        <f>ROUND(I376*H376,2)</f>
        <v>219000</v>
      </c>
      <c r="BL376" s="13" t="s">
        <v>133</v>
      </c>
      <c r="BM376" s="134" t="s">
        <v>534</v>
      </c>
    </row>
    <row r="377" spans="2:65" s="1" customFormat="1" ht="57.6">
      <c r="B377" s="25"/>
      <c r="D377" s="136" t="s">
        <v>134</v>
      </c>
      <c r="F377" s="137" t="s">
        <v>535</v>
      </c>
      <c r="L377" s="25"/>
      <c r="M377" s="138"/>
      <c r="T377" s="49"/>
      <c r="AT377" s="13" t="s">
        <v>134</v>
      </c>
      <c r="AU377" s="13" t="s">
        <v>84</v>
      </c>
    </row>
    <row r="378" spans="2:65" s="1" customFormat="1" ht="57.6">
      <c r="B378" s="25"/>
      <c r="D378" s="136" t="s">
        <v>136</v>
      </c>
      <c r="F378" s="139" t="s">
        <v>526</v>
      </c>
      <c r="L378" s="25"/>
      <c r="M378" s="138"/>
      <c r="T378" s="49"/>
      <c r="AT378" s="13" t="s">
        <v>136</v>
      </c>
      <c r="AU378" s="13" t="s">
        <v>84</v>
      </c>
    </row>
    <row r="379" spans="2:65" s="1" customFormat="1" ht="16.5" customHeight="1">
      <c r="B379" s="25"/>
      <c r="C379" s="124" t="s">
        <v>536</v>
      </c>
      <c r="D379" s="124" t="s">
        <v>128</v>
      </c>
      <c r="E379" s="125" t="s">
        <v>537</v>
      </c>
      <c r="F379" s="126" t="s">
        <v>538</v>
      </c>
      <c r="G379" s="127" t="s">
        <v>146</v>
      </c>
      <c r="H379" s="128">
        <v>65</v>
      </c>
      <c r="I379" s="129">
        <v>1670</v>
      </c>
      <c r="J379" s="129">
        <f>ROUND(I379*H379,2)</f>
        <v>108550</v>
      </c>
      <c r="K379" s="126" t="s">
        <v>132</v>
      </c>
      <c r="L379" s="25"/>
      <c r="M379" s="130" t="s">
        <v>1</v>
      </c>
      <c r="N379" s="131" t="s">
        <v>39</v>
      </c>
      <c r="O379" s="132">
        <v>0</v>
      </c>
      <c r="P379" s="132">
        <f>O379*H379</f>
        <v>0</v>
      </c>
      <c r="Q379" s="132">
        <v>0</v>
      </c>
      <c r="R379" s="132">
        <f>Q379*H379</f>
        <v>0</v>
      </c>
      <c r="S379" s="132">
        <v>0</v>
      </c>
      <c r="T379" s="133">
        <f>S379*H379</f>
        <v>0</v>
      </c>
      <c r="AR379" s="134" t="s">
        <v>133</v>
      </c>
      <c r="AT379" s="134" t="s">
        <v>128</v>
      </c>
      <c r="AU379" s="134" t="s">
        <v>84</v>
      </c>
      <c r="AY379" s="13" t="s">
        <v>125</v>
      </c>
      <c r="BE379" s="135">
        <f>IF(N379="základní",J379,0)</f>
        <v>108550</v>
      </c>
      <c r="BF379" s="135">
        <f>IF(N379="snížená",J379,0)</f>
        <v>0</v>
      </c>
      <c r="BG379" s="135">
        <f>IF(N379="zákl. přenesená",J379,0)</f>
        <v>0</v>
      </c>
      <c r="BH379" s="135">
        <f>IF(N379="sníž. přenesená",J379,0)</f>
        <v>0</v>
      </c>
      <c r="BI379" s="135">
        <f>IF(N379="nulová",J379,0)</f>
        <v>0</v>
      </c>
      <c r="BJ379" s="13" t="s">
        <v>82</v>
      </c>
      <c r="BK379" s="135">
        <f>ROUND(I379*H379,2)</f>
        <v>108550</v>
      </c>
      <c r="BL379" s="13" t="s">
        <v>133</v>
      </c>
      <c r="BM379" s="134" t="s">
        <v>539</v>
      </c>
    </row>
    <row r="380" spans="2:65" s="1" customFormat="1" ht="57.6">
      <c r="B380" s="25"/>
      <c r="D380" s="136" t="s">
        <v>134</v>
      </c>
      <c r="F380" s="137" t="s">
        <v>540</v>
      </c>
      <c r="L380" s="25"/>
      <c r="M380" s="138"/>
      <c r="T380" s="49"/>
      <c r="AT380" s="13" t="s">
        <v>134</v>
      </c>
      <c r="AU380" s="13" t="s">
        <v>84</v>
      </c>
    </row>
    <row r="381" spans="2:65" s="1" customFormat="1" ht="57.6">
      <c r="B381" s="25"/>
      <c r="D381" s="136" t="s">
        <v>136</v>
      </c>
      <c r="F381" s="139" t="s">
        <v>526</v>
      </c>
      <c r="L381" s="25"/>
      <c r="M381" s="138"/>
      <c r="T381" s="49"/>
      <c r="AT381" s="13" t="s">
        <v>136</v>
      </c>
      <c r="AU381" s="13" t="s">
        <v>84</v>
      </c>
    </row>
    <row r="382" spans="2:65" s="1" customFormat="1" ht="16.5" customHeight="1">
      <c r="B382" s="25"/>
      <c r="C382" s="124" t="s">
        <v>337</v>
      </c>
      <c r="D382" s="124" t="s">
        <v>128</v>
      </c>
      <c r="E382" s="125" t="s">
        <v>541</v>
      </c>
      <c r="F382" s="126" t="s">
        <v>542</v>
      </c>
      <c r="G382" s="127" t="s">
        <v>146</v>
      </c>
      <c r="H382" s="128">
        <v>65</v>
      </c>
      <c r="I382" s="129">
        <v>1550</v>
      </c>
      <c r="J382" s="129">
        <f>ROUND(I382*H382,2)</f>
        <v>100750</v>
      </c>
      <c r="K382" s="126" t="s">
        <v>132</v>
      </c>
      <c r="L382" s="25"/>
      <c r="M382" s="130" t="s">
        <v>1</v>
      </c>
      <c r="N382" s="131" t="s">
        <v>39</v>
      </c>
      <c r="O382" s="132">
        <v>0</v>
      </c>
      <c r="P382" s="132">
        <f>O382*H382</f>
        <v>0</v>
      </c>
      <c r="Q382" s="132">
        <v>0</v>
      </c>
      <c r="R382" s="132">
        <f>Q382*H382</f>
        <v>0</v>
      </c>
      <c r="S382" s="132">
        <v>0</v>
      </c>
      <c r="T382" s="133">
        <f>S382*H382</f>
        <v>0</v>
      </c>
      <c r="AR382" s="134" t="s">
        <v>133</v>
      </c>
      <c r="AT382" s="134" t="s">
        <v>128</v>
      </c>
      <c r="AU382" s="134" t="s">
        <v>84</v>
      </c>
      <c r="AY382" s="13" t="s">
        <v>125</v>
      </c>
      <c r="BE382" s="135">
        <f>IF(N382="základní",J382,0)</f>
        <v>100750</v>
      </c>
      <c r="BF382" s="135">
        <f>IF(N382="snížená",J382,0)</f>
        <v>0</v>
      </c>
      <c r="BG382" s="135">
        <f>IF(N382="zákl. přenesená",J382,0)</f>
        <v>0</v>
      </c>
      <c r="BH382" s="135">
        <f>IF(N382="sníž. přenesená",J382,0)</f>
        <v>0</v>
      </c>
      <c r="BI382" s="135">
        <f>IF(N382="nulová",J382,0)</f>
        <v>0</v>
      </c>
      <c r="BJ382" s="13" t="s">
        <v>82</v>
      </c>
      <c r="BK382" s="135">
        <f>ROUND(I382*H382,2)</f>
        <v>100750</v>
      </c>
      <c r="BL382" s="13" t="s">
        <v>133</v>
      </c>
      <c r="BM382" s="134" t="s">
        <v>543</v>
      </c>
    </row>
    <row r="383" spans="2:65" s="1" customFormat="1" ht="57.6">
      <c r="B383" s="25"/>
      <c r="D383" s="136" t="s">
        <v>134</v>
      </c>
      <c r="F383" s="137" t="s">
        <v>544</v>
      </c>
      <c r="L383" s="25"/>
      <c r="M383" s="138"/>
      <c r="T383" s="49"/>
      <c r="AT383" s="13" t="s">
        <v>134</v>
      </c>
      <c r="AU383" s="13" t="s">
        <v>84</v>
      </c>
    </row>
    <row r="384" spans="2:65" s="1" customFormat="1" ht="57.6">
      <c r="B384" s="25"/>
      <c r="D384" s="136" t="s">
        <v>136</v>
      </c>
      <c r="F384" s="139" t="s">
        <v>526</v>
      </c>
      <c r="L384" s="25"/>
      <c r="M384" s="138"/>
      <c r="T384" s="49"/>
      <c r="AT384" s="13" t="s">
        <v>136</v>
      </c>
      <c r="AU384" s="13" t="s">
        <v>84</v>
      </c>
    </row>
    <row r="385" spans="2:65" s="1" customFormat="1" ht="16.5" customHeight="1">
      <c r="B385" s="25"/>
      <c r="C385" s="124" t="s">
        <v>545</v>
      </c>
      <c r="D385" s="124" t="s">
        <v>128</v>
      </c>
      <c r="E385" s="125" t="s">
        <v>546</v>
      </c>
      <c r="F385" s="126" t="s">
        <v>547</v>
      </c>
      <c r="G385" s="127" t="s">
        <v>146</v>
      </c>
      <c r="H385" s="128">
        <v>60</v>
      </c>
      <c r="I385" s="129">
        <v>1760</v>
      </c>
      <c r="J385" s="129">
        <f>ROUND(I385*H385,2)</f>
        <v>105600</v>
      </c>
      <c r="K385" s="126" t="s">
        <v>132</v>
      </c>
      <c r="L385" s="25"/>
      <c r="M385" s="130" t="s">
        <v>1</v>
      </c>
      <c r="N385" s="131" t="s">
        <v>39</v>
      </c>
      <c r="O385" s="132">
        <v>0</v>
      </c>
      <c r="P385" s="132">
        <f>O385*H385</f>
        <v>0</v>
      </c>
      <c r="Q385" s="132">
        <v>0</v>
      </c>
      <c r="R385" s="132">
        <f>Q385*H385</f>
        <v>0</v>
      </c>
      <c r="S385" s="132">
        <v>0</v>
      </c>
      <c r="T385" s="133">
        <f>S385*H385</f>
        <v>0</v>
      </c>
      <c r="AR385" s="134" t="s">
        <v>133</v>
      </c>
      <c r="AT385" s="134" t="s">
        <v>128</v>
      </c>
      <c r="AU385" s="134" t="s">
        <v>84</v>
      </c>
      <c r="AY385" s="13" t="s">
        <v>125</v>
      </c>
      <c r="BE385" s="135">
        <f>IF(N385="základní",J385,0)</f>
        <v>105600</v>
      </c>
      <c r="BF385" s="135">
        <f>IF(N385="snížená",J385,0)</f>
        <v>0</v>
      </c>
      <c r="BG385" s="135">
        <f>IF(N385="zákl. přenesená",J385,0)</f>
        <v>0</v>
      </c>
      <c r="BH385" s="135">
        <f>IF(N385="sníž. přenesená",J385,0)</f>
        <v>0</v>
      </c>
      <c r="BI385" s="135">
        <f>IF(N385="nulová",J385,0)</f>
        <v>0</v>
      </c>
      <c r="BJ385" s="13" t="s">
        <v>82</v>
      </c>
      <c r="BK385" s="135">
        <f>ROUND(I385*H385,2)</f>
        <v>105600</v>
      </c>
      <c r="BL385" s="13" t="s">
        <v>133</v>
      </c>
      <c r="BM385" s="134" t="s">
        <v>548</v>
      </c>
    </row>
    <row r="386" spans="2:65" s="1" customFormat="1" ht="57.6">
      <c r="B386" s="25"/>
      <c r="D386" s="136" t="s">
        <v>134</v>
      </c>
      <c r="F386" s="137" t="s">
        <v>549</v>
      </c>
      <c r="L386" s="25"/>
      <c r="M386" s="138"/>
      <c r="T386" s="49"/>
      <c r="AT386" s="13" t="s">
        <v>134</v>
      </c>
      <c r="AU386" s="13" t="s">
        <v>84</v>
      </c>
    </row>
    <row r="387" spans="2:65" s="1" customFormat="1" ht="57.6">
      <c r="B387" s="25"/>
      <c r="D387" s="136" t="s">
        <v>136</v>
      </c>
      <c r="F387" s="139" t="s">
        <v>526</v>
      </c>
      <c r="L387" s="25"/>
      <c r="M387" s="138"/>
      <c r="T387" s="49"/>
      <c r="AT387" s="13" t="s">
        <v>136</v>
      </c>
      <c r="AU387" s="13" t="s">
        <v>84</v>
      </c>
    </row>
    <row r="388" spans="2:65" s="1" customFormat="1" ht="16.5" customHeight="1">
      <c r="B388" s="25"/>
      <c r="C388" s="124" t="s">
        <v>342</v>
      </c>
      <c r="D388" s="124" t="s">
        <v>128</v>
      </c>
      <c r="E388" s="125" t="s">
        <v>550</v>
      </c>
      <c r="F388" s="126" t="s">
        <v>551</v>
      </c>
      <c r="G388" s="127" t="s">
        <v>146</v>
      </c>
      <c r="H388" s="128">
        <v>60</v>
      </c>
      <c r="I388" s="129">
        <v>1840</v>
      </c>
      <c r="J388" s="129">
        <f>ROUND(I388*H388,2)</f>
        <v>110400</v>
      </c>
      <c r="K388" s="126" t="s">
        <v>132</v>
      </c>
      <c r="L388" s="25"/>
      <c r="M388" s="130" t="s">
        <v>1</v>
      </c>
      <c r="N388" s="131" t="s">
        <v>39</v>
      </c>
      <c r="O388" s="132">
        <v>0</v>
      </c>
      <c r="P388" s="132">
        <f>O388*H388</f>
        <v>0</v>
      </c>
      <c r="Q388" s="132">
        <v>0</v>
      </c>
      <c r="R388" s="132">
        <f>Q388*H388</f>
        <v>0</v>
      </c>
      <c r="S388" s="132">
        <v>0</v>
      </c>
      <c r="T388" s="133">
        <f>S388*H388</f>
        <v>0</v>
      </c>
      <c r="AR388" s="134" t="s">
        <v>133</v>
      </c>
      <c r="AT388" s="134" t="s">
        <v>128</v>
      </c>
      <c r="AU388" s="134" t="s">
        <v>84</v>
      </c>
      <c r="AY388" s="13" t="s">
        <v>125</v>
      </c>
      <c r="BE388" s="135">
        <f>IF(N388="základní",J388,0)</f>
        <v>110400</v>
      </c>
      <c r="BF388" s="135">
        <f>IF(N388="snížená",J388,0)</f>
        <v>0</v>
      </c>
      <c r="BG388" s="135">
        <f>IF(N388="zákl. přenesená",J388,0)</f>
        <v>0</v>
      </c>
      <c r="BH388" s="135">
        <f>IF(N388="sníž. přenesená",J388,0)</f>
        <v>0</v>
      </c>
      <c r="BI388" s="135">
        <f>IF(N388="nulová",J388,0)</f>
        <v>0</v>
      </c>
      <c r="BJ388" s="13" t="s">
        <v>82</v>
      </c>
      <c r="BK388" s="135">
        <f>ROUND(I388*H388,2)</f>
        <v>110400</v>
      </c>
      <c r="BL388" s="13" t="s">
        <v>133</v>
      </c>
      <c r="BM388" s="134" t="s">
        <v>552</v>
      </c>
    </row>
    <row r="389" spans="2:65" s="1" customFormat="1" ht="57.6">
      <c r="B389" s="25"/>
      <c r="D389" s="136" t="s">
        <v>134</v>
      </c>
      <c r="F389" s="137" t="s">
        <v>553</v>
      </c>
      <c r="L389" s="25"/>
      <c r="M389" s="138"/>
      <c r="T389" s="49"/>
      <c r="AT389" s="13" t="s">
        <v>134</v>
      </c>
      <c r="AU389" s="13" t="s">
        <v>84</v>
      </c>
    </row>
    <row r="390" spans="2:65" s="1" customFormat="1" ht="57.6">
      <c r="B390" s="25"/>
      <c r="D390" s="136" t="s">
        <v>136</v>
      </c>
      <c r="F390" s="139" t="s">
        <v>526</v>
      </c>
      <c r="L390" s="25"/>
      <c r="M390" s="138"/>
      <c r="T390" s="49"/>
      <c r="AT390" s="13" t="s">
        <v>136</v>
      </c>
      <c r="AU390" s="13" t="s">
        <v>84</v>
      </c>
    </row>
    <row r="391" spans="2:65" s="1" customFormat="1" ht="16.5" customHeight="1">
      <c r="B391" s="25"/>
      <c r="C391" s="124" t="s">
        <v>554</v>
      </c>
      <c r="D391" s="124" t="s">
        <v>128</v>
      </c>
      <c r="E391" s="125" t="s">
        <v>555</v>
      </c>
      <c r="F391" s="126" t="s">
        <v>556</v>
      </c>
      <c r="G391" s="127" t="s">
        <v>146</v>
      </c>
      <c r="H391" s="128">
        <v>60</v>
      </c>
      <c r="I391" s="129">
        <v>1930</v>
      </c>
      <c r="J391" s="129">
        <f>ROUND(I391*H391,2)</f>
        <v>115800</v>
      </c>
      <c r="K391" s="126" t="s">
        <v>132</v>
      </c>
      <c r="L391" s="25"/>
      <c r="M391" s="130" t="s">
        <v>1</v>
      </c>
      <c r="N391" s="131" t="s">
        <v>39</v>
      </c>
      <c r="O391" s="132">
        <v>0</v>
      </c>
      <c r="P391" s="132">
        <f>O391*H391</f>
        <v>0</v>
      </c>
      <c r="Q391" s="132">
        <v>0</v>
      </c>
      <c r="R391" s="132">
        <f>Q391*H391</f>
        <v>0</v>
      </c>
      <c r="S391" s="132">
        <v>0</v>
      </c>
      <c r="T391" s="133">
        <f>S391*H391</f>
        <v>0</v>
      </c>
      <c r="AR391" s="134" t="s">
        <v>133</v>
      </c>
      <c r="AT391" s="134" t="s">
        <v>128</v>
      </c>
      <c r="AU391" s="134" t="s">
        <v>84</v>
      </c>
      <c r="AY391" s="13" t="s">
        <v>125</v>
      </c>
      <c r="BE391" s="135">
        <f>IF(N391="základní",J391,0)</f>
        <v>115800</v>
      </c>
      <c r="BF391" s="135">
        <f>IF(N391="snížená",J391,0)</f>
        <v>0</v>
      </c>
      <c r="BG391" s="135">
        <f>IF(N391="zákl. přenesená",J391,0)</f>
        <v>0</v>
      </c>
      <c r="BH391" s="135">
        <f>IF(N391="sníž. přenesená",J391,0)</f>
        <v>0</v>
      </c>
      <c r="BI391" s="135">
        <f>IF(N391="nulová",J391,0)</f>
        <v>0</v>
      </c>
      <c r="BJ391" s="13" t="s">
        <v>82</v>
      </c>
      <c r="BK391" s="135">
        <f>ROUND(I391*H391,2)</f>
        <v>115800</v>
      </c>
      <c r="BL391" s="13" t="s">
        <v>133</v>
      </c>
      <c r="BM391" s="134" t="s">
        <v>557</v>
      </c>
    </row>
    <row r="392" spans="2:65" s="1" customFormat="1" ht="57.6">
      <c r="B392" s="25"/>
      <c r="D392" s="136" t="s">
        <v>134</v>
      </c>
      <c r="F392" s="137" t="s">
        <v>558</v>
      </c>
      <c r="L392" s="25"/>
      <c r="M392" s="138"/>
      <c r="T392" s="49"/>
      <c r="AT392" s="13" t="s">
        <v>134</v>
      </c>
      <c r="AU392" s="13" t="s">
        <v>84</v>
      </c>
    </row>
    <row r="393" spans="2:65" s="1" customFormat="1" ht="57.6">
      <c r="B393" s="25"/>
      <c r="D393" s="136" t="s">
        <v>136</v>
      </c>
      <c r="F393" s="139" t="s">
        <v>526</v>
      </c>
      <c r="L393" s="25"/>
      <c r="M393" s="138"/>
      <c r="T393" s="49"/>
      <c r="AT393" s="13" t="s">
        <v>136</v>
      </c>
      <c r="AU393" s="13" t="s">
        <v>84</v>
      </c>
    </row>
    <row r="394" spans="2:65" s="1" customFormat="1" ht="16.5" customHeight="1">
      <c r="B394" s="25"/>
      <c r="C394" s="124" t="s">
        <v>347</v>
      </c>
      <c r="D394" s="124" t="s">
        <v>128</v>
      </c>
      <c r="E394" s="125" t="s">
        <v>559</v>
      </c>
      <c r="F394" s="126" t="s">
        <v>560</v>
      </c>
      <c r="G394" s="127" t="s">
        <v>146</v>
      </c>
      <c r="H394" s="128">
        <v>60</v>
      </c>
      <c r="I394" s="129">
        <v>2960</v>
      </c>
      <c r="J394" s="129">
        <f>ROUND(I394*H394,2)</f>
        <v>177600</v>
      </c>
      <c r="K394" s="126" t="s">
        <v>132</v>
      </c>
      <c r="L394" s="25"/>
      <c r="M394" s="130" t="s">
        <v>1</v>
      </c>
      <c r="N394" s="131" t="s">
        <v>39</v>
      </c>
      <c r="O394" s="132">
        <v>0</v>
      </c>
      <c r="P394" s="132">
        <f>O394*H394</f>
        <v>0</v>
      </c>
      <c r="Q394" s="132">
        <v>0</v>
      </c>
      <c r="R394" s="132">
        <f>Q394*H394</f>
        <v>0</v>
      </c>
      <c r="S394" s="132">
        <v>0</v>
      </c>
      <c r="T394" s="133">
        <f>S394*H394</f>
        <v>0</v>
      </c>
      <c r="AR394" s="134" t="s">
        <v>133</v>
      </c>
      <c r="AT394" s="134" t="s">
        <v>128</v>
      </c>
      <c r="AU394" s="134" t="s">
        <v>84</v>
      </c>
      <c r="AY394" s="13" t="s">
        <v>125</v>
      </c>
      <c r="BE394" s="135">
        <f>IF(N394="základní",J394,0)</f>
        <v>177600</v>
      </c>
      <c r="BF394" s="135">
        <f>IF(N394="snížená",J394,0)</f>
        <v>0</v>
      </c>
      <c r="BG394" s="135">
        <f>IF(N394="zákl. přenesená",J394,0)</f>
        <v>0</v>
      </c>
      <c r="BH394" s="135">
        <f>IF(N394="sníž. přenesená",J394,0)</f>
        <v>0</v>
      </c>
      <c r="BI394" s="135">
        <f>IF(N394="nulová",J394,0)</f>
        <v>0</v>
      </c>
      <c r="BJ394" s="13" t="s">
        <v>82</v>
      </c>
      <c r="BK394" s="135">
        <f>ROUND(I394*H394,2)</f>
        <v>177600</v>
      </c>
      <c r="BL394" s="13" t="s">
        <v>133</v>
      </c>
      <c r="BM394" s="134" t="s">
        <v>561</v>
      </c>
    </row>
    <row r="395" spans="2:65" s="1" customFormat="1" ht="57.6">
      <c r="B395" s="25"/>
      <c r="D395" s="136" t="s">
        <v>134</v>
      </c>
      <c r="F395" s="137" t="s">
        <v>562</v>
      </c>
      <c r="L395" s="25"/>
      <c r="M395" s="138"/>
      <c r="T395" s="49"/>
      <c r="AT395" s="13" t="s">
        <v>134</v>
      </c>
      <c r="AU395" s="13" t="s">
        <v>84</v>
      </c>
    </row>
    <row r="396" spans="2:65" s="1" customFormat="1" ht="57.6">
      <c r="B396" s="25"/>
      <c r="D396" s="136" t="s">
        <v>136</v>
      </c>
      <c r="F396" s="139" t="s">
        <v>526</v>
      </c>
      <c r="L396" s="25"/>
      <c r="M396" s="138"/>
      <c r="T396" s="49"/>
      <c r="AT396" s="13" t="s">
        <v>136</v>
      </c>
      <c r="AU396" s="13" t="s">
        <v>84</v>
      </c>
    </row>
    <row r="397" spans="2:65" s="1" customFormat="1" ht="21.75" customHeight="1">
      <c r="B397" s="25"/>
      <c r="C397" s="124" t="s">
        <v>563</v>
      </c>
      <c r="D397" s="124" t="s">
        <v>128</v>
      </c>
      <c r="E397" s="125" t="s">
        <v>564</v>
      </c>
      <c r="F397" s="126" t="s">
        <v>565</v>
      </c>
      <c r="G397" s="127" t="s">
        <v>146</v>
      </c>
      <c r="H397" s="128">
        <v>630</v>
      </c>
      <c r="I397" s="129">
        <v>1220</v>
      </c>
      <c r="J397" s="129">
        <f>ROUND(I397*H397,2)</f>
        <v>768600</v>
      </c>
      <c r="K397" s="126" t="s">
        <v>132</v>
      </c>
      <c r="L397" s="25"/>
      <c r="M397" s="130" t="s">
        <v>1</v>
      </c>
      <c r="N397" s="131" t="s">
        <v>39</v>
      </c>
      <c r="O397" s="132">
        <v>0</v>
      </c>
      <c r="P397" s="132">
        <f>O397*H397</f>
        <v>0</v>
      </c>
      <c r="Q397" s="132">
        <v>0</v>
      </c>
      <c r="R397" s="132">
        <f>Q397*H397</f>
        <v>0</v>
      </c>
      <c r="S397" s="132">
        <v>0</v>
      </c>
      <c r="T397" s="133">
        <f>S397*H397</f>
        <v>0</v>
      </c>
      <c r="AR397" s="134" t="s">
        <v>133</v>
      </c>
      <c r="AT397" s="134" t="s">
        <v>128</v>
      </c>
      <c r="AU397" s="134" t="s">
        <v>84</v>
      </c>
      <c r="AY397" s="13" t="s">
        <v>125</v>
      </c>
      <c r="BE397" s="135">
        <f>IF(N397="základní",J397,0)</f>
        <v>768600</v>
      </c>
      <c r="BF397" s="135">
        <f>IF(N397="snížená",J397,0)</f>
        <v>0</v>
      </c>
      <c r="BG397" s="135">
        <f>IF(N397="zákl. přenesená",J397,0)</f>
        <v>0</v>
      </c>
      <c r="BH397" s="135">
        <f>IF(N397="sníž. přenesená",J397,0)</f>
        <v>0</v>
      </c>
      <c r="BI397" s="135">
        <f>IF(N397="nulová",J397,0)</f>
        <v>0</v>
      </c>
      <c r="BJ397" s="13" t="s">
        <v>82</v>
      </c>
      <c r="BK397" s="135">
        <f>ROUND(I397*H397,2)</f>
        <v>768600</v>
      </c>
      <c r="BL397" s="13" t="s">
        <v>133</v>
      </c>
      <c r="BM397" s="134" t="s">
        <v>566</v>
      </c>
    </row>
    <row r="398" spans="2:65" s="1" customFormat="1" ht="57.6">
      <c r="B398" s="25"/>
      <c r="D398" s="136" t="s">
        <v>134</v>
      </c>
      <c r="F398" s="137" t="s">
        <v>567</v>
      </c>
      <c r="L398" s="25"/>
      <c r="M398" s="138"/>
      <c r="T398" s="49"/>
      <c r="AT398" s="13" t="s">
        <v>134</v>
      </c>
      <c r="AU398" s="13" t="s">
        <v>84</v>
      </c>
    </row>
    <row r="399" spans="2:65" s="1" customFormat="1" ht="67.2">
      <c r="B399" s="25"/>
      <c r="D399" s="136" t="s">
        <v>136</v>
      </c>
      <c r="F399" s="139" t="s">
        <v>568</v>
      </c>
      <c r="L399" s="25"/>
      <c r="M399" s="138"/>
      <c r="T399" s="49"/>
      <c r="AT399" s="13" t="s">
        <v>136</v>
      </c>
      <c r="AU399" s="13" t="s">
        <v>84</v>
      </c>
    </row>
    <row r="400" spans="2:65" s="1" customFormat="1" ht="21.75" customHeight="1">
      <c r="B400" s="25"/>
      <c r="C400" s="124" t="s">
        <v>352</v>
      </c>
      <c r="D400" s="124" t="s">
        <v>128</v>
      </c>
      <c r="E400" s="125" t="s">
        <v>569</v>
      </c>
      <c r="F400" s="126" t="s">
        <v>570</v>
      </c>
      <c r="G400" s="127" t="s">
        <v>146</v>
      </c>
      <c r="H400" s="128">
        <v>600</v>
      </c>
      <c r="I400" s="129">
        <v>1150</v>
      </c>
      <c r="J400" s="129">
        <f>ROUND(I400*H400,2)</f>
        <v>690000</v>
      </c>
      <c r="K400" s="126" t="s">
        <v>132</v>
      </c>
      <c r="L400" s="25"/>
      <c r="M400" s="130" t="s">
        <v>1</v>
      </c>
      <c r="N400" s="131" t="s">
        <v>39</v>
      </c>
      <c r="O400" s="132">
        <v>0</v>
      </c>
      <c r="P400" s="132">
        <f>O400*H400</f>
        <v>0</v>
      </c>
      <c r="Q400" s="132">
        <v>0</v>
      </c>
      <c r="R400" s="132">
        <f>Q400*H400</f>
        <v>0</v>
      </c>
      <c r="S400" s="132">
        <v>0</v>
      </c>
      <c r="T400" s="133">
        <f>S400*H400</f>
        <v>0</v>
      </c>
      <c r="AR400" s="134" t="s">
        <v>133</v>
      </c>
      <c r="AT400" s="134" t="s">
        <v>128</v>
      </c>
      <c r="AU400" s="134" t="s">
        <v>84</v>
      </c>
      <c r="AY400" s="13" t="s">
        <v>125</v>
      </c>
      <c r="BE400" s="135">
        <f>IF(N400="základní",J400,0)</f>
        <v>690000</v>
      </c>
      <c r="BF400" s="135">
        <f>IF(N400="snížená",J400,0)</f>
        <v>0</v>
      </c>
      <c r="BG400" s="135">
        <f>IF(N400="zákl. přenesená",J400,0)</f>
        <v>0</v>
      </c>
      <c r="BH400" s="135">
        <f>IF(N400="sníž. přenesená",J400,0)</f>
        <v>0</v>
      </c>
      <c r="BI400" s="135">
        <f>IF(N400="nulová",J400,0)</f>
        <v>0</v>
      </c>
      <c r="BJ400" s="13" t="s">
        <v>82</v>
      </c>
      <c r="BK400" s="135">
        <f>ROUND(I400*H400,2)</f>
        <v>690000</v>
      </c>
      <c r="BL400" s="13" t="s">
        <v>133</v>
      </c>
      <c r="BM400" s="134" t="s">
        <v>571</v>
      </c>
    </row>
    <row r="401" spans="2:65" s="1" customFormat="1" ht="57.6">
      <c r="B401" s="25"/>
      <c r="D401" s="136" t="s">
        <v>134</v>
      </c>
      <c r="F401" s="137" t="s">
        <v>572</v>
      </c>
      <c r="L401" s="25"/>
      <c r="M401" s="138"/>
      <c r="T401" s="49"/>
      <c r="AT401" s="13" t="s">
        <v>134</v>
      </c>
      <c r="AU401" s="13" t="s">
        <v>84</v>
      </c>
    </row>
    <row r="402" spans="2:65" s="1" customFormat="1" ht="67.2">
      <c r="B402" s="25"/>
      <c r="D402" s="136" t="s">
        <v>136</v>
      </c>
      <c r="F402" s="139" t="s">
        <v>568</v>
      </c>
      <c r="L402" s="25"/>
      <c r="M402" s="138"/>
      <c r="T402" s="49"/>
      <c r="AT402" s="13" t="s">
        <v>136</v>
      </c>
      <c r="AU402" s="13" t="s">
        <v>84</v>
      </c>
    </row>
    <row r="403" spans="2:65" s="1" customFormat="1" ht="21.75" customHeight="1">
      <c r="B403" s="25"/>
      <c r="C403" s="124" t="s">
        <v>573</v>
      </c>
      <c r="D403" s="124" t="s">
        <v>128</v>
      </c>
      <c r="E403" s="125" t="s">
        <v>574</v>
      </c>
      <c r="F403" s="126" t="s">
        <v>575</v>
      </c>
      <c r="G403" s="127" t="s">
        <v>146</v>
      </c>
      <c r="H403" s="128">
        <v>300</v>
      </c>
      <c r="I403" s="129">
        <v>1220</v>
      </c>
      <c r="J403" s="129">
        <f>ROUND(I403*H403,2)</f>
        <v>366000</v>
      </c>
      <c r="K403" s="126" t="s">
        <v>132</v>
      </c>
      <c r="L403" s="25"/>
      <c r="M403" s="130" t="s">
        <v>1</v>
      </c>
      <c r="N403" s="131" t="s">
        <v>39</v>
      </c>
      <c r="O403" s="132">
        <v>0</v>
      </c>
      <c r="P403" s="132">
        <f>O403*H403</f>
        <v>0</v>
      </c>
      <c r="Q403" s="132">
        <v>0</v>
      </c>
      <c r="R403" s="132">
        <f>Q403*H403</f>
        <v>0</v>
      </c>
      <c r="S403" s="132">
        <v>0</v>
      </c>
      <c r="T403" s="133">
        <f>S403*H403</f>
        <v>0</v>
      </c>
      <c r="AR403" s="134" t="s">
        <v>133</v>
      </c>
      <c r="AT403" s="134" t="s">
        <v>128</v>
      </c>
      <c r="AU403" s="134" t="s">
        <v>84</v>
      </c>
      <c r="AY403" s="13" t="s">
        <v>125</v>
      </c>
      <c r="BE403" s="135">
        <f>IF(N403="základní",J403,0)</f>
        <v>366000</v>
      </c>
      <c r="BF403" s="135">
        <f>IF(N403="snížená",J403,0)</f>
        <v>0</v>
      </c>
      <c r="BG403" s="135">
        <f>IF(N403="zákl. přenesená",J403,0)</f>
        <v>0</v>
      </c>
      <c r="BH403" s="135">
        <f>IF(N403="sníž. přenesená",J403,0)</f>
        <v>0</v>
      </c>
      <c r="BI403" s="135">
        <f>IF(N403="nulová",J403,0)</f>
        <v>0</v>
      </c>
      <c r="BJ403" s="13" t="s">
        <v>82</v>
      </c>
      <c r="BK403" s="135">
        <f>ROUND(I403*H403,2)</f>
        <v>366000</v>
      </c>
      <c r="BL403" s="13" t="s">
        <v>133</v>
      </c>
      <c r="BM403" s="134" t="s">
        <v>576</v>
      </c>
    </row>
    <row r="404" spans="2:65" s="1" customFormat="1" ht="57.6">
      <c r="B404" s="25"/>
      <c r="D404" s="136" t="s">
        <v>134</v>
      </c>
      <c r="F404" s="137" t="s">
        <v>577</v>
      </c>
      <c r="L404" s="25"/>
      <c r="M404" s="138"/>
      <c r="T404" s="49"/>
      <c r="AT404" s="13" t="s">
        <v>134</v>
      </c>
      <c r="AU404" s="13" t="s">
        <v>84</v>
      </c>
    </row>
    <row r="405" spans="2:65" s="1" customFormat="1" ht="67.2">
      <c r="B405" s="25"/>
      <c r="D405" s="136" t="s">
        <v>136</v>
      </c>
      <c r="F405" s="139" t="s">
        <v>568</v>
      </c>
      <c r="L405" s="25"/>
      <c r="M405" s="138"/>
      <c r="T405" s="49"/>
      <c r="AT405" s="13" t="s">
        <v>136</v>
      </c>
      <c r="AU405" s="13" t="s">
        <v>84</v>
      </c>
    </row>
    <row r="406" spans="2:65" s="1" customFormat="1" ht="24.15" customHeight="1">
      <c r="B406" s="25"/>
      <c r="C406" s="124" t="s">
        <v>357</v>
      </c>
      <c r="D406" s="124" t="s">
        <v>128</v>
      </c>
      <c r="E406" s="125" t="s">
        <v>578</v>
      </c>
      <c r="F406" s="126" t="s">
        <v>579</v>
      </c>
      <c r="G406" s="127" t="s">
        <v>146</v>
      </c>
      <c r="H406" s="128">
        <v>300</v>
      </c>
      <c r="I406" s="129">
        <v>1290</v>
      </c>
      <c r="J406" s="129">
        <f>ROUND(I406*H406,2)</f>
        <v>387000</v>
      </c>
      <c r="K406" s="126" t="s">
        <v>132</v>
      </c>
      <c r="L406" s="25"/>
      <c r="M406" s="130" t="s">
        <v>1</v>
      </c>
      <c r="N406" s="131" t="s">
        <v>39</v>
      </c>
      <c r="O406" s="132">
        <v>0</v>
      </c>
      <c r="P406" s="132">
        <f>O406*H406</f>
        <v>0</v>
      </c>
      <c r="Q406" s="132">
        <v>0</v>
      </c>
      <c r="R406" s="132">
        <f>Q406*H406</f>
        <v>0</v>
      </c>
      <c r="S406" s="132">
        <v>0</v>
      </c>
      <c r="T406" s="133">
        <f>S406*H406</f>
        <v>0</v>
      </c>
      <c r="AR406" s="134" t="s">
        <v>133</v>
      </c>
      <c r="AT406" s="134" t="s">
        <v>128</v>
      </c>
      <c r="AU406" s="134" t="s">
        <v>84</v>
      </c>
      <c r="AY406" s="13" t="s">
        <v>125</v>
      </c>
      <c r="BE406" s="135">
        <f>IF(N406="základní",J406,0)</f>
        <v>387000</v>
      </c>
      <c r="BF406" s="135">
        <f>IF(N406="snížená",J406,0)</f>
        <v>0</v>
      </c>
      <c r="BG406" s="135">
        <f>IF(N406="zákl. přenesená",J406,0)</f>
        <v>0</v>
      </c>
      <c r="BH406" s="135">
        <f>IF(N406="sníž. přenesená",J406,0)</f>
        <v>0</v>
      </c>
      <c r="BI406" s="135">
        <f>IF(N406="nulová",J406,0)</f>
        <v>0</v>
      </c>
      <c r="BJ406" s="13" t="s">
        <v>82</v>
      </c>
      <c r="BK406" s="135">
        <f>ROUND(I406*H406,2)</f>
        <v>387000</v>
      </c>
      <c r="BL406" s="13" t="s">
        <v>133</v>
      </c>
      <c r="BM406" s="134" t="s">
        <v>580</v>
      </c>
    </row>
    <row r="407" spans="2:65" s="1" customFormat="1" ht="67.2">
      <c r="B407" s="25"/>
      <c r="D407" s="136" t="s">
        <v>134</v>
      </c>
      <c r="F407" s="137" t="s">
        <v>581</v>
      </c>
      <c r="L407" s="25"/>
      <c r="M407" s="138"/>
      <c r="T407" s="49"/>
      <c r="AT407" s="13" t="s">
        <v>134</v>
      </c>
      <c r="AU407" s="13" t="s">
        <v>84</v>
      </c>
    </row>
    <row r="408" spans="2:65" s="1" customFormat="1" ht="67.2">
      <c r="B408" s="25"/>
      <c r="D408" s="136" t="s">
        <v>136</v>
      </c>
      <c r="F408" s="139" t="s">
        <v>568</v>
      </c>
      <c r="L408" s="25"/>
      <c r="M408" s="138"/>
      <c r="T408" s="49"/>
      <c r="AT408" s="13" t="s">
        <v>136</v>
      </c>
      <c r="AU408" s="13" t="s">
        <v>84</v>
      </c>
    </row>
    <row r="409" spans="2:65" s="1" customFormat="1" ht="24.15" customHeight="1">
      <c r="B409" s="25"/>
      <c r="C409" s="124" t="s">
        <v>582</v>
      </c>
      <c r="D409" s="124" t="s">
        <v>128</v>
      </c>
      <c r="E409" s="125" t="s">
        <v>583</v>
      </c>
      <c r="F409" s="126" t="s">
        <v>584</v>
      </c>
      <c r="G409" s="127" t="s">
        <v>146</v>
      </c>
      <c r="H409" s="128">
        <v>300</v>
      </c>
      <c r="I409" s="129">
        <v>1350</v>
      </c>
      <c r="J409" s="129">
        <f>ROUND(I409*H409,2)</f>
        <v>405000</v>
      </c>
      <c r="K409" s="126" t="s">
        <v>132</v>
      </c>
      <c r="L409" s="25"/>
      <c r="M409" s="130" t="s">
        <v>1</v>
      </c>
      <c r="N409" s="131" t="s">
        <v>39</v>
      </c>
      <c r="O409" s="132">
        <v>0</v>
      </c>
      <c r="P409" s="132">
        <f>O409*H409</f>
        <v>0</v>
      </c>
      <c r="Q409" s="132">
        <v>0</v>
      </c>
      <c r="R409" s="132">
        <f>Q409*H409</f>
        <v>0</v>
      </c>
      <c r="S409" s="132">
        <v>0</v>
      </c>
      <c r="T409" s="133">
        <f>S409*H409</f>
        <v>0</v>
      </c>
      <c r="AR409" s="134" t="s">
        <v>133</v>
      </c>
      <c r="AT409" s="134" t="s">
        <v>128</v>
      </c>
      <c r="AU409" s="134" t="s">
        <v>84</v>
      </c>
      <c r="AY409" s="13" t="s">
        <v>125</v>
      </c>
      <c r="BE409" s="135">
        <f>IF(N409="základní",J409,0)</f>
        <v>405000</v>
      </c>
      <c r="BF409" s="135">
        <f>IF(N409="snížená",J409,0)</f>
        <v>0</v>
      </c>
      <c r="BG409" s="135">
        <f>IF(N409="zákl. přenesená",J409,0)</f>
        <v>0</v>
      </c>
      <c r="BH409" s="135">
        <f>IF(N409="sníž. přenesená",J409,0)</f>
        <v>0</v>
      </c>
      <c r="BI409" s="135">
        <f>IF(N409="nulová",J409,0)</f>
        <v>0</v>
      </c>
      <c r="BJ409" s="13" t="s">
        <v>82</v>
      </c>
      <c r="BK409" s="135">
        <f>ROUND(I409*H409,2)</f>
        <v>405000</v>
      </c>
      <c r="BL409" s="13" t="s">
        <v>133</v>
      </c>
      <c r="BM409" s="134" t="s">
        <v>585</v>
      </c>
    </row>
    <row r="410" spans="2:65" s="1" customFormat="1" ht="67.2">
      <c r="B410" s="25"/>
      <c r="D410" s="136" t="s">
        <v>134</v>
      </c>
      <c r="F410" s="137" t="s">
        <v>586</v>
      </c>
      <c r="L410" s="25"/>
      <c r="M410" s="138"/>
      <c r="T410" s="49"/>
      <c r="AT410" s="13" t="s">
        <v>134</v>
      </c>
      <c r="AU410" s="13" t="s">
        <v>84</v>
      </c>
    </row>
    <row r="411" spans="2:65" s="1" customFormat="1" ht="67.2">
      <c r="B411" s="25"/>
      <c r="D411" s="136" t="s">
        <v>136</v>
      </c>
      <c r="F411" s="139" t="s">
        <v>568</v>
      </c>
      <c r="L411" s="25"/>
      <c r="M411" s="138"/>
      <c r="T411" s="49"/>
      <c r="AT411" s="13" t="s">
        <v>136</v>
      </c>
      <c r="AU411" s="13" t="s">
        <v>84</v>
      </c>
    </row>
    <row r="412" spans="2:65" s="1" customFormat="1" ht="21.75" customHeight="1">
      <c r="B412" s="25"/>
      <c r="C412" s="124" t="s">
        <v>362</v>
      </c>
      <c r="D412" s="124" t="s">
        <v>128</v>
      </c>
      <c r="E412" s="125" t="s">
        <v>587</v>
      </c>
      <c r="F412" s="126" t="s">
        <v>588</v>
      </c>
      <c r="G412" s="127" t="s">
        <v>146</v>
      </c>
      <c r="H412" s="128">
        <v>200</v>
      </c>
      <c r="I412" s="129">
        <v>1890</v>
      </c>
      <c r="J412" s="129">
        <f>ROUND(I412*H412,2)</f>
        <v>378000</v>
      </c>
      <c r="K412" s="126" t="s">
        <v>132</v>
      </c>
      <c r="L412" s="25"/>
      <c r="M412" s="130" t="s">
        <v>1</v>
      </c>
      <c r="N412" s="131" t="s">
        <v>39</v>
      </c>
      <c r="O412" s="132">
        <v>0</v>
      </c>
      <c r="P412" s="132">
        <f>O412*H412</f>
        <v>0</v>
      </c>
      <c r="Q412" s="132">
        <v>0</v>
      </c>
      <c r="R412" s="132">
        <f>Q412*H412</f>
        <v>0</v>
      </c>
      <c r="S412" s="132">
        <v>0</v>
      </c>
      <c r="T412" s="133">
        <f>S412*H412</f>
        <v>0</v>
      </c>
      <c r="AR412" s="134" t="s">
        <v>133</v>
      </c>
      <c r="AT412" s="134" t="s">
        <v>128</v>
      </c>
      <c r="AU412" s="134" t="s">
        <v>84</v>
      </c>
      <c r="AY412" s="13" t="s">
        <v>125</v>
      </c>
      <c r="BE412" s="135">
        <f>IF(N412="základní",J412,0)</f>
        <v>378000</v>
      </c>
      <c r="BF412" s="135">
        <f>IF(N412="snížená",J412,0)</f>
        <v>0</v>
      </c>
      <c r="BG412" s="135">
        <f>IF(N412="zákl. přenesená",J412,0)</f>
        <v>0</v>
      </c>
      <c r="BH412" s="135">
        <f>IF(N412="sníž. přenesená",J412,0)</f>
        <v>0</v>
      </c>
      <c r="BI412" s="135">
        <f>IF(N412="nulová",J412,0)</f>
        <v>0</v>
      </c>
      <c r="BJ412" s="13" t="s">
        <v>82</v>
      </c>
      <c r="BK412" s="135">
        <f>ROUND(I412*H412,2)</f>
        <v>378000</v>
      </c>
      <c r="BL412" s="13" t="s">
        <v>133</v>
      </c>
      <c r="BM412" s="134" t="s">
        <v>589</v>
      </c>
    </row>
    <row r="413" spans="2:65" s="1" customFormat="1" ht="57.6">
      <c r="B413" s="25"/>
      <c r="D413" s="136" t="s">
        <v>134</v>
      </c>
      <c r="F413" s="137" t="s">
        <v>590</v>
      </c>
      <c r="L413" s="25"/>
      <c r="M413" s="138"/>
      <c r="T413" s="49"/>
      <c r="AT413" s="13" t="s">
        <v>134</v>
      </c>
      <c r="AU413" s="13" t="s">
        <v>84</v>
      </c>
    </row>
    <row r="414" spans="2:65" s="1" customFormat="1" ht="67.2">
      <c r="B414" s="25"/>
      <c r="D414" s="136" t="s">
        <v>136</v>
      </c>
      <c r="F414" s="139" t="s">
        <v>568</v>
      </c>
      <c r="L414" s="25"/>
      <c r="M414" s="138"/>
      <c r="T414" s="49"/>
      <c r="AT414" s="13" t="s">
        <v>136</v>
      </c>
      <c r="AU414" s="13" t="s">
        <v>84</v>
      </c>
    </row>
    <row r="415" spans="2:65" s="1" customFormat="1" ht="24.15" customHeight="1">
      <c r="B415" s="25"/>
      <c r="C415" s="124" t="s">
        <v>591</v>
      </c>
      <c r="D415" s="124" t="s">
        <v>128</v>
      </c>
      <c r="E415" s="125" t="s">
        <v>592</v>
      </c>
      <c r="F415" s="126" t="s">
        <v>593</v>
      </c>
      <c r="G415" s="127" t="s">
        <v>146</v>
      </c>
      <c r="H415" s="128">
        <v>70</v>
      </c>
      <c r="I415" s="129">
        <v>2250</v>
      </c>
      <c r="J415" s="129">
        <f>ROUND(I415*H415,2)</f>
        <v>157500</v>
      </c>
      <c r="K415" s="126" t="s">
        <v>132</v>
      </c>
      <c r="L415" s="25"/>
      <c r="M415" s="130" t="s">
        <v>1</v>
      </c>
      <c r="N415" s="131" t="s">
        <v>39</v>
      </c>
      <c r="O415" s="132">
        <v>0</v>
      </c>
      <c r="P415" s="132">
        <f>O415*H415</f>
        <v>0</v>
      </c>
      <c r="Q415" s="132">
        <v>0</v>
      </c>
      <c r="R415" s="132">
        <f>Q415*H415</f>
        <v>0</v>
      </c>
      <c r="S415" s="132">
        <v>0</v>
      </c>
      <c r="T415" s="133">
        <f>S415*H415</f>
        <v>0</v>
      </c>
      <c r="AR415" s="134" t="s">
        <v>133</v>
      </c>
      <c r="AT415" s="134" t="s">
        <v>128</v>
      </c>
      <c r="AU415" s="134" t="s">
        <v>84</v>
      </c>
      <c r="AY415" s="13" t="s">
        <v>125</v>
      </c>
      <c r="BE415" s="135">
        <f>IF(N415="základní",J415,0)</f>
        <v>157500</v>
      </c>
      <c r="BF415" s="135">
        <f>IF(N415="snížená",J415,0)</f>
        <v>0</v>
      </c>
      <c r="BG415" s="135">
        <f>IF(N415="zákl. přenesená",J415,0)</f>
        <v>0</v>
      </c>
      <c r="BH415" s="135">
        <f>IF(N415="sníž. přenesená",J415,0)</f>
        <v>0</v>
      </c>
      <c r="BI415" s="135">
        <f>IF(N415="nulová",J415,0)</f>
        <v>0</v>
      </c>
      <c r="BJ415" s="13" t="s">
        <v>82</v>
      </c>
      <c r="BK415" s="135">
        <f>ROUND(I415*H415,2)</f>
        <v>157500</v>
      </c>
      <c r="BL415" s="13" t="s">
        <v>133</v>
      </c>
      <c r="BM415" s="134" t="s">
        <v>594</v>
      </c>
    </row>
    <row r="416" spans="2:65" s="1" customFormat="1" ht="67.2">
      <c r="B416" s="25"/>
      <c r="D416" s="136" t="s">
        <v>134</v>
      </c>
      <c r="F416" s="137" t="s">
        <v>595</v>
      </c>
      <c r="L416" s="25"/>
      <c r="M416" s="138"/>
      <c r="T416" s="49"/>
      <c r="AT416" s="13" t="s">
        <v>134</v>
      </c>
      <c r="AU416" s="13" t="s">
        <v>84</v>
      </c>
    </row>
    <row r="417" spans="2:65" s="1" customFormat="1" ht="67.2">
      <c r="B417" s="25"/>
      <c r="D417" s="136" t="s">
        <v>136</v>
      </c>
      <c r="F417" s="139" t="s">
        <v>568</v>
      </c>
      <c r="L417" s="25"/>
      <c r="M417" s="138"/>
      <c r="T417" s="49"/>
      <c r="AT417" s="13" t="s">
        <v>136</v>
      </c>
      <c r="AU417" s="13" t="s">
        <v>84</v>
      </c>
    </row>
    <row r="418" spans="2:65" s="1" customFormat="1" ht="24.15" customHeight="1">
      <c r="B418" s="25"/>
      <c r="C418" s="124" t="s">
        <v>367</v>
      </c>
      <c r="D418" s="124" t="s">
        <v>128</v>
      </c>
      <c r="E418" s="125" t="s">
        <v>596</v>
      </c>
      <c r="F418" s="126" t="s">
        <v>597</v>
      </c>
      <c r="G418" s="127" t="s">
        <v>146</v>
      </c>
      <c r="H418" s="128">
        <v>70</v>
      </c>
      <c r="I418" s="129">
        <v>2320</v>
      </c>
      <c r="J418" s="129">
        <f>ROUND(I418*H418,2)</f>
        <v>162400</v>
      </c>
      <c r="K418" s="126" t="s">
        <v>132</v>
      </c>
      <c r="L418" s="25"/>
      <c r="M418" s="130" t="s">
        <v>1</v>
      </c>
      <c r="N418" s="131" t="s">
        <v>39</v>
      </c>
      <c r="O418" s="132">
        <v>0</v>
      </c>
      <c r="P418" s="132">
        <f>O418*H418</f>
        <v>0</v>
      </c>
      <c r="Q418" s="132">
        <v>0</v>
      </c>
      <c r="R418" s="132">
        <f>Q418*H418</f>
        <v>0</v>
      </c>
      <c r="S418" s="132">
        <v>0</v>
      </c>
      <c r="T418" s="133">
        <f>S418*H418</f>
        <v>0</v>
      </c>
      <c r="AR418" s="134" t="s">
        <v>133</v>
      </c>
      <c r="AT418" s="134" t="s">
        <v>128</v>
      </c>
      <c r="AU418" s="134" t="s">
        <v>84</v>
      </c>
      <c r="AY418" s="13" t="s">
        <v>125</v>
      </c>
      <c r="BE418" s="135">
        <f>IF(N418="základní",J418,0)</f>
        <v>162400</v>
      </c>
      <c r="BF418" s="135">
        <f>IF(N418="snížená",J418,0)</f>
        <v>0</v>
      </c>
      <c r="BG418" s="135">
        <f>IF(N418="zákl. přenesená",J418,0)</f>
        <v>0</v>
      </c>
      <c r="BH418" s="135">
        <f>IF(N418="sníž. přenesená",J418,0)</f>
        <v>0</v>
      </c>
      <c r="BI418" s="135">
        <f>IF(N418="nulová",J418,0)</f>
        <v>0</v>
      </c>
      <c r="BJ418" s="13" t="s">
        <v>82</v>
      </c>
      <c r="BK418" s="135">
        <f>ROUND(I418*H418,2)</f>
        <v>162400</v>
      </c>
      <c r="BL418" s="13" t="s">
        <v>133</v>
      </c>
      <c r="BM418" s="134" t="s">
        <v>598</v>
      </c>
    </row>
    <row r="419" spans="2:65" s="1" customFormat="1" ht="67.2">
      <c r="B419" s="25"/>
      <c r="D419" s="136" t="s">
        <v>134</v>
      </c>
      <c r="F419" s="137" t="s">
        <v>599</v>
      </c>
      <c r="L419" s="25"/>
      <c r="M419" s="138"/>
      <c r="T419" s="49"/>
      <c r="AT419" s="13" t="s">
        <v>134</v>
      </c>
      <c r="AU419" s="13" t="s">
        <v>84</v>
      </c>
    </row>
    <row r="420" spans="2:65" s="1" customFormat="1" ht="67.2">
      <c r="B420" s="25"/>
      <c r="D420" s="136" t="s">
        <v>136</v>
      </c>
      <c r="F420" s="139" t="s">
        <v>568</v>
      </c>
      <c r="L420" s="25"/>
      <c r="M420" s="138"/>
      <c r="T420" s="49"/>
      <c r="AT420" s="13" t="s">
        <v>136</v>
      </c>
      <c r="AU420" s="13" t="s">
        <v>84</v>
      </c>
    </row>
    <row r="421" spans="2:65" s="1" customFormat="1" ht="24.15" customHeight="1">
      <c r="B421" s="25"/>
      <c r="C421" s="124" t="s">
        <v>600</v>
      </c>
      <c r="D421" s="124" t="s">
        <v>128</v>
      </c>
      <c r="E421" s="125" t="s">
        <v>601</v>
      </c>
      <c r="F421" s="126" t="s">
        <v>602</v>
      </c>
      <c r="G421" s="127" t="s">
        <v>146</v>
      </c>
      <c r="H421" s="128">
        <v>70</v>
      </c>
      <c r="I421" s="129">
        <v>2380</v>
      </c>
      <c r="J421" s="129">
        <f>ROUND(I421*H421,2)</f>
        <v>166600</v>
      </c>
      <c r="K421" s="126" t="s">
        <v>132</v>
      </c>
      <c r="L421" s="25"/>
      <c r="M421" s="130" t="s">
        <v>1</v>
      </c>
      <c r="N421" s="131" t="s">
        <v>39</v>
      </c>
      <c r="O421" s="132">
        <v>0</v>
      </c>
      <c r="P421" s="132">
        <f>O421*H421</f>
        <v>0</v>
      </c>
      <c r="Q421" s="132">
        <v>0</v>
      </c>
      <c r="R421" s="132">
        <f>Q421*H421</f>
        <v>0</v>
      </c>
      <c r="S421" s="132">
        <v>0</v>
      </c>
      <c r="T421" s="133">
        <f>S421*H421</f>
        <v>0</v>
      </c>
      <c r="AR421" s="134" t="s">
        <v>133</v>
      </c>
      <c r="AT421" s="134" t="s">
        <v>128</v>
      </c>
      <c r="AU421" s="134" t="s">
        <v>84</v>
      </c>
      <c r="AY421" s="13" t="s">
        <v>125</v>
      </c>
      <c r="BE421" s="135">
        <f>IF(N421="základní",J421,0)</f>
        <v>166600</v>
      </c>
      <c r="BF421" s="135">
        <f>IF(N421="snížená",J421,0)</f>
        <v>0</v>
      </c>
      <c r="BG421" s="135">
        <f>IF(N421="zákl. přenesená",J421,0)</f>
        <v>0</v>
      </c>
      <c r="BH421" s="135">
        <f>IF(N421="sníž. přenesená",J421,0)</f>
        <v>0</v>
      </c>
      <c r="BI421" s="135">
        <f>IF(N421="nulová",J421,0)</f>
        <v>0</v>
      </c>
      <c r="BJ421" s="13" t="s">
        <v>82</v>
      </c>
      <c r="BK421" s="135">
        <f>ROUND(I421*H421,2)</f>
        <v>166600</v>
      </c>
      <c r="BL421" s="13" t="s">
        <v>133</v>
      </c>
      <c r="BM421" s="134" t="s">
        <v>603</v>
      </c>
    </row>
    <row r="422" spans="2:65" s="1" customFormat="1" ht="67.2">
      <c r="B422" s="25"/>
      <c r="D422" s="136" t="s">
        <v>134</v>
      </c>
      <c r="F422" s="137" t="s">
        <v>604</v>
      </c>
      <c r="L422" s="25"/>
      <c r="M422" s="138"/>
      <c r="T422" s="49"/>
      <c r="AT422" s="13" t="s">
        <v>134</v>
      </c>
      <c r="AU422" s="13" t="s">
        <v>84</v>
      </c>
    </row>
    <row r="423" spans="2:65" s="1" customFormat="1" ht="67.2">
      <c r="B423" s="25"/>
      <c r="D423" s="136" t="s">
        <v>136</v>
      </c>
      <c r="F423" s="139" t="s">
        <v>568</v>
      </c>
      <c r="L423" s="25"/>
      <c r="M423" s="138"/>
      <c r="T423" s="49"/>
      <c r="AT423" s="13" t="s">
        <v>136</v>
      </c>
      <c r="AU423" s="13" t="s">
        <v>84</v>
      </c>
    </row>
    <row r="424" spans="2:65" s="1" customFormat="1" ht="16.5" customHeight="1">
      <c r="B424" s="25"/>
      <c r="C424" s="124" t="s">
        <v>372</v>
      </c>
      <c r="D424" s="124" t="s">
        <v>128</v>
      </c>
      <c r="E424" s="125" t="s">
        <v>605</v>
      </c>
      <c r="F424" s="126" t="s">
        <v>606</v>
      </c>
      <c r="G424" s="127" t="s">
        <v>450</v>
      </c>
      <c r="H424" s="128">
        <v>505</v>
      </c>
      <c r="I424" s="129">
        <v>186</v>
      </c>
      <c r="J424" s="129">
        <f>ROUND(I424*H424,2)</f>
        <v>93930</v>
      </c>
      <c r="K424" s="126" t="s">
        <v>132</v>
      </c>
      <c r="L424" s="25"/>
      <c r="M424" s="130" t="s">
        <v>1</v>
      </c>
      <c r="N424" s="131" t="s">
        <v>39</v>
      </c>
      <c r="O424" s="132">
        <v>0</v>
      </c>
      <c r="P424" s="132">
        <f>O424*H424</f>
        <v>0</v>
      </c>
      <c r="Q424" s="132">
        <v>0</v>
      </c>
      <c r="R424" s="132">
        <f>Q424*H424</f>
        <v>0</v>
      </c>
      <c r="S424" s="132">
        <v>0</v>
      </c>
      <c r="T424" s="133">
        <f>S424*H424</f>
        <v>0</v>
      </c>
      <c r="AR424" s="134" t="s">
        <v>133</v>
      </c>
      <c r="AT424" s="134" t="s">
        <v>128</v>
      </c>
      <c r="AU424" s="134" t="s">
        <v>84</v>
      </c>
      <c r="AY424" s="13" t="s">
        <v>125</v>
      </c>
      <c r="BE424" s="135">
        <f>IF(N424="základní",J424,0)</f>
        <v>93930</v>
      </c>
      <c r="BF424" s="135">
        <f>IF(N424="snížená",J424,0)</f>
        <v>0</v>
      </c>
      <c r="BG424" s="135">
        <f>IF(N424="zákl. přenesená",J424,0)</f>
        <v>0</v>
      </c>
      <c r="BH424" s="135">
        <f>IF(N424="sníž. přenesená",J424,0)</f>
        <v>0</v>
      </c>
      <c r="BI424" s="135">
        <f>IF(N424="nulová",J424,0)</f>
        <v>0</v>
      </c>
      <c r="BJ424" s="13" t="s">
        <v>82</v>
      </c>
      <c r="BK424" s="135">
        <f>ROUND(I424*H424,2)</f>
        <v>93930</v>
      </c>
      <c r="BL424" s="13" t="s">
        <v>133</v>
      </c>
      <c r="BM424" s="134" t="s">
        <v>607</v>
      </c>
    </row>
    <row r="425" spans="2:65" s="1" customFormat="1" ht="19.2">
      <c r="B425" s="25"/>
      <c r="D425" s="136" t="s">
        <v>134</v>
      </c>
      <c r="F425" s="137" t="s">
        <v>608</v>
      </c>
      <c r="L425" s="25"/>
      <c r="M425" s="138"/>
      <c r="T425" s="49"/>
      <c r="AT425" s="13" t="s">
        <v>134</v>
      </c>
      <c r="AU425" s="13" t="s">
        <v>84</v>
      </c>
    </row>
    <row r="426" spans="2:65" s="1" customFormat="1" ht="28.8">
      <c r="B426" s="25"/>
      <c r="D426" s="136" t="s">
        <v>136</v>
      </c>
      <c r="F426" s="139" t="s">
        <v>609</v>
      </c>
      <c r="L426" s="25"/>
      <c r="M426" s="138"/>
      <c r="T426" s="49"/>
      <c r="AT426" s="13" t="s">
        <v>136</v>
      </c>
      <c r="AU426" s="13" t="s">
        <v>84</v>
      </c>
    </row>
    <row r="427" spans="2:65" s="1" customFormat="1" ht="16.5" customHeight="1">
      <c r="B427" s="25"/>
      <c r="C427" s="124" t="s">
        <v>610</v>
      </c>
      <c r="D427" s="124" t="s">
        <v>128</v>
      </c>
      <c r="E427" s="125" t="s">
        <v>611</v>
      </c>
      <c r="F427" s="126" t="s">
        <v>612</v>
      </c>
      <c r="G427" s="127" t="s">
        <v>450</v>
      </c>
      <c r="H427" s="128">
        <v>250</v>
      </c>
      <c r="I427" s="129">
        <v>359</v>
      </c>
      <c r="J427" s="129">
        <f>ROUND(I427*H427,2)</f>
        <v>89750</v>
      </c>
      <c r="K427" s="126" t="s">
        <v>132</v>
      </c>
      <c r="L427" s="25"/>
      <c r="M427" s="130" t="s">
        <v>1</v>
      </c>
      <c r="N427" s="131" t="s">
        <v>39</v>
      </c>
      <c r="O427" s="132">
        <v>0</v>
      </c>
      <c r="P427" s="132">
        <f>O427*H427</f>
        <v>0</v>
      </c>
      <c r="Q427" s="132">
        <v>0</v>
      </c>
      <c r="R427" s="132">
        <f>Q427*H427</f>
        <v>0</v>
      </c>
      <c r="S427" s="132">
        <v>0</v>
      </c>
      <c r="T427" s="133">
        <f>S427*H427</f>
        <v>0</v>
      </c>
      <c r="AR427" s="134" t="s">
        <v>133</v>
      </c>
      <c r="AT427" s="134" t="s">
        <v>128</v>
      </c>
      <c r="AU427" s="134" t="s">
        <v>84</v>
      </c>
      <c r="AY427" s="13" t="s">
        <v>125</v>
      </c>
      <c r="BE427" s="135">
        <f>IF(N427="základní",J427,0)</f>
        <v>89750</v>
      </c>
      <c r="BF427" s="135">
        <f>IF(N427="snížená",J427,0)</f>
        <v>0</v>
      </c>
      <c r="BG427" s="135">
        <f>IF(N427="zákl. přenesená",J427,0)</f>
        <v>0</v>
      </c>
      <c r="BH427" s="135">
        <f>IF(N427="sníž. přenesená",J427,0)</f>
        <v>0</v>
      </c>
      <c r="BI427" s="135">
        <f>IF(N427="nulová",J427,0)</f>
        <v>0</v>
      </c>
      <c r="BJ427" s="13" t="s">
        <v>82</v>
      </c>
      <c r="BK427" s="135">
        <f>ROUND(I427*H427,2)</f>
        <v>89750</v>
      </c>
      <c r="BL427" s="13" t="s">
        <v>133</v>
      </c>
      <c r="BM427" s="134" t="s">
        <v>613</v>
      </c>
    </row>
    <row r="428" spans="2:65" s="1" customFormat="1" ht="19.2">
      <c r="B428" s="25"/>
      <c r="D428" s="136" t="s">
        <v>134</v>
      </c>
      <c r="F428" s="137" t="s">
        <v>614</v>
      </c>
      <c r="L428" s="25"/>
      <c r="M428" s="138"/>
      <c r="T428" s="49"/>
      <c r="AT428" s="13" t="s">
        <v>134</v>
      </c>
      <c r="AU428" s="13" t="s">
        <v>84</v>
      </c>
    </row>
    <row r="429" spans="2:65" s="1" customFormat="1" ht="28.8">
      <c r="B429" s="25"/>
      <c r="D429" s="136" t="s">
        <v>136</v>
      </c>
      <c r="F429" s="139" t="s">
        <v>609</v>
      </c>
      <c r="L429" s="25"/>
      <c r="M429" s="138"/>
      <c r="T429" s="49"/>
      <c r="AT429" s="13" t="s">
        <v>136</v>
      </c>
      <c r="AU429" s="13" t="s">
        <v>84</v>
      </c>
    </row>
    <row r="430" spans="2:65" s="1" customFormat="1" ht="16.5" customHeight="1">
      <c r="B430" s="25"/>
      <c r="C430" s="124" t="s">
        <v>376</v>
      </c>
      <c r="D430" s="124" t="s">
        <v>128</v>
      </c>
      <c r="E430" s="125" t="s">
        <v>615</v>
      </c>
      <c r="F430" s="126" t="s">
        <v>616</v>
      </c>
      <c r="G430" s="127" t="s">
        <v>146</v>
      </c>
      <c r="H430" s="128">
        <v>300</v>
      </c>
      <c r="I430" s="129">
        <v>470</v>
      </c>
      <c r="J430" s="129">
        <f>ROUND(I430*H430,2)</f>
        <v>141000</v>
      </c>
      <c r="K430" s="126" t="s">
        <v>132</v>
      </c>
      <c r="L430" s="25"/>
      <c r="M430" s="130" t="s">
        <v>1</v>
      </c>
      <c r="N430" s="131" t="s">
        <v>39</v>
      </c>
      <c r="O430" s="132">
        <v>0</v>
      </c>
      <c r="P430" s="132">
        <f>O430*H430</f>
        <v>0</v>
      </c>
      <c r="Q430" s="132">
        <v>0</v>
      </c>
      <c r="R430" s="132">
        <f>Q430*H430</f>
        <v>0</v>
      </c>
      <c r="S430" s="132">
        <v>0</v>
      </c>
      <c r="T430" s="133">
        <f>S430*H430</f>
        <v>0</v>
      </c>
      <c r="AR430" s="134" t="s">
        <v>133</v>
      </c>
      <c r="AT430" s="134" t="s">
        <v>128</v>
      </c>
      <c r="AU430" s="134" t="s">
        <v>84</v>
      </c>
      <c r="AY430" s="13" t="s">
        <v>125</v>
      </c>
      <c r="BE430" s="135">
        <f>IF(N430="základní",J430,0)</f>
        <v>141000</v>
      </c>
      <c r="BF430" s="135">
        <f>IF(N430="snížená",J430,0)</f>
        <v>0</v>
      </c>
      <c r="BG430" s="135">
        <f>IF(N430="zákl. přenesená",J430,0)</f>
        <v>0</v>
      </c>
      <c r="BH430" s="135">
        <f>IF(N430="sníž. přenesená",J430,0)</f>
        <v>0</v>
      </c>
      <c r="BI430" s="135">
        <f>IF(N430="nulová",J430,0)</f>
        <v>0</v>
      </c>
      <c r="BJ430" s="13" t="s">
        <v>82</v>
      </c>
      <c r="BK430" s="135">
        <f>ROUND(I430*H430,2)</f>
        <v>141000</v>
      </c>
      <c r="BL430" s="13" t="s">
        <v>133</v>
      </c>
      <c r="BM430" s="134" t="s">
        <v>617</v>
      </c>
    </row>
    <row r="431" spans="2:65" s="1" customFormat="1" ht="19.2">
      <c r="B431" s="25"/>
      <c r="D431" s="136" t="s">
        <v>134</v>
      </c>
      <c r="F431" s="137" t="s">
        <v>618</v>
      </c>
      <c r="L431" s="25"/>
      <c r="M431" s="138"/>
      <c r="T431" s="49"/>
      <c r="AT431" s="13" t="s">
        <v>134</v>
      </c>
      <c r="AU431" s="13" t="s">
        <v>84</v>
      </c>
    </row>
    <row r="432" spans="2:65" s="1" customFormat="1" ht="19.2">
      <c r="B432" s="25"/>
      <c r="D432" s="136" t="s">
        <v>136</v>
      </c>
      <c r="F432" s="139" t="s">
        <v>619</v>
      </c>
      <c r="L432" s="25"/>
      <c r="M432" s="138"/>
      <c r="T432" s="49"/>
      <c r="AT432" s="13" t="s">
        <v>136</v>
      </c>
      <c r="AU432" s="13" t="s">
        <v>84</v>
      </c>
    </row>
    <row r="433" spans="2:65" s="1" customFormat="1" ht="16.5" customHeight="1">
      <c r="B433" s="25"/>
      <c r="C433" s="124" t="s">
        <v>620</v>
      </c>
      <c r="D433" s="124" t="s">
        <v>128</v>
      </c>
      <c r="E433" s="125" t="s">
        <v>621</v>
      </c>
      <c r="F433" s="126" t="s">
        <v>622</v>
      </c>
      <c r="G433" s="127" t="s">
        <v>146</v>
      </c>
      <c r="H433" s="128">
        <v>300</v>
      </c>
      <c r="I433" s="129">
        <v>470</v>
      </c>
      <c r="J433" s="129">
        <f>ROUND(I433*H433,2)</f>
        <v>141000</v>
      </c>
      <c r="K433" s="126" t="s">
        <v>132</v>
      </c>
      <c r="L433" s="25"/>
      <c r="M433" s="130" t="s">
        <v>1</v>
      </c>
      <c r="N433" s="131" t="s">
        <v>39</v>
      </c>
      <c r="O433" s="132">
        <v>0</v>
      </c>
      <c r="P433" s="132">
        <f>O433*H433</f>
        <v>0</v>
      </c>
      <c r="Q433" s="132">
        <v>0</v>
      </c>
      <c r="R433" s="132">
        <f>Q433*H433</f>
        <v>0</v>
      </c>
      <c r="S433" s="132">
        <v>0</v>
      </c>
      <c r="T433" s="133">
        <f>S433*H433</f>
        <v>0</v>
      </c>
      <c r="AR433" s="134" t="s">
        <v>133</v>
      </c>
      <c r="AT433" s="134" t="s">
        <v>128</v>
      </c>
      <c r="AU433" s="134" t="s">
        <v>84</v>
      </c>
      <c r="AY433" s="13" t="s">
        <v>125</v>
      </c>
      <c r="BE433" s="135">
        <f>IF(N433="základní",J433,0)</f>
        <v>141000</v>
      </c>
      <c r="BF433" s="135">
        <f>IF(N433="snížená",J433,0)</f>
        <v>0</v>
      </c>
      <c r="BG433" s="135">
        <f>IF(N433="zákl. přenesená",J433,0)</f>
        <v>0</v>
      </c>
      <c r="BH433" s="135">
        <f>IF(N433="sníž. přenesená",J433,0)</f>
        <v>0</v>
      </c>
      <c r="BI433" s="135">
        <f>IF(N433="nulová",J433,0)</f>
        <v>0</v>
      </c>
      <c r="BJ433" s="13" t="s">
        <v>82</v>
      </c>
      <c r="BK433" s="135">
        <f>ROUND(I433*H433,2)</f>
        <v>141000</v>
      </c>
      <c r="BL433" s="13" t="s">
        <v>133</v>
      </c>
      <c r="BM433" s="134" t="s">
        <v>623</v>
      </c>
    </row>
    <row r="434" spans="2:65" s="1" customFormat="1" ht="19.2">
      <c r="B434" s="25"/>
      <c r="D434" s="136" t="s">
        <v>134</v>
      </c>
      <c r="F434" s="137" t="s">
        <v>624</v>
      </c>
      <c r="L434" s="25"/>
      <c r="M434" s="138"/>
      <c r="T434" s="49"/>
      <c r="AT434" s="13" t="s">
        <v>134</v>
      </c>
      <c r="AU434" s="13" t="s">
        <v>84</v>
      </c>
    </row>
    <row r="435" spans="2:65" s="1" customFormat="1" ht="19.2">
      <c r="B435" s="25"/>
      <c r="D435" s="136" t="s">
        <v>136</v>
      </c>
      <c r="F435" s="139" t="s">
        <v>619</v>
      </c>
      <c r="L435" s="25"/>
      <c r="M435" s="138"/>
      <c r="T435" s="49"/>
      <c r="AT435" s="13" t="s">
        <v>136</v>
      </c>
      <c r="AU435" s="13" t="s">
        <v>84</v>
      </c>
    </row>
    <row r="436" spans="2:65" s="1" customFormat="1" ht="16.5" customHeight="1">
      <c r="B436" s="25"/>
      <c r="C436" s="124" t="s">
        <v>381</v>
      </c>
      <c r="D436" s="124" t="s">
        <v>128</v>
      </c>
      <c r="E436" s="125" t="s">
        <v>625</v>
      </c>
      <c r="F436" s="126" t="s">
        <v>626</v>
      </c>
      <c r="G436" s="127" t="s">
        <v>146</v>
      </c>
      <c r="H436" s="128">
        <v>200</v>
      </c>
      <c r="I436" s="129">
        <v>136</v>
      </c>
      <c r="J436" s="129">
        <f>ROUND(I436*H436,2)</f>
        <v>27200</v>
      </c>
      <c r="K436" s="126" t="s">
        <v>132</v>
      </c>
      <c r="L436" s="25"/>
      <c r="M436" s="130" t="s">
        <v>1</v>
      </c>
      <c r="N436" s="131" t="s">
        <v>39</v>
      </c>
      <c r="O436" s="132">
        <v>0</v>
      </c>
      <c r="P436" s="132">
        <f>O436*H436</f>
        <v>0</v>
      </c>
      <c r="Q436" s="132">
        <v>0</v>
      </c>
      <c r="R436" s="132">
        <f>Q436*H436</f>
        <v>0</v>
      </c>
      <c r="S436" s="132">
        <v>0</v>
      </c>
      <c r="T436" s="133">
        <f>S436*H436</f>
        <v>0</v>
      </c>
      <c r="AR436" s="134" t="s">
        <v>133</v>
      </c>
      <c r="AT436" s="134" t="s">
        <v>128</v>
      </c>
      <c r="AU436" s="134" t="s">
        <v>84</v>
      </c>
      <c r="AY436" s="13" t="s">
        <v>125</v>
      </c>
      <c r="BE436" s="135">
        <f>IF(N436="základní",J436,0)</f>
        <v>27200</v>
      </c>
      <c r="BF436" s="135">
        <f>IF(N436="snížená",J436,0)</f>
        <v>0</v>
      </c>
      <c r="BG436" s="135">
        <f>IF(N436="zákl. přenesená",J436,0)</f>
        <v>0</v>
      </c>
      <c r="BH436" s="135">
        <f>IF(N436="sníž. přenesená",J436,0)</f>
        <v>0</v>
      </c>
      <c r="BI436" s="135">
        <f>IF(N436="nulová",J436,0)</f>
        <v>0</v>
      </c>
      <c r="BJ436" s="13" t="s">
        <v>82</v>
      </c>
      <c r="BK436" s="135">
        <f>ROUND(I436*H436,2)</f>
        <v>27200</v>
      </c>
      <c r="BL436" s="13" t="s">
        <v>133</v>
      </c>
      <c r="BM436" s="134" t="s">
        <v>627</v>
      </c>
    </row>
    <row r="437" spans="2:65" s="1" customFormat="1" ht="19.2">
      <c r="B437" s="25"/>
      <c r="D437" s="136" t="s">
        <v>134</v>
      </c>
      <c r="F437" s="137" t="s">
        <v>628</v>
      </c>
      <c r="L437" s="25"/>
      <c r="M437" s="138"/>
      <c r="T437" s="49"/>
      <c r="AT437" s="13" t="s">
        <v>134</v>
      </c>
      <c r="AU437" s="13" t="s">
        <v>84</v>
      </c>
    </row>
    <row r="438" spans="2:65" s="1" customFormat="1" ht="19.2">
      <c r="B438" s="25"/>
      <c r="D438" s="136" t="s">
        <v>136</v>
      </c>
      <c r="F438" s="139" t="s">
        <v>629</v>
      </c>
      <c r="L438" s="25"/>
      <c r="M438" s="138"/>
      <c r="T438" s="49"/>
      <c r="AT438" s="13" t="s">
        <v>136</v>
      </c>
      <c r="AU438" s="13" t="s">
        <v>84</v>
      </c>
    </row>
    <row r="439" spans="2:65" s="1" customFormat="1" ht="16.5" customHeight="1">
      <c r="B439" s="25"/>
      <c r="C439" s="124" t="s">
        <v>630</v>
      </c>
      <c r="D439" s="124" t="s">
        <v>128</v>
      </c>
      <c r="E439" s="125" t="s">
        <v>631</v>
      </c>
      <c r="F439" s="126" t="s">
        <v>632</v>
      </c>
      <c r="G439" s="127" t="s">
        <v>146</v>
      </c>
      <c r="H439" s="128">
        <v>500</v>
      </c>
      <c r="I439" s="129">
        <v>204</v>
      </c>
      <c r="J439" s="129">
        <f>ROUND(I439*H439,2)</f>
        <v>102000</v>
      </c>
      <c r="K439" s="126" t="s">
        <v>132</v>
      </c>
      <c r="L439" s="25"/>
      <c r="M439" s="130" t="s">
        <v>1</v>
      </c>
      <c r="N439" s="131" t="s">
        <v>39</v>
      </c>
      <c r="O439" s="132">
        <v>0</v>
      </c>
      <c r="P439" s="132">
        <f>O439*H439</f>
        <v>0</v>
      </c>
      <c r="Q439" s="132">
        <v>0</v>
      </c>
      <c r="R439" s="132">
        <f>Q439*H439</f>
        <v>0</v>
      </c>
      <c r="S439" s="132">
        <v>0</v>
      </c>
      <c r="T439" s="133">
        <f>S439*H439</f>
        <v>0</v>
      </c>
      <c r="AR439" s="134" t="s">
        <v>133</v>
      </c>
      <c r="AT439" s="134" t="s">
        <v>128</v>
      </c>
      <c r="AU439" s="134" t="s">
        <v>84</v>
      </c>
      <c r="AY439" s="13" t="s">
        <v>125</v>
      </c>
      <c r="BE439" s="135">
        <f>IF(N439="základní",J439,0)</f>
        <v>102000</v>
      </c>
      <c r="BF439" s="135">
        <f>IF(N439="snížená",J439,0)</f>
        <v>0</v>
      </c>
      <c r="BG439" s="135">
        <f>IF(N439="zákl. přenesená",J439,0)</f>
        <v>0</v>
      </c>
      <c r="BH439" s="135">
        <f>IF(N439="sníž. přenesená",J439,0)</f>
        <v>0</v>
      </c>
      <c r="BI439" s="135">
        <f>IF(N439="nulová",J439,0)</f>
        <v>0</v>
      </c>
      <c r="BJ439" s="13" t="s">
        <v>82</v>
      </c>
      <c r="BK439" s="135">
        <f>ROUND(I439*H439,2)</f>
        <v>102000</v>
      </c>
      <c r="BL439" s="13" t="s">
        <v>133</v>
      </c>
      <c r="BM439" s="134" t="s">
        <v>633</v>
      </c>
    </row>
    <row r="440" spans="2:65" s="1" customFormat="1" ht="38.4">
      <c r="B440" s="25"/>
      <c r="D440" s="136" t="s">
        <v>134</v>
      </c>
      <c r="F440" s="137" t="s">
        <v>634</v>
      </c>
      <c r="L440" s="25"/>
      <c r="M440" s="138"/>
      <c r="T440" s="49"/>
      <c r="AT440" s="13" t="s">
        <v>134</v>
      </c>
      <c r="AU440" s="13" t="s">
        <v>84</v>
      </c>
    </row>
    <row r="441" spans="2:65" s="1" customFormat="1" ht="38.4">
      <c r="B441" s="25"/>
      <c r="D441" s="136" t="s">
        <v>136</v>
      </c>
      <c r="F441" s="139" t="s">
        <v>635</v>
      </c>
      <c r="L441" s="25"/>
      <c r="M441" s="138"/>
      <c r="T441" s="49"/>
      <c r="AT441" s="13" t="s">
        <v>136</v>
      </c>
      <c r="AU441" s="13" t="s">
        <v>84</v>
      </c>
    </row>
    <row r="442" spans="2:65" s="1" customFormat="1" ht="16.5" customHeight="1">
      <c r="B442" s="25"/>
      <c r="C442" s="124" t="s">
        <v>386</v>
      </c>
      <c r="D442" s="124" t="s">
        <v>128</v>
      </c>
      <c r="E442" s="125" t="s">
        <v>636</v>
      </c>
      <c r="F442" s="126" t="s">
        <v>637</v>
      </c>
      <c r="G442" s="127" t="s">
        <v>146</v>
      </c>
      <c r="H442" s="128">
        <v>500</v>
      </c>
      <c r="I442" s="129">
        <v>142</v>
      </c>
      <c r="J442" s="129">
        <f>ROUND(I442*H442,2)</f>
        <v>71000</v>
      </c>
      <c r="K442" s="126" t="s">
        <v>132</v>
      </c>
      <c r="L442" s="25"/>
      <c r="M442" s="130" t="s">
        <v>1</v>
      </c>
      <c r="N442" s="131" t="s">
        <v>39</v>
      </c>
      <c r="O442" s="132">
        <v>0</v>
      </c>
      <c r="P442" s="132">
        <f>O442*H442</f>
        <v>0</v>
      </c>
      <c r="Q442" s="132">
        <v>0</v>
      </c>
      <c r="R442" s="132">
        <f>Q442*H442</f>
        <v>0</v>
      </c>
      <c r="S442" s="132">
        <v>0</v>
      </c>
      <c r="T442" s="133">
        <f>S442*H442</f>
        <v>0</v>
      </c>
      <c r="AR442" s="134" t="s">
        <v>133</v>
      </c>
      <c r="AT442" s="134" t="s">
        <v>128</v>
      </c>
      <c r="AU442" s="134" t="s">
        <v>84</v>
      </c>
      <c r="AY442" s="13" t="s">
        <v>125</v>
      </c>
      <c r="BE442" s="135">
        <f>IF(N442="základní",J442,0)</f>
        <v>71000</v>
      </c>
      <c r="BF442" s="135">
        <f>IF(N442="snížená",J442,0)</f>
        <v>0</v>
      </c>
      <c r="BG442" s="135">
        <f>IF(N442="zákl. přenesená",J442,0)</f>
        <v>0</v>
      </c>
      <c r="BH442" s="135">
        <f>IF(N442="sníž. přenesená",J442,0)</f>
        <v>0</v>
      </c>
      <c r="BI442" s="135">
        <f>IF(N442="nulová",J442,0)</f>
        <v>0</v>
      </c>
      <c r="BJ442" s="13" t="s">
        <v>82</v>
      </c>
      <c r="BK442" s="135">
        <f>ROUND(I442*H442,2)</f>
        <v>71000</v>
      </c>
      <c r="BL442" s="13" t="s">
        <v>133</v>
      </c>
      <c r="BM442" s="134" t="s">
        <v>638</v>
      </c>
    </row>
    <row r="443" spans="2:65" s="1" customFormat="1" ht="38.4">
      <c r="B443" s="25"/>
      <c r="D443" s="136" t="s">
        <v>134</v>
      </c>
      <c r="F443" s="137" t="s">
        <v>639</v>
      </c>
      <c r="L443" s="25"/>
      <c r="M443" s="138"/>
      <c r="T443" s="49"/>
      <c r="AT443" s="13" t="s">
        <v>134</v>
      </c>
      <c r="AU443" s="13" t="s">
        <v>84</v>
      </c>
    </row>
    <row r="444" spans="2:65" s="1" customFormat="1" ht="38.4">
      <c r="B444" s="25"/>
      <c r="D444" s="136" t="s">
        <v>136</v>
      </c>
      <c r="F444" s="139" t="s">
        <v>635</v>
      </c>
      <c r="L444" s="25"/>
      <c r="M444" s="138"/>
      <c r="T444" s="49"/>
      <c r="AT444" s="13" t="s">
        <v>136</v>
      </c>
      <c r="AU444" s="13" t="s">
        <v>84</v>
      </c>
    </row>
    <row r="445" spans="2:65" s="1" customFormat="1" ht="16.5" customHeight="1">
      <c r="B445" s="25"/>
      <c r="C445" s="124" t="s">
        <v>640</v>
      </c>
      <c r="D445" s="124" t="s">
        <v>128</v>
      </c>
      <c r="E445" s="125" t="s">
        <v>641</v>
      </c>
      <c r="F445" s="126" t="s">
        <v>642</v>
      </c>
      <c r="G445" s="127" t="s">
        <v>146</v>
      </c>
      <c r="H445" s="128">
        <v>500</v>
      </c>
      <c r="I445" s="129">
        <v>161</v>
      </c>
      <c r="J445" s="129">
        <f>ROUND(I445*H445,2)</f>
        <v>80500</v>
      </c>
      <c r="K445" s="126" t="s">
        <v>132</v>
      </c>
      <c r="L445" s="25"/>
      <c r="M445" s="130" t="s">
        <v>1</v>
      </c>
      <c r="N445" s="131" t="s">
        <v>39</v>
      </c>
      <c r="O445" s="132">
        <v>0</v>
      </c>
      <c r="P445" s="132">
        <f>O445*H445</f>
        <v>0</v>
      </c>
      <c r="Q445" s="132">
        <v>0</v>
      </c>
      <c r="R445" s="132">
        <f>Q445*H445</f>
        <v>0</v>
      </c>
      <c r="S445" s="132">
        <v>0</v>
      </c>
      <c r="T445" s="133">
        <f>S445*H445</f>
        <v>0</v>
      </c>
      <c r="AR445" s="134" t="s">
        <v>133</v>
      </c>
      <c r="AT445" s="134" t="s">
        <v>128</v>
      </c>
      <c r="AU445" s="134" t="s">
        <v>84</v>
      </c>
      <c r="AY445" s="13" t="s">
        <v>125</v>
      </c>
      <c r="BE445" s="135">
        <f>IF(N445="základní",J445,0)</f>
        <v>80500</v>
      </c>
      <c r="BF445" s="135">
        <f>IF(N445="snížená",J445,0)</f>
        <v>0</v>
      </c>
      <c r="BG445" s="135">
        <f>IF(N445="zákl. přenesená",J445,0)</f>
        <v>0</v>
      </c>
      <c r="BH445" s="135">
        <f>IF(N445="sníž. přenesená",J445,0)</f>
        <v>0</v>
      </c>
      <c r="BI445" s="135">
        <f>IF(N445="nulová",J445,0)</f>
        <v>0</v>
      </c>
      <c r="BJ445" s="13" t="s">
        <v>82</v>
      </c>
      <c r="BK445" s="135">
        <f>ROUND(I445*H445,2)</f>
        <v>80500</v>
      </c>
      <c r="BL445" s="13" t="s">
        <v>133</v>
      </c>
      <c r="BM445" s="134" t="s">
        <v>643</v>
      </c>
    </row>
    <row r="446" spans="2:65" s="1" customFormat="1" ht="38.4">
      <c r="B446" s="25"/>
      <c r="D446" s="136" t="s">
        <v>134</v>
      </c>
      <c r="F446" s="137" t="s">
        <v>644</v>
      </c>
      <c r="L446" s="25"/>
      <c r="M446" s="138"/>
      <c r="T446" s="49"/>
      <c r="AT446" s="13" t="s">
        <v>134</v>
      </c>
      <c r="AU446" s="13" t="s">
        <v>84</v>
      </c>
    </row>
    <row r="447" spans="2:65" s="1" customFormat="1" ht="38.4">
      <c r="B447" s="25"/>
      <c r="D447" s="136" t="s">
        <v>136</v>
      </c>
      <c r="F447" s="139" t="s">
        <v>635</v>
      </c>
      <c r="L447" s="25"/>
      <c r="M447" s="138"/>
      <c r="T447" s="49"/>
      <c r="AT447" s="13" t="s">
        <v>136</v>
      </c>
      <c r="AU447" s="13" t="s">
        <v>84</v>
      </c>
    </row>
    <row r="448" spans="2:65" s="1" customFormat="1" ht="16.5" customHeight="1">
      <c r="B448" s="25"/>
      <c r="C448" s="124" t="s">
        <v>391</v>
      </c>
      <c r="D448" s="124" t="s">
        <v>128</v>
      </c>
      <c r="E448" s="125" t="s">
        <v>645</v>
      </c>
      <c r="F448" s="126" t="s">
        <v>646</v>
      </c>
      <c r="G448" s="127" t="s">
        <v>146</v>
      </c>
      <c r="H448" s="128">
        <v>500</v>
      </c>
      <c r="I448" s="129">
        <v>186</v>
      </c>
      <c r="J448" s="129">
        <f>ROUND(I448*H448,2)</f>
        <v>93000</v>
      </c>
      <c r="K448" s="126" t="s">
        <v>132</v>
      </c>
      <c r="L448" s="25"/>
      <c r="M448" s="130" t="s">
        <v>1</v>
      </c>
      <c r="N448" s="131" t="s">
        <v>39</v>
      </c>
      <c r="O448" s="132">
        <v>0</v>
      </c>
      <c r="P448" s="132">
        <f>O448*H448</f>
        <v>0</v>
      </c>
      <c r="Q448" s="132">
        <v>0</v>
      </c>
      <c r="R448" s="132">
        <f>Q448*H448</f>
        <v>0</v>
      </c>
      <c r="S448" s="132">
        <v>0</v>
      </c>
      <c r="T448" s="133">
        <f>S448*H448</f>
        <v>0</v>
      </c>
      <c r="AR448" s="134" t="s">
        <v>133</v>
      </c>
      <c r="AT448" s="134" t="s">
        <v>128</v>
      </c>
      <c r="AU448" s="134" t="s">
        <v>84</v>
      </c>
      <c r="AY448" s="13" t="s">
        <v>125</v>
      </c>
      <c r="BE448" s="135">
        <f>IF(N448="základní",J448,0)</f>
        <v>93000</v>
      </c>
      <c r="BF448" s="135">
        <f>IF(N448="snížená",J448,0)</f>
        <v>0</v>
      </c>
      <c r="BG448" s="135">
        <f>IF(N448="zákl. přenesená",J448,0)</f>
        <v>0</v>
      </c>
      <c r="BH448" s="135">
        <f>IF(N448="sníž. přenesená",J448,0)</f>
        <v>0</v>
      </c>
      <c r="BI448" s="135">
        <f>IF(N448="nulová",J448,0)</f>
        <v>0</v>
      </c>
      <c r="BJ448" s="13" t="s">
        <v>82</v>
      </c>
      <c r="BK448" s="135">
        <f>ROUND(I448*H448,2)</f>
        <v>93000</v>
      </c>
      <c r="BL448" s="13" t="s">
        <v>133</v>
      </c>
      <c r="BM448" s="134" t="s">
        <v>647</v>
      </c>
    </row>
    <row r="449" spans="2:65" s="1" customFormat="1" ht="38.4">
      <c r="B449" s="25"/>
      <c r="D449" s="136" t="s">
        <v>134</v>
      </c>
      <c r="F449" s="137" t="s">
        <v>648</v>
      </c>
      <c r="L449" s="25"/>
      <c r="M449" s="138"/>
      <c r="T449" s="49"/>
      <c r="AT449" s="13" t="s">
        <v>134</v>
      </c>
      <c r="AU449" s="13" t="s">
        <v>84</v>
      </c>
    </row>
    <row r="450" spans="2:65" s="1" customFormat="1" ht="38.4">
      <c r="B450" s="25"/>
      <c r="D450" s="136" t="s">
        <v>136</v>
      </c>
      <c r="F450" s="139" t="s">
        <v>635</v>
      </c>
      <c r="L450" s="25"/>
      <c r="M450" s="138"/>
      <c r="T450" s="49"/>
      <c r="AT450" s="13" t="s">
        <v>136</v>
      </c>
      <c r="AU450" s="13" t="s">
        <v>84</v>
      </c>
    </row>
    <row r="451" spans="2:65" s="1" customFormat="1" ht="16.5" customHeight="1">
      <c r="B451" s="25"/>
      <c r="C451" s="124" t="s">
        <v>649</v>
      </c>
      <c r="D451" s="124" t="s">
        <v>128</v>
      </c>
      <c r="E451" s="125" t="s">
        <v>650</v>
      </c>
      <c r="F451" s="126" t="s">
        <v>651</v>
      </c>
      <c r="G451" s="127" t="s">
        <v>146</v>
      </c>
      <c r="H451" s="128">
        <v>500</v>
      </c>
      <c r="I451" s="129">
        <v>92.8</v>
      </c>
      <c r="J451" s="129">
        <f>ROUND(I451*H451,2)</f>
        <v>46400</v>
      </c>
      <c r="K451" s="126" t="s">
        <v>132</v>
      </c>
      <c r="L451" s="25"/>
      <c r="M451" s="130" t="s">
        <v>1</v>
      </c>
      <c r="N451" s="131" t="s">
        <v>39</v>
      </c>
      <c r="O451" s="132">
        <v>0</v>
      </c>
      <c r="P451" s="132">
        <f>O451*H451</f>
        <v>0</v>
      </c>
      <c r="Q451" s="132">
        <v>0</v>
      </c>
      <c r="R451" s="132">
        <f>Q451*H451</f>
        <v>0</v>
      </c>
      <c r="S451" s="132">
        <v>0</v>
      </c>
      <c r="T451" s="133">
        <f>S451*H451</f>
        <v>0</v>
      </c>
      <c r="AR451" s="134" t="s">
        <v>133</v>
      </c>
      <c r="AT451" s="134" t="s">
        <v>128</v>
      </c>
      <c r="AU451" s="134" t="s">
        <v>84</v>
      </c>
      <c r="AY451" s="13" t="s">
        <v>125</v>
      </c>
      <c r="BE451" s="135">
        <f>IF(N451="základní",J451,0)</f>
        <v>46400</v>
      </c>
      <c r="BF451" s="135">
        <f>IF(N451="snížená",J451,0)</f>
        <v>0</v>
      </c>
      <c r="BG451" s="135">
        <f>IF(N451="zákl. přenesená",J451,0)</f>
        <v>0</v>
      </c>
      <c r="BH451" s="135">
        <f>IF(N451="sníž. přenesená",J451,0)</f>
        <v>0</v>
      </c>
      <c r="BI451" s="135">
        <f>IF(N451="nulová",J451,0)</f>
        <v>0</v>
      </c>
      <c r="BJ451" s="13" t="s">
        <v>82</v>
      </c>
      <c r="BK451" s="135">
        <f>ROUND(I451*H451,2)</f>
        <v>46400</v>
      </c>
      <c r="BL451" s="13" t="s">
        <v>133</v>
      </c>
      <c r="BM451" s="134" t="s">
        <v>652</v>
      </c>
    </row>
    <row r="452" spans="2:65" s="1" customFormat="1" ht="38.4">
      <c r="B452" s="25"/>
      <c r="D452" s="136" t="s">
        <v>134</v>
      </c>
      <c r="F452" s="137" t="s">
        <v>653</v>
      </c>
      <c r="L452" s="25"/>
      <c r="M452" s="138"/>
      <c r="T452" s="49"/>
      <c r="AT452" s="13" t="s">
        <v>134</v>
      </c>
      <c r="AU452" s="13" t="s">
        <v>84</v>
      </c>
    </row>
    <row r="453" spans="2:65" s="1" customFormat="1" ht="38.4">
      <c r="B453" s="25"/>
      <c r="D453" s="136" t="s">
        <v>136</v>
      </c>
      <c r="F453" s="139" t="s">
        <v>635</v>
      </c>
      <c r="L453" s="25"/>
      <c r="M453" s="138"/>
      <c r="T453" s="49"/>
      <c r="AT453" s="13" t="s">
        <v>136</v>
      </c>
      <c r="AU453" s="13" t="s">
        <v>84</v>
      </c>
    </row>
    <row r="454" spans="2:65" s="1" customFormat="1" ht="21.75" customHeight="1">
      <c r="B454" s="25"/>
      <c r="C454" s="124" t="s">
        <v>395</v>
      </c>
      <c r="D454" s="124" t="s">
        <v>128</v>
      </c>
      <c r="E454" s="125" t="s">
        <v>654</v>
      </c>
      <c r="F454" s="126" t="s">
        <v>655</v>
      </c>
      <c r="G454" s="127" t="s">
        <v>146</v>
      </c>
      <c r="H454" s="128">
        <v>200</v>
      </c>
      <c r="I454" s="129">
        <v>557</v>
      </c>
      <c r="J454" s="129">
        <f>ROUND(I454*H454,2)</f>
        <v>111400</v>
      </c>
      <c r="K454" s="126" t="s">
        <v>132</v>
      </c>
      <c r="L454" s="25"/>
      <c r="M454" s="130" t="s">
        <v>1</v>
      </c>
      <c r="N454" s="131" t="s">
        <v>39</v>
      </c>
      <c r="O454" s="132">
        <v>0</v>
      </c>
      <c r="P454" s="132">
        <f>O454*H454</f>
        <v>0</v>
      </c>
      <c r="Q454" s="132">
        <v>0</v>
      </c>
      <c r="R454" s="132">
        <f>Q454*H454</f>
        <v>0</v>
      </c>
      <c r="S454" s="132">
        <v>0</v>
      </c>
      <c r="T454" s="133">
        <f>S454*H454</f>
        <v>0</v>
      </c>
      <c r="AR454" s="134" t="s">
        <v>133</v>
      </c>
      <c r="AT454" s="134" t="s">
        <v>128</v>
      </c>
      <c r="AU454" s="134" t="s">
        <v>84</v>
      </c>
      <c r="AY454" s="13" t="s">
        <v>125</v>
      </c>
      <c r="BE454" s="135">
        <f>IF(N454="základní",J454,0)</f>
        <v>111400</v>
      </c>
      <c r="BF454" s="135">
        <f>IF(N454="snížená",J454,0)</f>
        <v>0</v>
      </c>
      <c r="BG454" s="135">
        <f>IF(N454="zákl. přenesená",J454,0)</f>
        <v>0</v>
      </c>
      <c r="BH454" s="135">
        <f>IF(N454="sníž. přenesená",J454,0)</f>
        <v>0</v>
      </c>
      <c r="BI454" s="135">
        <f>IF(N454="nulová",J454,0)</f>
        <v>0</v>
      </c>
      <c r="BJ454" s="13" t="s">
        <v>82</v>
      </c>
      <c r="BK454" s="135">
        <f>ROUND(I454*H454,2)</f>
        <v>111400</v>
      </c>
      <c r="BL454" s="13" t="s">
        <v>133</v>
      </c>
      <c r="BM454" s="134" t="s">
        <v>656</v>
      </c>
    </row>
    <row r="455" spans="2:65" s="1" customFormat="1" ht="38.4">
      <c r="B455" s="25"/>
      <c r="D455" s="136" t="s">
        <v>134</v>
      </c>
      <c r="F455" s="137" t="s">
        <v>657</v>
      </c>
      <c r="L455" s="25"/>
      <c r="M455" s="138"/>
      <c r="T455" s="49"/>
      <c r="AT455" s="13" t="s">
        <v>134</v>
      </c>
      <c r="AU455" s="13" t="s">
        <v>84</v>
      </c>
    </row>
    <row r="456" spans="2:65" s="1" customFormat="1" ht="38.4">
      <c r="B456" s="25"/>
      <c r="D456" s="136" t="s">
        <v>136</v>
      </c>
      <c r="F456" s="139" t="s">
        <v>635</v>
      </c>
      <c r="L456" s="25"/>
      <c r="M456" s="138"/>
      <c r="T456" s="49"/>
      <c r="AT456" s="13" t="s">
        <v>136</v>
      </c>
      <c r="AU456" s="13" t="s">
        <v>84</v>
      </c>
    </row>
    <row r="457" spans="2:65" s="1" customFormat="1" ht="24.15" customHeight="1">
      <c r="B457" s="25"/>
      <c r="C457" s="124" t="s">
        <v>658</v>
      </c>
      <c r="D457" s="124" t="s">
        <v>128</v>
      </c>
      <c r="E457" s="125" t="s">
        <v>659</v>
      </c>
      <c r="F457" s="126" t="s">
        <v>660</v>
      </c>
      <c r="G457" s="127" t="s">
        <v>146</v>
      </c>
      <c r="H457" s="128">
        <v>200</v>
      </c>
      <c r="I457" s="129">
        <v>192</v>
      </c>
      <c r="J457" s="129">
        <f>ROUND(I457*H457,2)</f>
        <v>38400</v>
      </c>
      <c r="K457" s="126" t="s">
        <v>132</v>
      </c>
      <c r="L457" s="25"/>
      <c r="M457" s="130" t="s">
        <v>1</v>
      </c>
      <c r="N457" s="131" t="s">
        <v>39</v>
      </c>
      <c r="O457" s="132">
        <v>0</v>
      </c>
      <c r="P457" s="132">
        <f>O457*H457</f>
        <v>0</v>
      </c>
      <c r="Q457" s="132">
        <v>0</v>
      </c>
      <c r="R457" s="132">
        <f>Q457*H457</f>
        <v>0</v>
      </c>
      <c r="S457" s="132">
        <v>0</v>
      </c>
      <c r="T457" s="133">
        <f>S457*H457</f>
        <v>0</v>
      </c>
      <c r="AR457" s="134" t="s">
        <v>133</v>
      </c>
      <c r="AT457" s="134" t="s">
        <v>128</v>
      </c>
      <c r="AU457" s="134" t="s">
        <v>84</v>
      </c>
      <c r="AY457" s="13" t="s">
        <v>125</v>
      </c>
      <c r="BE457" s="135">
        <f>IF(N457="základní",J457,0)</f>
        <v>38400</v>
      </c>
      <c r="BF457" s="135">
        <f>IF(N457="snížená",J457,0)</f>
        <v>0</v>
      </c>
      <c r="BG457" s="135">
        <f>IF(N457="zákl. přenesená",J457,0)</f>
        <v>0</v>
      </c>
      <c r="BH457" s="135">
        <f>IF(N457="sníž. přenesená",J457,0)</f>
        <v>0</v>
      </c>
      <c r="BI457" s="135">
        <f>IF(N457="nulová",J457,0)</f>
        <v>0</v>
      </c>
      <c r="BJ457" s="13" t="s">
        <v>82</v>
      </c>
      <c r="BK457" s="135">
        <f>ROUND(I457*H457,2)</f>
        <v>38400</v>
      </c>
      <c r="BL457" s="13" t="s">
        <v>133</v>
      </c>
      <c r="BM457" s="134" t="s">
        <v>661</v>
      </c>
    </row>
    <row r="458" spans="2:65" s="1" customFormat="1" ht="38.4">
      <c r="B458" s="25"/>
      <c r="D458" s="136" t="s">
        <v>134</v>
      </c>
      <c r="F458" s="137" t="s">
        <v>662</v>
      </c>
      <c r="L458" s="25"/>
      <c r="M458" s="138"/>
      <c r="T458" s="49"/>
      <c r="AT458" s="13" t="s">
        <v>134</v>
      </c>
      <c r="AU458" s="13" t="s">
        <v>84</v>
      </c>
    </row>
    <row r="459" spans="2:65" s="1" customFormat="1" ht="38.4">
      <c r="B459" s="25"/>
      <c r="D459" s="136" t="s">
        <v>136</v>
      </c>
      <c r="F459" s="139" t="s">
        <v>635</v>
      </c>
      <c r="L459" s="25"/>
      <c r="M459" s="138"/>
      <c r="T459" s="49"/>
      <c r="AT459" s="13" t="s">
        <v>136</v>
      </c>
      <c r="AU459" s="13" t="s">
        <v>84</v>
      </c>
    </row>
    <row r="460" spans="2:65" s="1" customFormat="1" ht="24.15" customHeight="1">
      <c r="B460" s="25"/>
      <c r="C460" s="124" t="s">
        <v>400</v>
      </c>
      <c r="D460" s="124" t="s">
        <v>128</v>
      </c>
      <c r="E460" s="125" t="s">
        <v>663</v>
      </c>
      <c r="F460" s="126" t="s">
        <v>664</v>
      </c>
      <c r="G460" s="127" t="s">
        <v>146</v>
      </c>
      <c r="H460" s="128">
        <v>200</v>
      </c>
      <c r="I460" s="129">
        <v>186</v>
      </c>
      <c r="J460" s="129">
        <f>ROUND(I460*H460,2)</f>
        <v>37200</v>
      </c>
      <c r="K460" s="126" t="s">
        <v>132</v>
      </c>
      <c r="L460" s="25"/>
      <c r="M460" s="130" t="s">
        <v>1</v>
      </c>
      <c r="N460" s="131" t="s">
        <v>39</v>
      </c>
      <c r="O460" s="132">
        <v>0</v>
      </c>
      <c r="P460" s="132">
        <f>O460*H460</f>
        <v>0</v>
      </c>
      <c r="Q460" s="132">
        <v>0</v>
      </c>
      <c r="R460" s="132">
        <f>Q460*H460</f>
        <v>0</v>
      </c>
      <c r="S460" s="132">
        <v>0</v>
      </c>
      <c r="T460" s="133">
        <f>S460*H460</f>
        <v>0</v>
      </c>
      <c r="AR460" s="134" t="s">
        <v>133</v>
      </c>
      <c r="AT460" s="134" t="s">
        <v>128</v>
      </c>
      <c r="AU460" s="134" t="s">
        <v>84</v>
      </c>
      <c r="AY460" s="13" t="s">
        <v>125</v>
      </c>
      <c r="BE460" s="135">
        <f>IF(N460="základní",J460,0)</f>
        <v>37200</v>
      </c>
      <c r="BF460" s="135">
        <f>IF(N460="snížená",J460,0)</f>
        <v>0</v>
      </c>
      <c r="BG460" s="135">
        <f>IF(N460="zákl. přenesená",J460,0)</f>
        <v>0</v>
      </c>
      <c r="BH460" s="135">
        <f>IF(N460="sníž. přenesená",J460,0)</f>
        <v>0</v>
      </c>
      <c r="BI460" s="135">
        <f>IF(N460="nulová",J460,0)</f>
        <v>0</v>
      </c>
      <c r="BJ460" s="13" t="s">
        <v>82</v>
      </c>
      <c r="BK460" s="135">
        <f>ROUND(I460*H460,2)</f>
        <v>37200</v>
      </c>
      <c r="BL460" s="13" t="s">
        <v>133</v>
      </c>
      <c r="BM460" s="134" t="s">
        <v>665</v>
      </c>
    </row>
    <row r="461" spans="2:65" s="1" customFormat="1" ht="38.4">
      <c r="B461" s="25"/>
      <c r="D461" s="136" t="s">
        <v>134</v>
      </c>
      <c r="F461" s="137" t="s">
        <v>666</v>
      </c>
      <c r="L461" s="25"/>
      <c r="M461" s="138"/>
      <c r="T461" s="49"/>
      <c r="AT461" s="13" t="s">
        <v>134</v>
      </c>
      <c r="AU461" s="13" t="s">
        <v>84</v>
      </c>
    </row>
    <row r="462" spans="2:65" s="1" customFormat="1" ht="38.4">
      <c r="B462" s="25"/>
      <c r="D462" s="136" t="s">
        <v>136</v>
      </c>
      <c r="F462" s="139" t="s">
        <v>635</v>
      </c>
      <c r="L462" s="25"/>
      <c r="M462" s="138"/>
      <c r="T462" s="49"/>
      <c r="AT462" s="13" t="s">
        <v>136</v>
      </c>
      <c r="AU462" s="13" t="s">
        <v>84</v>
      </c>
    </row>
    <row r="463" spans="2:65" s="1" customFormat="1" ht="16.5" customHeight="1">
      <c r="B463" s="25"/>
      <c r="C463" s="124" t="s">
        <v>667</v>
      </c>
      <c r="D463" s="124" t="s">
        <v>128</v>
      </c>
      <c r="E463" s="125" t="s">
        <v>668</v>
      </c>
      <c r="F463" s="126" t="s">
        <v>669</v>
      </c>
      <c r="G463" s="127" t="s">
        <v>146</v>
      </c>
      <c r="H463" s="128">
        <v>500</v>
      </c>
      <c r="I463" s="129">
        <v>72.7</v>
      </c>
      <c r="J463" s="129">
        <f>ROUND(I463*H463,2)</f>
        <v>36350</v>
      </c>
      <c r="K463" s="126" t="s">
        <v>132</v>
      </c>
      <c r="L463" s="25"/>
      <c r="M463" s="130" t="s">
        <v>1</v>
      </c>
      <c r="N463" s="131" t="s">
        <v>39</v>
      </c>
      <c r="O463" s="132">
        <v>0</v>
      </c>
      <c r="P463" s="132">
        <f>O463*H463</f>
        <v>0</v>
      </c>
      <c r="Q463" s="132">
        <v>0</v>
      </c>
      <c r="R463" s="132">
        <f>Q463*H463</f>
        <v>0</v>
      </c>
      <c r="S463" s="132">
        <v>0</v>
      </c>
      <c r="T463" s="133">
        <f>S463*H463</f>
        <v>0</v>
      </c>
      <c r="AR463" s="134" t="s">
        <v>133</v>
      </c>
      <c r="AT463" s="134" t="s">
        <v>128</v>
      </c>
      <c r="AU463" s="134" t="s">
        <v>84</v>
      </c>
      <c r="AY463" s="13" t="s">
        <v>125</v>
      </c>
      <c r="BE463" s="135">
        <f>IF(N463="základní",J463,0)</f>
        <v>36350</v>
      </c>
      <c r="BF463" s="135">
        <f>IF(N463="snížená",J463,0)</f>
        <v>0</v>
      </c>
      <c r="BG463" s="135">
        <f>IF(N463="zákl. přenesená",J463,0)</f>
        <v>0</v>
      </c>
      <c r="BH463" s="135">
        <f>IF(N463="sníž. přenesená",J463,0)</f>
        <v>0</v>
      </c>
      <c r="BI463" s="135">
        <f>IF(N463="nulová",J463,0)</f>
        <v>0</v>
      </c>
      <c r="BJ463" s="13" t="s">
        <v>82</v>
      </c>
      <c r="BK463" s="135">
        <f>ROUND(I463*H463,2)</f>
        <v>36350</v>
      </c>
      <c r="BL463" s="13" t="s">
        <v>133</v>
      </c>
      <c r="BM463" s="134" t="s">
        <v>670</v>
      </c>
    </row>
    <row r="464" spans="2:65" s="1" customFormat="1" ht="19.2">
      <c r="B464" s="25"/>
      <c r="D464" s="136" t="s">
        <v>134</v>
      </c>
      <c r="F464" s="137" t="s">
        <v>671</v>
      </c>
      <c r="L464" s="25"/>
      <c r="M464" s="138"/>
      <c r="T464" s="49"/>
      <c r="AT464" s="13" t="s">
        <v>134</v>
      </c>
      <c r="AU464" s="13" t="s">
        <v>84</v>
      </c>
    </row>
    <row r="465" spans="2:65" s="1" customFormat="1" ht="28.8">
      <c r="B465" s="25"/>
      <c r="D465" s="136" t="s">
        <v>136</v>
      </c>
      <c r="F465" s="139" t="s">
        <v>672</v>
      </c>
      <c r="L465" s="25"/>
      <c r="M465" s="138"/>
      <c r="T465" s="49"/>
      <c r="AT465" s="13" t="s">
        <v>136</v>
      </c>
      <c r="AU465" s="13" t="s">
        <v>84</v>
      </c>
    </row>
    <row r="466" spans="2:65" s="1" customFormat="1" ht="16.5" customHeight="1">
      <c r="B466" s="25"/>
      <c r="C466" s="124" t="s">
        <v>405</v>
      </c>
      <c r="D466" s="124" t="s">
        <v>128</v>
      </c>
      <c r="E466" s="125" t="s">
        <v>673</v>
      </c>
      <c r="F466" s="126" t="s">
        <v>674</v>
      </c>
      <c r="G466" s="127" t="s">
        <v>146</v>
      </c>
      <c r="H466" s="128">
        <v>100</v>
      </c>
      <c r="I466" s="129">
        <v>97.8</v>
      </c>
      <c r="J466" s="129">
        <f>ROUND(I466*H466,2)</f>
        <v>9780</v>
      </c>
      <c r="K466" s="126" t="s">
        <v>132</v>
      </c>
      <c r="L466" s="25"/>
      <c r="M466" s="130" t="s">
        <v>1</v>
      </c>
      <c r="N466" s="131" t="s">
        <v>39</v>
      </c>
      <c r="O466" s="132">
        <v>0</v>
      </c>
      <c r="P466" s="132">
        <f>O466*H466</f>
        <v>0</v>
      </c>
      <c r="Q466" s="132">
        <v>0</v>
      </c>
      <c r="R466" s="132">
        <f>Q466*H466</f>
        <v>0</v>
      </c>
      <c r="S466" s="132">
        <v>0</v>
      </c>
      <c r="T466" s="133">
        <f>S466*H466</f>
        <v>0</v>
      </c>
      <c r="AR466" s="134" t="s">
        <v>133</v>
      </c>
      <c r="AT466" s="134" t="s">
        <v>128</v>
      </c>
      <c r="AU466" s="134" t="s">
        <v>84</v>
      </c>
      <c r="AY466" s="13" t="s">
        <v>125</v>
      </c>
      <c r="BE466" s="135">
        <f>IF(N466="základní",J466,0)</f>
        <v>9780</v>
      </c>
      <c r="BF466" s="135">
        <f>IF(N466="snížená",J466,0)</f>
        <v>0</v>
      </c>
      <c r="BG466" s="135">
        <f>IF(N466="zákl. přenesená",J466,0)</f>
        <v>0</v>
      </c>
      <c r="BH466" s="135">
        <f>IF(N466="sníž. přenesená",J466,0)</f>
        <v>0</v>
      </c>
      <c r="BI466" s="135">
        <f>IF(N466="nulová",J466,0)</f>
        <v>0</v>
      </c>
      <c r="BJ466" s="13" t="s">
        <v>82</v>
      </c>
      <c r="BK466" s="135">
        <f>ROUND(I466*H466,2)</f>
        <v>9780</v>
      </c>
      <c r="BL466" s="13" t="s">
        <v>133</v>
      </c>
      <c r="BM466" s="134" t="s">
        <v>675</v>
      </c>
    </row>
    <row r="467" spans="2:65" s="1" customFormat="1" ht="19.2">
      <c r="B467" s="25"/>
      <c r="D467" s="136" t="s">
        <v>134</v>
      </c>
      <c r="F467" s="137" t="s">
        <v>676</v>
      </c>
      <c r="L467" s="25"/>
      <c r="M467" s="138"/>
      <c r="T467" s="49"/>
      <c r="AT467" s="13" t="s">
        <v>134</v>
      </c>
      <c r="AU467" s="13" t="s">
        <v>84</v>
      </c>
    </row>
    <row r="468" spans="2:65" s="1" customFormat="1" ht="28.8">
      <c r="B468" s="25"/>
      <c r="D468" s="136" t="s">
        <v>136</v>
      </c>
      <c r="F468" s="139" t="s">
        <v>672</v>
      </c>
      <c r="L468" s="25"/>
      <c r="M468" s="138"/>
      <c r="T468" s="49"/>
      <c r="AT468" s="13" t="s">
        <v>136</v>
      </c>
      <c r="AU468" s="13" t="s">
        <v>84</v>
      </c>
    </row>
    <row r="469" spans="2:65" s="1" customFormat="1" ht="16.5" customHeight="1">
      <c r="B469" s="25"/>
      <c r="C469" s="124" t="s">
        <v>677</v>
      </c>
      <c r="D469" s="124" t="s">
        <v>128</v>
      </c>
      <c r="E469" s="125" t="s">
        <v>678</v>
      </c>
      <c r="F469" s="126" t="s">
        <v>679</v>
      </c>
      <c r="G469" s="127" t="s">
        <v>680</v>
      </c>
      <c r="H469" s="128">
        <v>200</v>
      </c>
      <c r="I469" s="129">
        <v>290</v>
      </c>
      <c r="J469" s="129">
        <f>ROUND(I469*H469,2)</f>
        <v>58000</v>
      </c>
      <c r="K469" s="126" t="s">
        <v>132</v>
      </c>
      <c r="L469" s="25"/>
      <c r="M469" s="130" t="s">
        <v>1</v>
      </c>
      <c r="N469" s="131" t="s">
        <v>39</v>
      </c>
      <c r="O469" s="132">
        <v>0</v>
      </c>
      <c r="P469" s="132">
        <f>O469*H469</f>
        <v>0</v>
      </c>
      <c r="Q469" s="132">
        <v>0</v>
      </c>
      <c r="R469" s="132">
        <f>Q469*H469</f>
        <v>0</v>
      </c>
      <c r="S469" s="132">
        <v>0</v>
      </c>
      <c r="T469" s="133">
        <f>S469*H469</f>
        <v>0</v>
      </c>
      <c r="AR469" s="134" t="s">
        <v>133</v>
      </c>
      <c r="AT469" s="134" t="s">
        <v>128</v>
      </c>
      <c r="AU469" s="134" t="s">
        <v>84</v>
      </c>
      <c r="AY469" s="13" t="s">
        <v>125</v>
      </c>
      <c r="BE469" s="135">
        <f>IF(N469="základní",J469,0)</f>
        <v>58000</v>
      </c>
      <c r="BF469" s="135">
        <f>IF(N469="snížená",J469,0)</f>
        <v>0</v>
      </c>
      <c r="BG469" s="135">
        <f>IF(N469="zákl. přenesená",J469,0)</f>
        <v>0</v>
      </c>
      <c r="BH469" s="135">
        <f>IF(N469="sníž. přenesená",J469,0)</f>
        <v>0</v>
      </c>
      <c r="BI469" s="135">
        <f>IF(N469="nulová",J469,0)</f>
        <v>0</v>
      </c>
      <c r="BJ469" s="13" t="s">
        <v>82</v>
      </c>
      <c r="BK469" s="135">
        <f>ROUND(I469*H469,2)</f>
        <v>58000</v>
      </c>
      <c r="BL469" s="13" t="s">
        <v>133</v>
      </c>
      <c r="BM469" s="134" t="s">
        <v>681</v>
      </c>
    </row>
    <row r="470" spans="2:65" s="1" customFormat="1" ht="28.8">
      <c r="B470" s="25"/>
      <c r="D470" s="136" t="s">
        <v>134</v>
      </c>
      <c r="F470" s="137" t="s">
        <v>682</v>
      </c>
      <c r="L470" s="25"/>
      <c r="M470" s="138"/>
      <c r="T470" s="49"/>
      <c r="AT470" s="13" t="s">
        <v>134</v>
      </c>
      <c r="AU470" s="13" t="s">
        <v>84</v>
      </c>
    </row>
    <row r="471" spans="2:65" s="1" customFormat="1" ht="28.8">
      <c r="B471" s="25"/>
      <c r="D471" s="136" t="s">
        <v>136</v>
      </c>
      <c r="F471" s="139" t="s">
        <v>683</v>
      </c>
      <c r="L471" s="25"/>
      <c r="M471" s="138"/>
      <c r="T471" s="49"/>
      <c r="AT471" s="13" t="s">
        <v>136</v>
      </c>
      <c r="AU471" s="13" t="s">
        <v>84</v>
      </c>
    </row>
    <row r="472" spans="2:65" s="1" customFormat="1" ht="16.5" customHeight="1">
      <c r="B472" s="25"/>
      <c r="C472" s="124" t="s">
        <v>410</v>
      </c>
      <c r="D472" s="124" t="s">
        <v>128</v>
      </c>
      <c r="E472" s="125" t="s">
        <v>684</v>
      </c>
      <c r="F472" s="126" t="s">
        <v>685</v>
      </c>
      <c r="G472" s="127" t="s">
        <v>680</v>
      </c>
      <c r="H472" s="128">
        <v>200</v>
      </c>
      <c r="I472" s="129">
        <v>287</v>
      </c>
      <c r="J472" s="129">
        <f>ROUND(I472*H472,2)</f>
        <v>57400</v>
      </c>
      <c r="K472" s="126" t="s">
        <v>132</v>
      </c>
      <c r="L472" s="25"/>
      <c r="M472" s="130" t="s">
        <v>1</v>
      </c>
      <c r="N472" s="131" t="s">
        <v>39</v>
      </c>
      <c r="O472" s="132">
        <v>0</v>
      </c>
      <c r="P472" s="132">
        <f>O472*H472</f>
        <v>0</v>
      </c>
      <c r="Q472" s="132">
        <v>0</v>
      </c>
      <c r="R472" s="132">
        <f>Q472*H472</f>
        <v>0</v>
      </c>
      <c r="S472" s="132">
        <v>0</v>
      </c>
      <c r="T472" s="133">
        <f>S472*H472</f>
        <v>0</v>
      </c>
      <c r="AR472" s="134" t="s">
        <v>133</v>
      </c>
      <c r="AT472" s="134" t="s">
        <v>128</v>
      </c>
      <c r="AU472" s="134" t="s">
        <v>84</v>
      </c>
      <c r="AY472" s="13" t="s">
        <v>125</v>
      </c>
      <c r="BE472" s="135">
        <f>IF(N472="základní",J472,0)</f>
        <v>57400</v>
      </c>
      <c r="BF472" s="135">
        <f>IF(N472="snížená",J472,0)</f>
        <v>0</v>
      </c>
      <c r="BG472" s="135">
        <f>IF(N472="zákl. přenesená",J472,0)</f>
        <v>0</v>
      </c>
      <c r="BH472" s="135">
        <f>IF(N472="sníž. přenesená",J472,0)</f>
        <v>0</v>
      </c>
      <c r="BI472" s="135">
        <f>IF(N472="nulová",J472,0)</f>
        <v>0</v>
      </c>
      <c r="BJ472" s="13" t="s">
        <v>82</v>
      </c>
      <c r="BK472" s="135">
        <f>ROUND(I472*H472,2)</f>
        <v>57400</v>
      </c>
      <c r="BL472" s="13" t="s">
        <v>133</v>
      </c>
      <c r="BM472" s="134" t="s">
        <v>686</v>
      </c>
    </row>
    <row r="473" spans="2:65" s="1" customFormat="1" ht="28.8">
      <c r="B473" s="25"/>
      <c r="D473" s="136" t="s">
        <v>134</v>
      </c>
      <c r="F473" s="137" t="s">
        <v>687</v>
      </c>
      <c r="L473" s="25"/>
      <c r="M473" s="138"/>
      <c r="T473" s="49"/>
      <c r="AT473" s="13" t="s">
        <v>134</v>
      </c>
      <c r="AU473" s="13" t="s">
        <v>84</v>
      </c>
    </row>
    <row r="474" spans="2:65" s="1" customFormat="1" ht="28.8">
      <c r="B474" s="25"/>
      <c r="D474" s="136" t="s">
        <v>136</v>
      </c>
      <c r="F474" s="139" t="s">
        <v>683</v>
      </c>
      <c r="L474" s="25"/>
      <c r="M474" s="138"/>
      <c r="T474" s="49"/>
      <c r="AT474" s="13" t="s">
        <v>136</v>
      </c>
      <c r="AU474" s="13" t="s">
        <v>84</v>
      </c>
    </row>
    <row r="475" spans="2:65" s="1" customFormat="1" ht="16.5" customHeight="1">
      <c r="B475" s="25"/>
      <c r="C475" s="124" t="s">
        <v>688</v>
      </c>
      <c r="D475" s="124" t="s">
        <v>128</v>
      </c>
      <c r="E475" s="125" t="s">
        <v>689</v>
      </c>
      <c r="F475" s="126" t="s">
        <v>690</v>
      </c>
      <c r="G475" s="127" t="s">
        <v>680</v>
      </c>
      <c r="H475" s="128">
        <v>200</v>
      </c>
      <c r="I475" s="129">
        <v>340</v>
      </c>
      <c r="J475" s="129">
        <f>ROUND(I475*H475,2)</f>
        <v>68000</v>
      </c>
      <c r="K475" s="126" t="s">
        <v>132</v>
      </c>
      <c r="L475" s="25"/>
      <c r="M475" s="130" t="s">
        <v>1</v>
      </c>
      <c r="N475" s="131" t="s">
        <v>39</v>
      </c>
      <c r="O475" s="132">
        <v>0</v>
      </c>
      <c r="P475" s="132">
        <f>O475*H475</f>
        <v>0</v>
      </c>
      <c r="Q475" s="132">
        <v>0</v>
      </c>
      <c r="R475" s="132">
        <f>Q475*H475</f>
        <v>0</v>
      </c>
      <c r="S475" s="132">
        <v>0</v>
      </c>
      <c r="T475" s="133">
        <f>S475*H475</f>
        <v>0</v>
      </c>
      <c r="AR475" s="134" t="s">
        <v>133</v>
      </c>
      <c r="AT475" s="134" t="s">
        <v>128</v>
      </c>
      <c r="AU475" s="134" t="s">
        <v>84</v>
      </c>
      <c r="AY475" s="13" t="s">
        <v>125</v>
      </c>
      <c r="BE475" s="135">
        <f>IF(N475="základní",J475,0)</f>
        <v>68000</v>
      </c>
      <c r="BF475" s="135">
        <f>IF(N475="snížená",J475,0)</f>
        <v>0</v>
      </c>
      <c r="BG475" s="135">
        <f>IF(N475="zákl. přenesená",J475,0)</f>
        <v>0</v>
      </c>
      <c r="BH475" s="135">
        <f>IF(N475="sníž. přenesená",J475,0)</f>
        <v>0</v>
      </c>
      <c r="BI475" s="135">
        <f>IF(N475="nulová",J475,0)</f>
        <v>0</v>
      </c>
      <c r="BJ475" s="13" t="s">
        <v>82</v>
      </c>
      <c r="BK475" s="135">
        <f>ROUND(I475*H475,2)</f>
        <v>68000</v>
      </c>
      <c r="BL475" s="13" t="s">
        <v>133</v>
      </c>
      <c r="BM475" s="134" t="s">
        <v>691</v>
      </c>
    </row>
    <row r="476" spans="2:65" s="1" customFormat="1" ht="28.8">
      <c r="B476" s="25"/>
      <c r="D476" s="136" t="s">
        <v>134</v>
      </c>
      <c r="F476" s="137" t="s">
        <v>692</v>
      </c>
      <c r="L476" s="25"/>
      <c r="M476" s="138"/>
      <c r="T476" s="49"/>
      <c r="AT476" s="13" t="s">
        <v>134</v>
      </c>
      <c r="AU476" s="13" t="s">
        <v>84</v>
      </c>
    </row>
    <row r="477" spans="2:65" s="1" customFormat="1" ht="28.8">
      <c r="B477" s="25"/>
      <c r="D477" s="136" t="s">
        <v>136</v>
      </c>
      <c r="F477" s="139" t="s">
        <v>683</v>
      </c>
      <c r="L477" s="25"/>
      <c r="M477" s="138"/>
      <c r="T477" s="49"/>
      <c r="AT477" s="13" t="s">
        <v>136</v>
      </c>
      <c r="AU477" s="13" t="s">
        <v>84</v>
      </c>
    </row>
    <row r="478" spans="2:65" s="1" customFormat="1" ht="16.5" customHeight="1">
      <c r="B478" s="25"/>
      <c r="C478" s="124" t="s">
        <v>415</v>
      </c>
      <c r="D478" s="124" t="s">
        <v>128</v>
      </c>
      <c r="E478" s="125" t="s">
        <v>693</v>
      </c>
      <c r="F478" s="126" t="s">
        <v>694</v>
      </c>
      <c r="G478" s="127" t="s">
        <v>680</v>
      </c>
      <c r="H478" s="128">
        <v>1000</v>
      </c>
      <c r="I478" s="129">
        <v>665</v>
      </c>
      <c r="J478" s="129">
        <f>ROUND(I478*H478,2)</f>
        <v>665000</v>
      </c>
      <c r="K478" s="126" t="s">
        <v>132</v>
      </c>
      <c r="L478" s="25"/>
      <c r="M478" s="130" t="s">
        <v>1</v>
      </c>
      <c r="N478" s="131" t="s">
        <v>39</v>
      </c>
      <c r="O478" s="132">
        <v>0</v>
      </c>
      <c r="P478" s="132">
        <f>O478*H478</f>
        <v>0</v>
      </c>
      <c r="Q478" s="132">
        <v>0</v>
      </c>
      <c r="R478" s="132">
        <f>Q478*H478</f>
        <v>0</v>
      </c>
      <c r="S478" s="132">
        <v>0</v>
      </c>
      <c r="T478" s="133">
        <f>S478*H478</f>
        <v>0</v>
      </c>
      <c r="AR478" s="134" t="s">
        <v>133</v>
      </c>
      <c r="AT478" s="134" t="s">
        <v>128</v>
      </c>
      <c r="AU478" s="134" t="s">
        <v>84</v>
      </c>
      <c r="AY478" s="13" t="s">
        <v>125</v>
      </c>
      <c r="BE478" s="135">
        <f>IF(N478="základní",J478,0)</f>
        <v>665000</v>
      </c>
      <c r="BF478" s="135">
        <f>IF(N478="snížená",J478,0)</f>
        <v>0</v>
      </c>
      <c r="BG478" s="135">
        <f>IF(N478="zákl. přenesená",J478,0)</f>
        <v>0</v>
      </c>
      <c r="BH478" s="135">
        <f>IF(N478="sníž. přenesená",J478,0)</f>
        <v>0</v>
      </c>
      <c r="BI478" s="135">
        <f>IF(N478="nulová",J478,0)</f>
        <v>0</v>
      </c>
      <c r="BJ478" s="13" t="s">
        <v>82</v>
      </c>
      <c r="BK478" s="135">
        <f>ROUND(I478*H478,2)</f>
        <v>665000</v>
      </c>
      <c r="BL478" s="13" t="s">
        <v>133</v>
      </c>
      <c r="BM478" s="134" t="s">
        <v>695</v>
      </c>
    </row>
    <row r="479" spans="2:65" s="1" customFormat="1" ht="38.4">
      <c r="B479" s="25"/>
      <c r="D479" s="136" t="s">
        <v>134</v>
      </c>
      <c r="F479" s="137" t="s">
        <v>696</v>
      </c>
      <c r="L479" s="25"/>
      <c r="M479" s="138"/>
      <c r="T479" s="49"/>
      <c r="AT479" s="13" t="s">
        <v>134</v>
      </c>
      <c r="AU479" s="13" t="s">
        <v>84</v>
      </c>
    </row>
    <row r="480" spans="2:65" s="1" customFormat="1" ht="48">
      <c r="B480" s="25"/>
      <c r="D480" s="136" t="s">
        <v>136</v>
      </c>
      <c r="F480" s="139" t="s">
        <v>697</v>
      </c>
      <c r="L480" s="25"/>
      <c r="M480" s="138"/>
      <c r="T480" s="49"/>
      <c r="AT480" s="13" t="s">
        <v>136</v>
      </c>
      <c r="AU480" s="13" t="s">
        <v>84</v>
      </c>
    </row>
    <row r="481" spans="2:65" s="1" customFormat="1" ht="16.5" customHeight="1">
      <c r="B481" s="25"/>
      <c r="C481" s="124" t="s">
        <v>698</v>
      </c>
      <c r="D481" s="124" t="s">
        <v>128</v>
      </c>
      <c r="E481" s="125" t="s">
        <v>699</v>
      </c>
      <c r="F481" s="126" t="s">
        <v>700</v>
      </c>
      <c r="G481" s="127" t="s">
        <v>680</v>
      </c>
      <c r="H481" s="128">
        <v>1000</v>
      </c>
      <c r="I481" s="129">
        <v>886</v>
      </c>
      <c r="J481" s="129">
        <f>ROUND(I481*H481,2)</f>
        <v>886000</v>
      </c>
      <c r="K481" s="126" t="s">
        <v>132</v>
      </c>
      <c r="L481" s="25"/>
      <c r="M481" s="130" t="s">
        <v>1</v>
      </c>
      <c r="N481" s="131" t="s">
        <v>39</v>
      </c>
      <c r="O481" s="132">
        <v>0</v>
      </c>
      <c r="P481" s="132">
        <f>O481*H481</f>
        <v>0</v>
      </c>
      <c r="Q481" s="132">
        <v>0</v>
      </c>
      <c r="R481" s="132">
        <f>Q481*H481</f>
        <v>0</v>
      </c>
      <c r="S481" s="132">
        <v>0</v>
      </c>
      <c r="T481" s="133">
        <f>S481*H481</f>
        <v>0</v>
      </c>
      <c r="AR481" s="134" t="s">
        <v>133</v>
      </c>
      <c r="AT481" s="134" t="s">
        <v>128</v>
      </c>
      <c r="AU481" s="134" t="s">
        <v>84</v>
      </c>
      <c r="AY481" s="13" t="s">
        <v>125</v>
      </c>
      <c r="BE481" s="135">
        <f>IF(N481="základní",J481,0)</f>
        <v>886000</v>
      </c>
      <c r="BF481" s="135">
        <f>IF(N481="snížená",J481,0)</f>
        <v>0</v>
      </c>
      <c r="BG481" s="135">
        <f>IF(N481="zákl. přenesená",J481,0)</f>
        <v>0</v>
      </c>
      <c r="BH481" s="135">
        <f>IF(N481="sníž. přenesená",J481,0)</f>
        <v>0</v>
      </c>
      <c r="BI481" s="135">
        <f>IF(N481="nulová",J481,0)</f>
        <v>0</v>
      </c>
      <c r="BJ481" s="13" t="s">
        <v>82</v>
      </c>
      <c r="BK481" s="135">
        <f>ROUND(I481*H481,2)</f>
        <v>886000</v>
      </c>
      <c r="BL481" s="13" t="s">
        <v>133</v>
      </c>
      <c r="BM481" s="134" t="s">
        <v>701</v>
      </c>
    </row>
    <row r="482" spans="2:65" s="1" customFormat="1" ht="38.4">
      <c r="B482" s="25"/>
      <c r="D482" s="136" t="s">
        <v>134</v>
      </c>
      <c r="F482" s="137" t="s">
        <v>702</v>
      </c>
      <c r="L482" s="25"/>
      <c r="M482" s="138"/>
      <c r="T482" s="49"/>
      <c r="AT482" s="13" t="s">
        <v>134</v>
      </c>
      <c r="AU482" s="13" t="s">
        <v>84</v>
      </c>
    </row>
    <row r="483" spans="2:65" s="1" customFormat="1" ht="48">
      <c r="B483" s="25"/>
      <c r="D483" s="136" t="s">
        <v>136</v>
      </c>
      <c r="F483" s="139" t="s">
        <v>697</v>
      </c>
      <c r="L483" s="25"/>
      <c r="M483" s="138"/>
      <c r="T483" s="49"/>
      <c r="AT483" s="13" t="s">
        <v>136</v>
      </c>
      <c r="AU483" s="13" t="s">
        <v>84</v>
      </c>
    </row>
    <row r="484" spans="2:65" s="1" customFormat="1" ht="16.5" customHeight="1">
      <c r="B484" s="25"/>
      <c r="C484" s="124" t="s">
        <v>420</v>
      </c>
      <c r="D484" s="124" t="s">
        <v>128</v>
      </c>
      <c r="E484" s="125" t="s">
        <v>703</v>
      </c>
      <c r="F484" s="126" t="s">
        <v>704</v>
      </c>
      <c r="G484" s="127" t="s">
        <v>146</v>
      </c>
      <c r="H484" s="128">
        <v>1000</v>
      </c>
      <c r="I484" s="129">
        <v>196</v>
      </c>
      <c r="J484" s="129">
        <f>ROUND(I484*H484,2)</f>
        <v>196000</v>
      </c>
      <c r="K484" s="126" t="s">
        <v>132</v>
      </c>
      <c r="L484" s="25"/>
      <c r="M484" s="130" t="s">
        <v>1</v>
      </c>
      <c r="N484" s="131" t="s">
        <v>39</v>
      </c>
      <c r="O484" s="132">
        <v>0</v>
      </c>
      <c r="P484" s="132">
        <f>O484*H484</f>
        <v>0</v>
      </c>
      <c r="Q484" s="132">
        <v>0</v>
      </c>
      <c r="R484" s="132">
        <f>Q484*H484</f>
        <v>0</v>
      </c>
      <c r="S484" s="132">
        <v>0</v>
      </c>
      <c r="T484" s="133">
        <f>S484*H484</f>
        <v>0</v>
      </c>
      <c r="AR484" s="134" t="s">
        <v>133</v>
      </c>
      <c r="AT484" s="134" t="s">
        <v>128</v>
      </c>
      <c r="AU484" s="134" t="s">
        <v>84</v>
      </c>
      <c r="AY484" s="13" t="s">
        <v>125</v>
      </c>
      <c r="BE484" s="135">
        <f>IF(N484="základní",J484,0)</f>
        <v>196000</v>
      </c>
      <c r="BF484" s="135">
        <f>IF(N484="snížená",J484,0)</f>
        <v>0</v>
      </c>
      <c r="BG484" s="135">
        <f>IF(N484="zákl. přenesená",J484,0)</f>
        <v>0</v>
      </c>
      <c r="BH484" s="135">
        <f>IF(N484="sníž. přenesená",J484,0)</f>
        <v>0</v>
      </c>
      <c r="BI484" s="135">
        <f>IF(N484="nulová",J484,0)</f>
        <v>0</v>
      </c>
      <c r="BJ484" s="13" t="s">
        <v>82</v>
      </c>
      <c r="BK484" s="135">
        <f>ROUND(I484*H484,2)</f>
        <v>196000</v>
      </c>
      <c r="BL484" s="13" t="s">
        <v>133</v>
      </c>
      <c r="BM484" s="134" t="s">
        <v>705</v>
      </c>
    </row>
    <row r="485" spans="2:65" s="1" customFormat="1" ht="28.8">
      <c r="B485" s="25"/>
      <c r="D485" s="136" t="s">
        <v>134</v>
      </c>
      <c r="F485" s="137" t="s">
        <v>706</v>
      </c>
      <c r="L485" s="25"/>
      <c r="M485" s="138"/>
      <c r="T485" s="49"/>
      <c r="AT485" s="13" t="s">
        <v>134</v>
      </c>
      <c r="AU485" s="13" t="s">
        <v>84</v>
      </c>
    </row>
    <row r="486" spans="2:65" s="1" customFormat="1" ht="28.8">
      <c r="B486" s="25"/>
      <c r="D486" s="136" t="s">
        <v>136</v>
      </c>
      <c r="F486" s="139" t="s">
        <v>707</v>
      </c>
      <c r="L486" s="25"/>
      <c r="M486" s="138"/>
      <c r="T486" s="49"/>
      <c r="AT486" s="13" t="s">
        <v>136</v>
      </c>
      <c r="AU486" s="13" t="s">
        <v>84</v>
      </c>
    </row>
    <row r="487" spans="2:65" s="1" customFormat="1" ht="16.5" customHeight="1">
      <c r="B487" s="25"/>
      <c r="C487" s="124" t="s">
        <v>708</v>
      </c>
      <c r="D487" s="124" t="s">
        <v>128</v>
      </c>
      <c r="E487" s="125" t="s">
        <v>709</v>
      </c>
      <c r="F487" s="126" t="s">
        <v>710</v>
      </c>
      <c r="G487" s="127" t="s">
        <v>146</v>
      </c>
      <c r="H487" s="128">
        <v>1000</v>
      </c>
      <c r="I487" s="129">
        <v>340</v>
      </c>
      <c r="J487" s="129">
        <f>ROUND(I487*H487,2)</f>
        <v>340000</v>
      </c>
      <c r="K487" s="126" t="s">
        <v>132</v>
      </c>
      <c r="L487" s="25"/>
      <c r="M487" s="130" t="s">
        <v>1</v>
      </c>
      <c r="N487" s="131" t="s">
        <v>39</v>
      </c>
      <c r="O487" s="132">
        <v>0</v>
      </c>
      <c r="P487" s="132">
        <f>O487*H487</f>
        <v>0</v>
      </c>
      <c r="Q487" s="132">
        <v>0</v>
      </c>
      <c r="R487" s="132">
        <f>Q487*H487</f>
        <v>0</v>
      </c>
      <c r="S487" s="132">
        <v>0</v>
      </c>
      <c r="T487" s="133">
        <f>S487*H487</f>
        <v>0</v>
      </c>
      <c r="AR487" s="134" t="s">
        <v>133</v>
      </c>
      <c r="AT487" s="134" t="s">
        <v>128</v>
      </c>
      <c r="AU487" s="134" t="s">
        <v>84</v>
      </c>
      <c r="AY487" s="13" t="s">
        <v>125</v>
      </c>
      <c r="BE487" s="135">
        <f>IF(N487="základní",J487,0)</f>
        <v>340000</v>
      </c>
      <c r="BF487" s="135">
        <f>IF(N487="snížená",J487,0)</f>
        <v>0</v>
      </c>
      <c r="BG487" s="135">
        <f>IF(N487="zákl. přenesená",J487,0)</f>
        <v>0</v>
      </c>
      <c r="BH487" s="135">
        <f>IF(N487="sníž. přenesená",J487,0)</f>
        <v>0</v>
      </c>
      <c r="BI487" s="135">
        <f>IF(N487="nulová",J487,0)</f>
        <v>0</v>
      </c>
      <c r="BJ487" s="13" t="s">
        <v>82</v>
      </c>
      <c r="BK487" s="135">
        <f>ROUND(I487*H487,2)</f>
        <v>340000</v>
      </c>
      <c r="BL487" s="13" t="s">
        <v>133</v>
      </c>
      <c r="BM487" s="134" t="s">
        <v>711</v>
      </c>
    </row>
    <row r="488" spans="2:65" s="1" customFormat="1" ht="28.8">
      <c r="B488" s="25"/>
      <c r="D488" s="136" t="s">
        <v>134</v>
      </c>
      <c r="F488" s="137" t="s">
        <v>712</v>
      </c>
      <c r="L488" s="25"/>
      <c r="M488" s="138"/>
      <c r="T488" s="49"/>
      <c r="AT488" s="13" t="s">
        <v>134</v>
      </c>
      <c r="AU488" s="13" t="s">
        <v>84</v>
      </c>
    </row>
    <row r="489" spans="2:65" s="1" customFormat="1" ht="28.8">
      <c r="B489" s="25"/>
      <c r="D489" s="136" t="s">
        <v>136</v>
      </c>
      <c r="F489" s="139" t="s">
        <v>707</v>
      </c>
      <c r="L489" s="25"/>
      <c r="M489" s="138"/>
      <c r="T489" s="49"/>
      <c r="AT489" s="13" t="s">
        <v>136</v>
      </c>
      <c r="AU489" s="13" t="s">
        <v>84</v>
      </c>
    </row>
    <row r="490" spans="2:65" s="1" customFormat="1" ht="16.5" customHeight="1">
      <c r="B490" s="25"/>
      <c r="C490" s="124" t="s">
        <v>425</v>
      </c>
      <c r="D490" s="124" t="s">
        <v>128</v>
      </c>
      <c r="E490" s="125" t="s">
        <v>713</v>
      </c>
      <c r="F490" s="126" t="s">
        <v>714</v>
      </c>
      <c r="G490" s="127" t="s">
        <v>146</v>
      </c>
      <c r="H490" s="128">
        <v>200</v>
      </c>
      <c r="I490" s="129">
        <v>217</v>
      </c>
      <c r="J490" s="129">
        <f>ROUND(I490*H490,2)</f>
        <v>43400</v>
      </c>
      <c r="K490" s="126" t="s">
        <v>132</v>
      </c>
      <c r="L490" s="25"/>
      <c r="M490" s="130" t="s">
        <v>1</v>
      </c>
      <c r="N490" s="131" t="s">
        <v>39</v>
      </c>
      <c r="O490" s="132">
        <v>0</v>
      </c>
      <c r="P490" s="132">
        <f>O490*H490</f>
        <v>0</v>
      </c>
      <c r="Q490" s="132">
        <v>0</v>
      </c>
      <c r="R490" s="132">
        <f>Q490*H490</f>
        <v>0</v>
      </c>
      <c r="S490" s="132">
        <v>0</v>
      </c>
      <c r="T490" s="133">
        <f>S490*H490</f>
        <v>0</v>
      </c>
      <c r="AR490" s="134" t="s">
        <v>133</v>
      </c>
      <c r="AT490" s="134" t="s">
        <v>128</v>
      </c>
      <c r="AU490" s="134" t="s">
        <v>84</v>
      </c>
      <c r="AY490" s="13" t="s">
        <v>125</v>
      </c>
      <c r="BE490" s="135">
        <f>IF(N490="základní",J490,0)</f>
        <v>43400</v>
      </c>
      <c r="BF490" s="135">
        <f>IF(N490="snížená",J490,0)</f>
        <v>0</v>
      </c>
      <c r="BG490" s="135">
        <f>IF(N490="zákl. přenesená",J490,0)</f>
        <v>0</v>
      </c>
      <c r="BH490" s="135">
        <f>IF(N490="sníž. přenesená",J490,0)</f>
        <v>0</v>
      </c>
      <c r="BI490" s="135">
        <f>IF(N490="nulová",J490,0)</f>
        <v>0</v>
      </c>
      <c r="BJ490" s="13" t="s">
        <v>82</v>
      </c>
      <c r="BK490" s="135">
        <f>ROUND(I490*H490,2)</f>
        <v>43400</v>
      </c>
      <c r="BL490" s="13" t="s">
        <v>133</v>
      </c>
      <c r="BM490" s="134" t="s">
        <v>715</v>
      </c>
    </row>
    <row r="491" spans="2:65" s="1" customFormat="1" ht="19.2">
      <c r="B491" s="25"/>
      <c r="D491" s="136" t="s">
        <v>134</v>
      </c>
      <c r="F491" s="137" t="s">
        <v>716</v>
      </c>
      <c r="L491" s="25"/>
      <c r="M491" s="138"/>
      <c r="T491" s="49"/>
      <c r="AT491" s="13" t="s">
        <v>134</v>
      </c>
      <c r="AU491" s="13" t="s">
        <v>84</v>
      </c>
    </row>
    <row r="492" spans="2:65" s="1" customFormat="1" ht="19.2">
      <c r="B492" s="25"/>
      <c r="D492" s="136" t="s">
        <v>136</v>
      </c>
      <c r="F492" s="139" t="s">
        <v>717</v>
      </c>
      <c r="L492" s="25"/>
      <c r="M492" s="138"/>
      <c r="T492" s="49"/>
      <c r="AT492" s="13" t="s">
        <v>136</v>
      </c>
      <c r="AU492" s="13" t="s">
        <v>84</v>
      </c>
    </row>
    <row r="493" spans="2:65" s="1" customFormat="1" ht="16.5" customHeight="1">
      <c r="B493" s="25"/>
      <c r="C493" s="124" t="s">
        <v>718</v>
      </c>
      <c r="D493" s="124" t="s">
        <v>128</v>
      </c>
      <c r="E493" s="125" t="s">
        <v>719</v>
      </c>
      <c r="F493" s="126" t="s">
        <v>720</v>
      </c>
      <c r="G493" s="127" t="s">
        <v>146</v>
      </c>
      <c r="H493" s="128">
        <v>200</v>
      </c>
      <c r="I493" s="129">
        <v>260</v>
      </c>
      <c r="J493" s="129">
        <f>ROUND(I493*H493,2)</f>
        <v>52000</v>
      </c>
      <c r="K493" s="126" t="s">
        <v>132</v>
      </c>
      <c r="L493" s="25"/>
      <c r="M493" s="130" t="s">
        <v>1</v>
      </c>
      <c r="N493" s="131" t="s">
        <v>39</v>
      </c>
      <c r="O493" s="132">
        <v>0</v>
      </c>
      <c r="P493" s="132">
        <f>O493*H493</f>
        <v>0</v>
      </c>
      <c r="Q493" s="132">
        <v>0</v>
      </c>
      <c r="R493" s="132">
        <f>Q493*H493</f>
        <v>0</v>
      </c>
      <c r="S493" s="132">
        <v>0</v>
      </c>
      <c r="T493" s="133">
        <f>S493*H493</f>
        <v>0</v>
      </c>
      <c r="AR493" s="134" t="s">
        <v>133</v>
      </c>
      <c r="AT493" s="134" t="s">
        <v>128</v>
      </c>
      <c r="AU493" s="134" t="s">
        <v>84</v>
      </c>
      <c r="AY493" s="13" t="s">
        <v>125</v>
      </c>
      <c r="BE493" s="135">
        <f>IF(N493="základní",J493,0)</f>
        <v>52000</v>
      </c>
      <c r="BF493" s="135">
        <f>IF(N493="snížená",J493,0)</f>
        <v>0</v>
      </c>
      <c r="BG493" s="135">
        <f>IF(N493="zákl. přenesená",J493,0)</f>
        <v>0</v>
      </c>
      <c r="BH493" s="135">
        <f>IF(N493="sníž. přenesená",J493,0)</f>
        <v>0</v>
      </c>
      <c r="BI493" s="135">
        <f>IF(N493="nulová",J493,0)</f>
        <v>0</v>
      </c>
      <c r="BJ493" s="13" t="s">
        <v>82</v>
      </c>
      <c r="BK493" s="135">
        <f>ROUND(I493*H493,2)</f>
        <v>52000</v>
      </c>
      <c r="BL493" s="13" t="s">
        <v>133</v>
      </c>
      <c r="BM493" s="134" t="s">
        <v>721</v>
      </c>
    </row>
    <row r="494" spans="2:65" s="1" customFormat="1" ht="19.2">
      <c r="B494" s="25"/>
      <c r="D494" s="136" t="s">
        <v>134</v>
      </c>
      <c r="F494" s="137" t="s">
        <v>722</v>
      </c>
      <c r="L494" s="25"/>
      <c r="M494" s="138"/>
      <c r="T494" s="49"/>
      <c r="AT494" s="13" t="s">
        <v>134</v>
      </c>
      <c r="AU494" s="13" t="s">
        <v>84</v>
      </c>
    </row>
    <row r="495" spans="2:65" s="1" customFormat="1" ht="19.2">
      <c r="B495" s="25"/>
      <c r="D495" s="136" t="s">
        <v>136</v>
      </c>
      <c r="F495" s="139" t="s">
        <v>717</v>
      </c>
      <c r="L495" s="25"/>
      <c r="M495" s="138"/>
      <c r="T495" s="49"/>
      <c r="AT495" s="13" t="s">
        <v>136</v>
      </c>
      <c r="AU495" s="13" t="s">
        <v>84</v>
      </c>
    </row>
    <row r="496" spans="2:65" s="1" customFormat="1" ht="16.5" customHeight="1">
      <c r="B496" s="25"/>
      <c r="C496" s="124" t="s">
        <v>430</v>
      </c>
      <c r="D496" s="124" t="s">
        <v>128</v>
      </c>
      <c r="E496" s="125" t="s">
        <v>723</v>
      </c>
      <c r="F496" s="126" t="s">
        <v>724</v>
      </c>
      <c r="G496" s="127" t="s">
        <v>146</v>
      </c>
      <c r="H496" s="128">
        <v>100</v>
      </c>
      <c r="I496" s="129">
        <v>483</v>
      </c>
      <c r="J496" s="129">
        <f>ROUND(I496*H496,2)</f>
        <v>48300</v>
      </c>
      <c r="K496" s="126" t="s">
        <v>132</v>
      </c>
      <c r="L496" s="25"/>
      <c r="M496" s="130" t="s">
        <v>1</v>
      </c>
      <c r="N496" s="131" t="s">
        <v>39</v>
      </c>
      <c r="O496" s="132">
        <v>0</v>
      </c>
      <c r="P496" s="132">
        <f>O496*H496</f>
        <v>0</v>
      </c>
      <c r="Q496" s="132">
        <v>0</v>
      </c>
      <c r="R496" s="132">
        <f>Q496*H496</f>
        <v>0</v>
      </c>
      <c r="S496" s="132">
        <v>0</v>
      </c>
      <c r="T496" s="133">
        <f>S496*H496</f>
        <v>0</v>
      </c>
      <c r="AR496" s="134" t="s">
        <v>133</v>
      </c>
      <c r="AT496" s="134" t="s">
        <v>128</v>
      </c>
      <c r="AU496" s="134" t="s">
        <v>84</v>
      </c>
      <c r="AY496" s="13" t="s">
        <v>125</v>
      </c>
      <c r="BE496" s="135">
        <f>IF(N496="základní",J496,0)</f>
        <v>48300</v>
      </c>
      <c r="BF496" s="135">
        <f>IF(N496="snížená",J496,0)</f>
        <v>0</v>
      </c>
      <c r="BG496" s="135">
        <f>IF(N496="zákl. přenesená",J496,0)</f>
        <v>0</v>
      </c>
      <c r="BH496" s="135">
        <f>IF(N496="sníž. přenesená",J496,0)</f>
        <v>0</v>
      </c>
      <c r="BI496" s="135">
        <f>IF(N496="nulová",J496,0)</f>
        <v>0</v>
      </c>
      <c r="BJ496" s="13" t="s">
        <v>82</v>
      </c>
      <c r="BK496" s="135">
        <f>ROUND(I496*H496,2)</f>
        <v>48300</v>
      </c>
      <c r="BL496" s="13" t="s">
        <v>133</v>
      </c>
      <c r="BM496" s="134" t="s">
        <v>725</v>
      </c>
    </row>
    <row r="497" spans="2:65" s="1" customFormat="1" ht="38.4">
      <c r="B497" s="25"/>
      <c r="D497" s="136" t="s">
        <v>134</v>
      </c>
      <c r="F497" s="137" t="s">
        <v>726</v>
      </c>
      <c r="L497" s="25"/>
      <c r="M497" s="138"/>
      <c r="T497" s="49"/>
      <c r="AT497" s="13" t="s">
        <v>134</v>
      </c>
      <c r="AU497" s="13" t="s">
        <v>84</v>
      </c>
    </row>
    <row r="498" spans="2:65" s="1" customFormat="1" ht="38.4">
      <c r="B498" s="25"/>
      <c r="D498" s="136" t="s">
        <v>136</v>
      </c>
      <c r="F498" s="139" t="s">
        <v>727</v>
      </c>
      <c r="L498" s="25"/>
      <c r="M498" s="138"/>
      <c r="T498" s="49"/>
      <c r="AT498" s="13" t="s">
        <v>136</v>
      </c>
      <c r="AU498" s="13" t="s">
        <v>84</v>
      </c>
    </row>
    <row r="499" spans="2:65" s="1" customFormat="1" ht="16.5" customHeight="1">
      <c r="B499" s="25"/>
      <c r="C499" s="124" t="s">
        <v>728</v>
      </c>
      <c r="D499" s="124" t="s">
        <v>128</v>
      </c>
      <c r="E499" s="125" t="s">
        <v>729</v>
      </c>
      <c r="F499" s="126" t="s">
        <v>730</v>
      </c>
      <c r="G499" s="127" t="s">
        <v>146</v>
      </c>
      <c r="H499" s="128">
        <v>100</v>
      </c>
      <c r="I499" s="129">
        <v>560</v>
      </c>
      <c r="J499" s="129">
        <f>ROUND(I499*H499,2)</f>
        <v>56000</v>
      </c>
      <c r="K499" s="126" t="s">
        <v>132</v>
      </c>
      <c r="L499" s="25"/>
      <c r="M499" s="130" t="s">
        <v>1</v>
      </c>
      <c r="N499" s="131" t="s">
        <v>39</v>
      </c>
      <c r="O499" s="132">
        <v>0</v>
      </c>
      <c r="P499" s="132">
        <f>O499*H499</f>
        <v>0</v>
      </c>
      <c r="Q499" s="132">
        <v>0</v>
      </c>
      <c r="R499" s="132">
        <f>Q499*H499</f>
        <v>0</v>
      </c>
      <c r="S499" s="132">
        <v>0</v>
      </c>
      <c r="T499" s="133">
        <f>S499*H499</f>
        <v>0</v>
      </c>
      <c r="AR499" s="134" t="s">
        <v>133</v>
      </c>
      <c r="AT499" s="134" t="s">
        <v>128</v>
      </c>
      <c r="AU499" s="134" t="s">
        <v>84</v>
      </c>
      <c r="AY499" s="13" t="s">
        <v>125</v>
      </c>
      <c r="BE499" s="135">
        <f>IF(N499="základní",J499,0)</f>
        <v>56000</v>
      </c>
      <c r="BF499" s="135">
        <f>IF(N499="snížená",J499,0)</f>
        <v>0</v>
      </c>
      <c r="BG499" s="135">
        <f>IF(N499="zákl. přenesená",J499,0)</f>
        <v>0</v>
      </c>
      <c r="BH499" s="135">
        <f>IF(N499="sníž. přenesená",J499,0)</f>
        <v>0</v>
      </c>
      <c r="BI499" s="135">
        <f>IF(N499="nulová",J499,0)</f>
        <v>0</v>
      </c>
      <c r="BJ499" s="13" t="s">
        <v>82</v>
      </c>
      <c r="BK499" s="135">
        <f>ROUND(I499*H499,2)</f>
        <v>56000</v>
      </c>
      <c r="BL499" s="13" t="s">
        <v>133</v>
      </c>
      <c r="BM499" s="134" t="s">
        <v>731</v>
      </c>
    </row>
    <row r="500" spans="2:65" s="1" customFormat="1" ht="38.4">
      <c r="B500" s="25"/>
      <c r="D500" s="136" t="s">
        <v>134</v>
      </c>
      <c r="F500" s="137" t="s">
        <v>732</v>
      </c>
      <c r="L500" s="25"/>
      <c r="M500" s="138"/>
      <c r="T500" s="49"/>
      <c r="AT500" s="13" t="s">
        <v>134</v>
      </c>
      <c r="AU500" s="13" t="s">
        <v>84</v>
      </c>
    </row>
    <row r="501" spans="2:65" s="1" customFormat="1" ht="38.4">
      <c r="B501" s="25"/>
      <c r="D501" s="136" t="s">
        <v>136</v>
      </c>
      <c r="F501" s="139" t="s">
        <v>727</v>
      </c>
      <c r="L501" s="25"/>
      <c r="M501" s="138"/>
      <c r="T501" s="49"/>
      <c r="AT501" s="13" t="s">
        <v>136</v>
      </c>
      <c r="AU501" s="13" t="s">
        <v>84</v>
      </c>
    </row>
    <row r="502" spans="2:65" s="1" customFormat="1" ht="16.5" customHeight="1">
      <c r="B502" s="25"/>
      <c r="C502" s="124" t="s">
        <v>435</v>
      </c>
      <c r="D502" s="124" t="s">
        <v>128</v>
      </c>
      <c r="E502" s="125" t="s">
        <v>733</v>
      </c>
      <c r="F502" s="126" t="s">
        <v>734</v>
      </c>
      <c r="G502" s="127" t="s">
        <v>146</v>
      </c>
      <c r="H502" s="128">
        <v>100</v>
      </c>
      <c r="I502" s="129">
        <v>644</v>
      </c>
      <c r="J502" s="129">
        <f>ROUND(I502*H502,2)</f>
        <v>64400</v>
      </c>
      <c r="K502" s="126" t="s">
        <v>132</v>
      </c>
      <c r="L502" s="25"/>
      <c r="M502" s="130" t="s">
        <v>1</v>
      </c>
      <c r="N502" s="131" t="s">
        <v>39</v>
      </c>
      <c r="O502" s="132">
        <v>0</v>
      </c>
      <c r="P502" s="132">
        <f>O502*H502</f>
        <v>0</v>
      </c>
      <c r="Q502" s="132">
        <v>0</v>
      </c>
      <c r="R502" s="132">
        <f>Q502*H502</f>
        <v>0</v>
      </c>
      <c r="S502" s="132">
        <v>0</v>
      </c>
      <c r="T502" s="133">
        <f>S502*H502</f>
        <v>0</v>
      </c>
      <c r="AR502" s="134" t="s">
        <v>133</v>
      </c>
      <c r="AT502" s="134" t="s">
        <v>128</v>
      </c>
      <c r="AU502" s="134" t="s">
        <v>84</v>
      </c>
      <c r="AY502" s="13" t="s">
        <v>125</v>
      </c>
      <c r="BE502" s="135">
        <f>IF(N502="základní",J502,0)</f>
        <v>64400</v>
      </c>
      <c r="BF502" s="135">
        <f>IF(N502="snížená",J502,0)</f>
        <v>0</v>
      </c>
      <c r="BG502" s="135">
        <f>IF(N502="zákl. přenesená",J502,0)</f>
        <v>0</v>
      </c>
      <c r="BH502" s="135">
        <f>IF(N502="sníž. přenesená",J502,0)</f>
        <v>0</v>
      </c>
      <c r="BI502" s="135">
        <f>IF(N502="nulová",J502,0)</f>
        <v>0</v>
      </c>
      <c r="BJ502" s="13" t="s">
        <v>82</v>
      </c>
      <c r="BK502" s="135">
        <f>ROUND(I502*H502,2)</f>
        <v>64400</v>
      </c>
      <c r="BL502" s="13" t="s">
        <v>133</v>
      </c>
      <c r="BM502" s="134" t="s">
        <v>735</v>
      </c>
    </row>
    <row r="503" spans="2:65" s="1" customFormat="1" ht="38.4">
      <c r="B503" s="25"/>
      <c r="D503" s="136" t="s">
        <v>134</v>
      </c>
      <c r="F503" s="137" t="s">
        <v>736</v>
      </c>
      <c r="L503" s="25"/>
      <c r="M503" s="138"/>
      <c r="T503" s="49"/>
      <c r="AT503" s="13" t="s">
        <v>134</v>
      </c>
      <c r="AU503" s="13" t="s">
        <v>84</v>
      </c>
    </row>
    <row r="504" spans="2:65" s="1" customFormat="1" ht="38.4">
      <c r="B504" s="25"/>
      <c r="D504" s="136" t="s">
        <v>136</v>
      </c>
      <c r="F504" s="139" t="s">
        <v>727</v>
      </c>
      <c r="L504" s="25"/>
      <c r="M504" s="138"/>
      <c r="T504" s="49"/>
      <c r="AT504" s="13" t="s">
        <v>136</v>
      </c>
      <c r="AU504" s="13" t="s">
        <v>84</v>
      </c>
    </row>
    <row r="505" spans="2:65" s="1" customFormat="1" ht="16.5" customHeight="1">
      <c r="B505" s="25"/>
      <c r="C505" s="124" t="s">
        <v>737</v>
      </c>
      <c r="D505" s="124" t="s">
        <v>128</v>
      </c>
      <c r="E505" s="125" t="s">
        <v>738</v>
      </c>
      <c r="F505" s="126" t="s">
        <v>739</v>
      </c>
      <c r="G505" s="127" t="s">
        <v>146</v>
      </c>
      <c r="H505" s="128">
        <v>100</v>
      </c>
      <c r="I505" s="129">
        <v>509</v>
      </c>
      <c r="J505" s="129">
        <f>ROUND(I505*H505,2)</f>
        <v>50900</v>
      </c>
      <c r="K505" s="126" t="s">
        <v>132</v>
      </c>
      <c r="L505" s="25"/>
      <c r="M505" s="130" t="s">
        <v>1</v>
      </c>
      <c r="N505" s="131" t="s">
        <v>39</v>
      </c>
      <c r="O505" s="132">
        <v>0</v>
      </c>
      <c r="P505" s="132">
        <f>O505*H505</f>
        <v>0</v>
      </c>
      <c r="Q505" s="132">
        <v>0</v>
      </c>
      <c r="R505" s="132">
        <f>Q505*H505</f>
        <v>0</v>
      </c>
      <c r="S505" s="132">
        <v>0</v>
      </c>
      <c r="T505" s="133">
        <f>S505*H505</f>
        <v>0</v>
      </c>
      <c r="AR505" s="134" t="s">
        <v>133</v>
      </c>
      <c r="AT505" s="134" t="s">
        <v>128</v>
      </c>
      <c r="AU505" s="134" t="s">
        <v>84</v>
      </c>
      <c r="AY505" s="13" t="s">
        <v>125</v>
      </c>
      <c r="BE505" s="135">
        <f>IF(N505="základní",J505,0)</f>
        <v>50900</v>
      </c>
      <c r="BF505" s="135">
        <f>IF(N505="snížená",J505,0)</f>
        <v>0</v>
      </c>
      <c r="BG505" s="135">
        <f>IF(N505="zákl. přenesená",J505,0)</f>
        <v>0</v>
      </c>
      <c r="BH505" s="135">
        <f>IF(N505="sníž. přenesená",J505,0)</f>
        <v>0</v>
      </c>
      <c r="BI505" s="135">
        <f>IF(N505="nulová",J505,0)</f>
        <v>0</v>
      </c>
      <c r="BJ505" s="13" t="s">
        <v>82</v>
      </c>
      <c r="BK505" s="135">
        <f>ROUND(I505*H505,2)</f>
        <v>50900</v>
      </c>
      <c r="BL505" s="13" t="s">
        <v>133</v>
      </c>
      <c r="BM505" s="134" t="s">
        <v>740</v>
      </c>
    </row>
    <row r="506" spans="2:65" s="1" customFormat="1" ht="38.4">
      <c r="B506" s="25"/>
      <c r="D506" s="136" t="s">
        <v>134</v>
      </c>
      <c r="F506" s="137" t="s">
        <v>741</v>
      </c>
      <c r="L506" s="25"/>
      <c r="M506" s="138"/>
      <c r="T506" s="49"/>
      <c r="AT506" s="13" t="s">
        <v>134</v>
      </c>
      <c r="AU506" s="13" t="s">
        <v>84</v>
      </c>
    </row>
    <row r="507" spans="2:65" s="1" customFormat="1" ht="38.4">
      <c r="B507" s="25"/>
      <c r="D507" s="136" t="s">
        <v>136</v>
      </c>
      <c r="F507" s="139" t="s">
        <v>727</v>
      </c>
      <c r="L507" s="25"/>
      <c r="M507" s="138"/>
      <c r="T507" s="49"/>
      <c r="AT507" s="13" t="s">
        <v>136</v>
      </c>
      <c r="AU507" s="13" t="s">
        <v>84</v>
      </c>
    </row>
    <row r="508" spans="2:65" s="1" customFormat="1" ht="16.5" customHeight="1">
      <c r="B508" s="25"/>
      <c r="C508" s="124" t="s">
        <v>440</v>
      </c>
      <c r="D508" s="124" t="s">
        <v>128</v>
      </c>
      <c r="E508" s="125" t="s">
        <v>742</v>
      </c>
      <c r="F508" s="126" t="s">
        <v>743</v>
      </c>
      <c r="G508" s="127" t="s">
        <v>146</v>
      </c>
      <c r="H508" s="128">
        <v>100</v>
      </c>
      <c r="I508" s="129">
        <v>591</v>
      </c>
      <c r="J508" s="129">
        <f>ROUND(I508*H508,2)</f>
        <v>59100</v>
      </c>
      <c r="K508" s="126" t="s">
        <v>132</v>
      </c>
      <c r="L508" s="25"/>
      <c r="M508" s="130" t="s">
        <v>1</v>
      </c>
      <c r="N508" s="131" t="s">
        <v>39</v>
      </c>
      <c r="O508" s="132">
        <v>0</v>
      </c>
      <c r="P508" s="132">
        <f>O508*H508</f>
        <v>0</v>
      </c>
      <c r="Q508" s="132">
        <v>0</v>
      </c>
      <c r="R508" s="132">
        <f>Q508*H508</f>
        <v>0</v>
      </c>
      <c r="S508" s="132">
        <v>0</v>
      </c>
      <c r="T508" s="133">
        <f>S508*H508</f>
        <v>0</v>
      </c>
      <c r="AR508" s="134" t="s">
        <v>133</v>
      </c>
      <c r="AT508" s="134" t="s">
        <v>128</v>
      </c>
      <c r="AU508" s="134" t="s">
        <v>84</v>
      </c>
      <c r="AY508" s="13" t="s">
        <v>125</v>
      </c>
      <c r="BE508" s="135">
        <f>IF(N508="základní",J508,0)</f>
        <v>59100</v>
      </c>
      <c r="BF508" s="135">
        <f>IF(N508="snížená",J508,0)</f>
        <v>0</v>
      </c>
      <c r="BG508" s="135">
        <f>IF(N508="zákl. přenesená",J508,0)</f>
        <v>0</v>
      </c>
      <c r="BH508" s="135">
        <f>IF(N508="sníž. přenesená",J508,0)</f>
        <v>0</v>
      </c>
      <c r="BI508" s="135">
        <f>IF(N508="nulová",J508,0)</f>
        <v>0</v>
      </c>
      <c r="BJ508" s="13" t="s">
        <v>82</v>
      </c>
      <c r="BK508" s="135">
        <f>ROUND(I508*H508,2)</f>
        <v>59100</v>
      </c>
      <c r="BL508" s="13" t="s">
        <v>133</v>
      </c>
      <c r="BM508" s="134" t="s">
        <v>744</v>
      </c>
    </row>
    <row r="509" spans="2:65" s="1" customFormat="1" ht="38.4">
      <c r="B509" s="25"/>
      <c r="D509" s="136" t="s">
        <v>134</v>
      </c>
      <c r="F509" s="137" t="s">
        <v>745</v>
      </c>
      <c r="L509" s="25"/>
      <c r="M509" s="138"/>
      <c r="T509" s="49"/>
      <c r="AT509" s="13" t="s">
        <v>134</v>
      </c>
      <c r="AU509" s="13" t="s">
        <v>84</v>
      </c>
    </row>
    <row r="510" spans="2:65" s="1" customFormat="1" ht="38.4">
      <c r="B510" s="25"/>
      <c r="D510" s="136" t="s">
        <v>136</v>
      </c>
      <c r="F510" s="139" t="s">
        <v>727</v>
      </c>
      <c r="L510" s="25"/>
      <c r="M510" s="138"/>
      <c r="T510" s="49"/>
      <c r="AT510" s="13" t="s">
        <v>136</v>
      </c>
      <c r="AU510" s="13" t="s">
        <v>84</v>
      </c>
    </row>
    <row r="511" spans="2:65" s="1" customFormat="1" ht="16.5" customHeight="1">
      <c r="B511" s="25"/>
      <c r="C511" s="124" t="s">
        <v>746</v>
      </c>
      <c r="D511" s="124" t="s">
        <v>128</v>
      </c>
      <c r="E511" s="125" t="s">
        <v>747</v>
      </c>
      <c r="F511" s="126" t="s">
        <v>748</v>
      </c>
      <c r="G511" s="127" t="s">
        <v>146</v>
      </c>
      <c r="H511" s="128">
        <v>100</v>
      </c>
      <c r="I511" s="129">
        <v>681</v>
      </c>
      <c r="J511" s="129">
        <f>ROUND(I511*H511,2)</f>
        <v>68100</v>
      </c>
      <c r="K511" s="126" t="s">
        <v>132</v>
      </c>
      <c r="L511" s="25"/>
      <c r="M511" s="130" t="s">
        <v>1</v>
      </c>
      <c r="N511" s="131" t="s">
        <v>39</v>
      </c>
      <c r="O511" s="132">
        <v>0</v>
      </c>
      <c r="P511" s="132">
        <f>O511*H511</f>
        <v>0</v>
      </c>
      <c r="Q511" s="132">
        <v>0</v>
      </c>
      <c r="R511" s="132">
        <f>Q511*H511</f>
        <v>0</v>
      </c>
      <c r="S511" s="132">
        <v>0</v>
      </c>
      <c r="T511" s="133">
        <f>S511*H511</f>
        <v>0</v>
      </c>
      <c r="AR511" s="134" t="s">
        <v>133</v>
      </c>
      <c r="AT511" s="134" t="s">
        <v>128</v>
      </c>
      <c r="AU511" s="134" t="s">
        <v>84</v>
      </c>
      <c r="AY511" s="13" t="s">
        <v>125</v>
      </c>
      <c r="BE511" s="135">
        <f>IF(N511="základní",J511,0)</f>
        <v>68100</v>
      </c>
      <c r="BF511" s="135">
        <f>IF(N511="snížená",J511,0)</f>
        <v>0</v>
      </c>
      <c r="BG511" s="135">
        <f>IF(N511="zákl. přenesená",J511,0)</f>
        <v>0</v>
      </c>
      <c r="BH511" s="135">
        <f>IF(N511="sníž. přenesená",J511,0)</f>
        <v>0</v>
      </c>
      <c r="BI511" s="135">
        <f>IF(N511="nulová",J511,0)</f>
        <v>0</v>
      </c>
      <c r="BJ511" s="13" t="s">
        <v>82</v>
      </c>
      <c r="BK511" s="135">
        <f>ROUND(I511*H511,2)</f>
        <v>68100</v>
      </c>
      <c r="BL511" s="13" t="s">
        <v>133</v>
      </c>
      <c r="BM511" s="134" t="s">
        <v>749</v>
      </c>
    </row>
    <row r="512" spans="2:65" s="1" customFormat="1" ht="38.4">
      <c r="B512" s="25"/>
      <c r="D512" s="136" t="s">
        <v>134</v>
      </c>
      <c r="F512" s="137" t="s">
        <v>750</v>
      </c>
      <c r="L512" s="25"/>
      <c r="M512" s="138"/>
      <c r="T512" s="49"/>
      <c r="AT512" s="13" t="s">
        <v>134</v>
      </c>
      <c r="AU512" s="13" t="s">
        <v>84</v>
      </c>
    </row>
    <row r="513" spans="2:65" s="1" customFormat="1" ht="38.4">
      <c r="B513" s="25"/>
      <c r="D513" s="136" t="s">
        <v>136</v>
      </c>
      <c r="F513" s="139" t="s">
        <v>727</v>
      </c>
      <c r="L513" s="25"/>
      <c r="M513" s="138"/>
      <c r="T513" s="49"/>
      <c r="AT513" s="13" t="s">
        <v>136</v>
      </c>
      <c r="AU513" s="13" t="s">
        <v>84</v>
      </c>
    </row>
    <row r="514" spans="2:65" s="1" customFormat="1" ht="16.5" customHeight="1">
      <c r="B514" s="25"/>
      <c r="C514" s="124" t="s">
        <v>445</v>
      </c>
      <c r="D514" s="124" t="s">
        <v>128</v>
      </c>
      <c r="E514" s="125" t="s">
        <v>751</v>
      </c>
      <c r="F514" s="126" t="s">
        <v>752</v>
      </c>
      <c r="G514" s="127" t="s">
        <v>146</v>
      </c>
      <c r="H514" s="128">
        <v>100</v>
      </c>
      <c r="I514" s="129">
        <v>285</v>
      </c>
      <c r="J514" s="129">
        <f>ROUND(I514*H514,2)</f>
        <v>28500</v>
      </c>
      <c r="K514" s="126" t="s">
        <v>132</v>
      </c>
      <c r="L514" s="25"/>
      <c r="M514" s="130" t="s">
        <v>1</v>
      </c>
      <c r="N514" s="131" t="s">
        <v>39</v>
      </c>
      <c r="O514" s="132">
        <v>0</v>
      </c>
      <c r="P514" s="132">
        <f>O514*H514</f>
        <v>0</v>
      </c>
      <c r="Q514" s="132">
        <v>0</v>
      </c>
      <c r="R514" s="132">
        <f>Q514*H514</f>
        <v>0</v>
      </c>
      <c r="S514" s="132">
        <v>0</v>
      </c>
      <c r="T514" s="133">
        <f>S514*H514</f>
        <v>0</v>
      </c>
      <c r="AR514" s="134" t="s">
        <v>133</v>
      </c>
      <c r="AT514" s="134" t="s">
        <v>128</v>
      </c>
      <c r="AU514" s="134" t="s">
        <v>84</v>
      </c>
      <c r="AY514" s="13" t="s">
        <v>125</v>
      </c>
      <c r="BE514" s="135">
        <f>IF(N514="základní",J514,0)</f>
        <v>28500</v>
      </c>
      <c r="BF514" s="135">
        <f>IF(N514="snížená",J514,0)</f>
        <v>0</v>
      </c>
      <c r="BG514" s="135">
        <f>IF(N514="zákl. přenesená",J514,0)</f>
        <v>0</v>
      </c>
      <c r="BH514" s="135">
        <f>IF(N514="sníž. přenesená",J514,0)</f>
        <v>0</v>
      </c>
      <c r="BI514" s="135">
        <f>IF(N514="nulová",J514,0)</f>
        <v>0</v>
      </c>
      <c r="BJ514" s="13" t="s">
        <v>82</v>
      </c>
      <c r="BK514" s="135">
        <f>ROUND(I514*H514,2)</f>
        <v>28500</v>
      </c>
      <c r="BL514" s="13" t="s">
        <v>133</v>
      </c>
      <c r="BM514" s="134" t="s">
        <v>753</v>
      </c>
    </row>
    <row r="515" spans="2:65" s="1" customFormat="1" ht="19.2">
      <c r="B515" s="25"/>
      <c r="D515" s="136" t="s">
        <v>134</v>
      </c>
      <c r="F515" s="137" t="s">
        <v>754</v>
      </c>
      <c r="L515" s="25"/>
      <c r="M515" s="138"/>
      <c r="T515" s="49"/>
      <c r="AT515" s="13" t="s">
        <v>134</v>
      </c>
      <c r="AU515" s="13" t="s">
        <v>84</v>
      </c>
    </row>
    <row r="516" spans="2:65" s="1" customFormat="1" ht="28.8">
      <c r="B516" s="25"/>
      <c r="D516" s="136" t="s">
        <v>136</v>
      </c>
      <c r="F516" s="139" t="s">
        <v>755</v>
      </c>
      <c r="L516" s="25"/>
      <c r="M516" s="138"/>
      <c r="T516" s="49"/>
      <c r="AT516" s="13" t="s">
        <v>136</v>
      </c>
      <c r="AU516" s="13" t="s">
        <v>84</v>
      </c>
    </row>
    <row r="517" spans="2:65" s="1" customFormat="1" ht="16.5" customHeight="1">
      <c r="B517" s="25"/>
      <c r="C517" s="124" t="s">
        <v>756</v>
      </c>
      <c r="D517" s="124" t="s">
        <v>128</v>
      </c>
      <c r="E517" s="125" t="s">
        <v>757</v>
      </c>
      <c r="F517" s="126" t="s">
        <v>758</v>
      </c>
      <c r="G517" s="127" t="s">
        <v>146</v>
      </c>
      <c r="H517" s="128">
        <v>50</v>
      </c>
      <c r="I517" s="129">
        <v>99</v>
      </c>
      <c r="J517" s="129">
        <f>ROUND(I517*H517,2)</f>
        <v>4950</v>
      </c>
      <c r="K517" s="126" t="s">
        <v>132</v>
      </c>
      <c r="L517" s="25"/>
      <c r="M517" s="130" t="s">
        <v>1</v>
      </c>
      <c r="N517" s="131" t="s">
        <v>39</v>
      </c>
      <c r="O517" s="132">
        <v>0</v>
      </c>
      <c r="P517" s="132">
        <f>O517*H517</f>
        <v>0</v>
      </c>
      <c r="Q517" s="132">
        <v>0</v>
      </c>
      <c r="R517" s="132">
        <f>Q517*H517</f>
        <v>0</v>
      </c>
      <c r="S517" s="132">
        <v>0</v>
      </c>
      <c r="T517" s="133">
        <f>S517*H517</f>
        <v>0</v>
      </c>
      <c r="AR517" s="134" t="s">
        <v>133</v>
      </c>
      <c r="AT517" s="134" t="s">
        <v>128</v>
      </c>
      <c r="AU517" s="134" t="s">
        <v>84</v>
      </c>
      <c r="AY517" s="13" t="s">
        <v>125</v>
      </c>
      <c r="BE517" s="135">
        <f>IF(N517="základní",J517,0)</f>
        <v>4950</v>
      </c>
      <c r="BF517" s="135">
        <f>IF(N517="snížená",J517,0)</f>
        <v>0</v>
      </c>
      <c r="BG517" s="135">
        <f>IF(N517="zákl. přenesená",J517,0)</f>
        <v>0</v>
      </c>
      <c r="BH517" s="135">
        <f>IF(N517="sníž. přenesená",J517,0)</f>
        <v>0</v>
      </c>
      <c r="BI517" s="135">
        <f>IF(N517="nulová",J517,0)</f>
        <v>0</v>
      </c>
      <c r="BJ517" s="13" t="s">
        <v>82</v>
      </c>
      <c r="BK517" s="135">
        <f>ROUND(I517*H517,2)</f>
        <v>4950</v>
      </c>
      <c r="BL517" s="13" t="s">
        <v>133</v>
      </c>
      <c r="BM517" s="134" t="s">
        <v>759</v>
      </c>
    </row>
    <row r="518" spans="2:65" s="1" customFormat="1" ht="19.2">
      <c r="B518" s="25"/>
      <c r="D518" s="136" t="s">
        <v>134</v>
      </c>
      <c r="F518" s="137" t="s">
        <v>760</v>
      </c>
      <c r="L518" s="25"/>
      <c r="M518" s="138"/>
      <c r="T518" s="49"/>
      <c r="AT518" s="13" t="s">
        <v>134</v>
      </c>
      <c r="AU518" s="13" t="s">
        <v>84</v>
      </c>
    </row>
    <row r="519" spans="2:65" s="1" customFormat="1" ht="28.8">
      <c r="B519" s="25"/>
      <c r="D519" s="136" t="s">
        <v>136</v>
      </c>
      <c r="F519" s="139" t="s">
        <v>761</v>
      </c>
      <c r="L519" s="25"/>
      <c r="M519" s="138"/>
      <c r="T519" s="49"/>
      <c r="AT519" s="13" t="s">
        <v>136</v>
      </c>
      <c r="AU519" s="13" t="s">
        <v>84</v>
      </c>
    </row>
    <row r="520" spans="2:65" s="1" customFormat="1" ht="16.5" customHeight="1">
      <c r="B520" s="25"/>
      <c r="C520" s="124" t="s">
        <v>451</v>
      </c>
      <c r="D520" s="124" t="s">
        <v>128</v>
      </c>
      <c r="E520" s="125" t="s">
        <v>762</v>
      </c>
      <c r="F520" s="126" t="s">
        <v>763</v>
      </c>
      <c r="G520" s="127" t="s">
        <v>131</v>
      </c>
      <c r="H520" s="128">
        <v>0.2</v>
      </c>
      <c r="I520" s="129">
        <v>911700</v>
      </c>
      <c r="J520" s="129">
        <f>ROUND(I520*H520,2)</f>
        <v>182340</v>
      </c>
      <c r="K520" s="126" t="s">
        <v>132</v>
      </c>
      <c r="L520" s="25"/>
      <c r="M520" s="130" t="s">
        <v>1</v>
      </c>
      <c r="N520" s="131" t="s">
        <v>39</v>
      </c>
      <c r="O520" s="132">
        <v>0</v>
      </c>
      <c r="P520" s="132">
        <f>O520*H520</f>
        <v>0</v>
      </c>
      <c r="Q520" s="132">
        <v>0</v>
      </c>
      <c r="R520" s="132">
        <f>Q520*H520</f>
        <v>0</v>
      </c>
      <c r="S520" s="132">
        <v>0</v>
      </c>
      <c r="T520" s="133">
        <f>S520*H520</f>
        <v>0</v>
      </c>
      <c r="AR520" s="134" t="s">
        <v>133</v>
      </c>
      <c r="AT520" s="134" t="s">
        <v>128</v>
      </c>
      <c r="AU520" s="134" t="s">
        <v>84</v>
      </c>
      <c r="AY520" s="13" t="s">
        <v>125</v>
      </c>
      <c r="BE520" s="135">
        <f>IF(N520="základní",J520,0)</f>
        <v>182340</v>
      </c>
      <c r="BF520" s="135">
        <f>IF(N520="snížená",J520,0)</f>
        <v>0</v>
      </c>
      <c r="BG520" s="135">
        <f>IF(N520="zákl. přenesená",J520,0)</f>
        <v>0</v>
      </c>
      <c r="BH520" s="135">
        <f>IF(N520="sníž. přenesená",J520,0)</f>
        <v>0</v>
      </c>
      <c r="BI520" s="135">
        <f>IF(N520="nulová",J520,0)</f>
        <v>0</v>
      </c>
      <c r="BJ520" s="13" t="s">
        <v>82</v>
      </c>
      <c r="BK520" s="135">
        <f>ROUND(I520*H520,2)</f>
        <v>182340</v>
      </c>
      <c r="BL520" s="13" t="s">
        <v>133</v>
      </c>
      <c r="BM520" s="134" t="s">
        <v>764</v>
      </c>
    </row>
    <row r="521" spans="2:65" s="1" customFormat="1" ht="28.8">
      <c r="B521" s="25"/>
      <c r="D521" s="136" t="s">
        <v>134</v>
      </c>
      <c r="F521" s="137" t="s">
        <v>765</v>
      </c>
      <c r="L521" s="25"/>
      <c r="M521" s="138"/>
      <c r="T521" s="49"/>
      <c r="AT521" s="13" t="s">
        <v>134</v>
      </c>
      <c r="AU521" s="13" t="s">
        <v>84</v>
      </c>
    </row>
    <row r="522" spans="2:65" s="1" customFormat="1" ht="28.8">
      <c r="B522" s="25"/>
      <c r="D522" s="136" t="s">
        <v>136</v>
      </c>
      <c r="F522" s="139" t="s">
        <v>766</v>
      </c>
      <c r="L522" s="25"/>
      <c r="M522" s="138"/>
      <c r="T522" s="49"/>
      <c r="AT522" s="13" t="s">
        <v>136</v>
      </c>
      <c r="AU522" s="13" t="s">
        <v>84</v>
      </c>
    </row>
    <row r="523" spans="2:65" s="1" customFormat="1" ht="16.5" customHeight="1">
      <c r="B523" s="25"/>
      <c r="C523" s="124" t="s">
        <v>767</v>
      </c>
      <c r="D523" s="124" t="s">
        <v>128</v>
      </c>
      <c r="E523" s="125" t="s">
        <v>768</v>
      </c>
      <c r="F523" s="126" t="s">
        <v>769</v>
      </c>
      <c r="G523" s="127" t="s">
        <v>131</v>
      </c>
      <c r="H523" s="128">
        <v>0.2</v>
      </c>
      <c r="I523" s="129">
        <v>885200</v>
      </c>
      <c r="J523" s="129">
        <f>ROUND(I523*H523,2)</f>
        <v>177040</v>
      </c>
      <c r="K523" s="126" t="s">
        <v>132</v>
      </c>
      <c r="L523" s="25"/>
      <c r="M523" s="130" t="s">
        <v>1</v>
      </c>
      <c r="N523" s="131" t="s">
        <v>39</v>
      </c>
      <c r="O523" s="132">
        <v>0</v>
      </c>
      <c r="P523" s="132">
        <f>O523*H523</f>
        <v>0</v>
      </c>
      <c r="Q523" s="132">
        <v>0</v>
      </c>
      <c r="R523" s="132">
        <f>Q523*H523</f>
        <v>0</v>
      </c>
      <c r="S523" s="132">
        <v>0</v>
      </c>
      <c r="T523" s="133">
        <f>S523*H523</f>
        <v>0</v>
      </c>
      <c r="AR523" s="134" t="s">
        <v>133</v>
      </c>
      <c r="AT523" s="134" t="s">
        <v>128</v>
      </c>
      <c r="AU523" s="134" t="s">
        <v>84</v>
      </c>
      <c r="AY523" s="13" t="s">
        <v>125</v>
      </c>
      <c r="BE523" s="135">
        <f>IF(N523="základní",J523,0)</f>
        <v>177040</v>
      </c>
      <c r="BF523" s="135">
        <f>IF(N523="snížená",J523,0)</f>
        <v>0</v>
      </c>
      <c r="BG523" s="135">
        <f>IF(N523="zákl. přenesená",J523,0)</f>
        <v>0</v>
      </c>
      <c r="BH523" s="135">
        <f>IF(N523="sníž. přenesená",J523,0)</f>
        <v>0</v>
      </c>
      <c r="BI523" s="135">
        <f>IF(N523="nulová",J523,0)</f>
        <v>0</v>
      </c>
      <c r="BJ523" s="13" t="s">
        <v>82</v>
      </c>
      <c r="BK523" s="135">
        <f>ROUND(I523*H523,2)</f>
        <v>177040</v>
      </c>
      <c r="BL523" s="13" t="s">
        <v>133</v>
      </c>
      <c r="BM523" s="134" t="s">
        <v>770</v>
      </c>
    </row>
    <row r="524" spans="2:65" s="1" customFormat="1" ht="28.8">
      <c r="B524" s="25"/>
      <c r="D524" s="136" t="s">
        <v>134</v>
      </c>
      <c r="F524" s="137" t="s">
        <v>771</v>
      </c>
      <c r="L524" s="25"/>
      <c r="M524" s="138"/>
      <c r="T524" s="49"/>
      <c r="AT524" s="13" t="s">
        <v>134</v>
      </c>
      <c r="AU524" s="13" t="s">
        <v>84</v>
      </c>
    </row>
    <row r="525" spans="2:65" s="1" customFormat="1" ht="28.8">
      <c r="B525" s="25"/>
      <c r="D525" s="136" t="s">
        <v>136</v>
      </c>
      <c r="F525" s="139" t="s">
        <v>766</v>
      </c>
      <c r="L525" s="25"/>
      <c r="M525" s="138"/>
      <c r="T525" s="49"/>
      <c r="AT525" s="13" t="s">
        <v>136</v>
      </c>
      <c r="AU525" s="13" t="s">
        <v>84</v>
      </c>
    </row>
    <row r="526" spans="2:65" s="1" customFormat="1" ht="16.5" customHeight="1">
      <c r="B526" s="25"/>
      <c r="C526" s="124" t="s">
        <v>456</v>
      </c>
      <c r="D526" s="124" t="s">
        <v>128</v>
      </c>
      <c r="E526" s="125" t="s">
        <v>772</v>
      </c>
      <c r="F526" s="126" t="s">
        <v>773</v>
      </c>
      <c r="G526" s="127" t="s">
        <v>131</v>
      </c>
      <c r="H526" s="128">
        <v>0.2</v>
      </c>
      <c r="I526" s="129">
        <v>809200</v>
      </c>
      <c r="J526" s="129">
        <f>ROUND(I526*H526,2)</f>
        <v>161840</v>
      </c>
      <c r="K526" s="126" t="s">
        <v>132</v>
      </c>
      <c r="L526" s="25"/>
      <c r="M526" s="130" t="s">
        <v>1</v>
      </c>
      <c r="N526" s="131" t="s">
        <v>39</v>
      </c>
      <c r="O526" s="132">
        <v>0</v>
      </c>
      <c r="P526" s="132">
        <f>O526*H526</f>
        <v>0</v>
      </c>
      <c r="Q526" s="132">
        <v>0</v>
      </c>
      <c r="R526" s="132">
        <f>Q526*H526</f>
        <v>0</v>
      </c>
      <c r="S526" s="132">
        <v>0</v>
      </c>
      <c r="T526" s="133">
        <f>S526*H526</f>
        <v>0</v>
      </c>
      <c r="AR526" s="134" t="s">
        <v>133</v>
      </c>
      <c r="AT526" s="134" t="s">
        <v>128</v>
      </c>
      <c r="AU526" s="134" t="s">
        <v>84</v>
      </c>
      <c r="AY526" s="13" t="s">
        <v>125</v>
      </c>
      <c r="BE526" s="135">
        <f>IF(N526="základní",J526,0)</f>
        <v>161840</v>
      </c>
      <c r="BF526" s="135">
        <f>IF(N526="snížená",J526,0)</f>
        <v>0</v>
      </c>
      <c r="BG526" s="135">
        <f>IF(N526="zákl. přenesená",J526,0)</f>
        <v>0</v>
      </c>
      <c r="BH526" s="135">
        <f>IF(N526="sníž. přenesená",J526,0)</f>
        <v>0</v>
      </c>
      <c r="BI526" s="135">
        <f>IF(N526="nulová",J526,0)</f>
        <v>0</v>
      </c>
      <c r="BJ526" s="13" t="s">
        <v>82</v>
      </c>
      <c r="BK526" s="135">
        <f>ROUND(I526*H526,2)</f>
        <v>161840</v>
      </c>
      <c r="BL526" s="13" t="s">
        <v>133</v>
      </c>
      <c r="BM526" s="134" t="s">
        <v>774</v>
      </c>
    </row>
    <row r="527" spans="2:65" s="1" customFormat="1" ht="28.8">
      <c r="B527" s="25"/>
      <c r="D527" s="136" t="s">
        <v>134</v>
      </c>
      <c r="F527" s="137" t="s">
        <v>775</v>
      </c>
      <c r="L527" s="25"/>
      <c r="M527" s="138"/>
      <c r="T527" s="49"/>
      <c r="AT527" s="13" t="s">
        <v>134</v>
      </c>
      <c r="AU527" s="13" t="s">
        <v>84</v>
      </c>
    </row>
    <row r="528" spans="2:65" s="1" customFormat="1" ht="28.8">
      <c r="B528" s="25"/>
      <c r="D528" s="136" t="s">
        <v>136</v>
      </c>
      <c r="F528" s="139" t="s">
        <v>766</v>
      </c>
      <c r="L528" s="25"/>
      <c r="M528" s="138"/>
      <c r="T528" s="49"/>
      <c r="AT528" s="13" t="s">
        <v>136</v>
      </c>
      <c r="AU528" s="13" t="s">
        <v>84</v>
      </c>
    </row>
    <row r="529" spans="2:65" s="1" customFormat="1" ht="16.5" customHeight="1">
      <c r="B529" s="25"/>
      <c r="C529" s="124" t="s">
        <v>776</v>
      </c>
      <c r="D529" s="124" t="s">
        <v>128</v>
      </c>
      <c r="E529" s="125" t="s">
        <v>777</v>
      </c>
      <c r="F529" s="126" t="s">
        <v>778</v>
      </c>
      <c r="G529" s="127" t="s">
        <v>131</v>
      </c>
      <c r="H529" s="128">
        <v>1</v>
      </c>
      <c r="I529" s="129">
        <v>744200</v>
      </c>
      <c r="J529" s="129">
        <f>ROUND(I529*H529,2)</f>
        <v>744200</v>
      </c>
      <c r="K529" s="126" t="s">
        <v>132</v>
      </c>
      <c r="L529" s="25"/>
      <c r="M529" s="130" t="s">
        <v>1</v>
      </c>
      <c r="N529" s="131" t="s">
        <v>39</v>
      </c>
      <c r="O529" s="132">
        <v>0</v>
      </c>
      <c r="P529" s="132">
        <f>O529*H529</f>
        <v>0</v>
      </c>
      <c r="Q529" s="132">
        <v>0</v>
      </c>
      <c r="R529" s="132">
        <f>Q529*H529</f>
        <v>0</v>
      </c>
      <c r="S529" s="132">
        <v>0</v>
      </c>
      <c r="T529" s="133">
        <f>S529*H529</f>
        <v>0</v>
      </c>
      <c r="AR529" s="134" t="s">
        <v>133</v>
      </c>
      <c r="AT529" s="134" t="s">
        <v>128</v>
      </c>
      <c r="AU529" s="134" t="s">
        <v>84</v>
      </c>
      <c r="AY529" s="13" t="s">
        <v>125</v>
      </c>
      <c r="BE529" s="135">
        <f>IF(N529="základní",J529,0)</f>
        <v>744200</v>
      </c>
      <c r="BF529" s="135">
        <f>IF(N529="snížená",J529,0)</f>
        <v>0</v>
      </c>
      <c r="BG529" s="135">
        <f>IF(N529="zákl. přenesená",J529,0)</f>
        <v>0</v>
      </c>
      <c r="BH529" s="135">
        <f>IF(N529="sníž. přenesená",J529,0)</f>
        <v>0</v>
      </c>
      <c r="BI529" s="135">
        <f>IF(N529="nulová",J529,0)</f>
        <v>0</v>
      </c>
      <c r="BJ529" s="13" t="s">
        <v>82</v>
      </c>
      <c r="BK529" s="135">
        <f>ROUND(I529*H529,2)</f>
        <v>744200</v>
      </c>
      <c r="BL529" s="13" t="s">
        <v>133</v>
      </c>
      <c r="BM529" s="134" t="s">
        <v>779</v>
      </c>
    </row>
    <row r="530" spans="2:65" s="1" customFormat="1" ht="28.8">
      <c r="B530" s="25"/>
      <c r="D530" s="136" t="s">
        <v>134</v>
      </c>
      <c r="F530" s="137" t="s">
        <v>780</v>
      </c>
      <c r="L530" s="25"/>
      <c r="M530" s="138"/>
      <c r="T530" s="49"/>
      <c r="AT530" s="13" t="s">
        <v>134</v>
      </c>
      <c r="AU530" s="13" t="s">
        <v>84</v>
      </c>
    </row>
    <row r="531" spans="2:65" s="1" customFormat="1" ht="28.8">
      <c r="B531" s="25"/>
      <c r="D531" s="136" t="s">
        <v>136</v>
      </c>
      <c r="F531" s="139" t="s">
        <v>766</v>
      </c>
      <c r="L531" s="25"/>
      <c r="M531" s="138"/>
      <c r="T531" s="49"/>
      <c r="AT531" s="13" t="s">
        <v>136</v>
      </c>
      <c r="AU531" s="13" t="s">
        <v>84</v>
      </c>
    </row>
    <row r="532" spans="2:65" s="1" customFormat="1" ht="16.5" customHeight="1">
      <c r="B532" s="25"/>
      <c r="C532" s="124" t="s">
        <v>461</v>
      </c>
      <c r="D532" s="124" t="s">
        <v>128</v>
      </c>
      <c r="E532" s="125" t="s">
        <v>781</v>
      </c>
      <c r="F532" s="126" t="s">
        <v>782</v>
      </c>
      <c r="G532" s="127" t="s">
        <v>131</v>
      </c>
      <c r="H532" s="128">
        <v>0.2</v>
      </c>
      <c r="I532" s="129">
        <v>722600</v>
      </c>
      <c r="J532" s="129">
        <f>ROUND(I532*H532,2)</f>
        <v>144520</v>
      </c>
      <c r="K532" s="126" t="s">
        <v>132</v>
      </c>
      <c r="L532" s="25"/>
      <c r="M532" s="130" t="s">
        <v>1</v>
      </c>
      <c r="N532" s="131" t="s">
        <v>39</v>
      </c>
      <c r="O532" s="132">
        <v>0</v>
      </c>
      <c r="P532" s="132">
        <f>O532*H532</f>
        <v>0</v>
      </c>
      <c r="Q532" s="132">
        <v>0</v>
      </c>
      <c r="R532" s="132">
        <f>Q532*H532</f>
        <v>0</v>
      </c>
      <c r="S532" s="132">
        <v>0</v>
      </c>
      <c r="T532" s="133">
        <f>S532*H532</f>
        <v>0</v>
      </c>
      <c r="AR532" s="134" t="s">
        <v>133</v>
      </c>
      <c r="AT532" s="134" t="s">
        <v>128</v>
      </c>
      <c r="AU532" s="134" t="s">
        <v>84</v>
      </c>
      <c r="AY532" s="13" t="s">
        <v>125</v>
      </c>
      <c r="BE532" s="135">
        <f>IF(N532="základní",J532,0)</f>
        <v>144520</v>
      </c>
      <c r="BF532" s="135">
        <f>IF(N532="snížená",J532,0)</f>
        <v>0</v>
      </c>
      <c r="BG532" s="135">
        <f>IF(N532="zákl. přenesená",J532,0)</f>
        <v>0</v>
      </c>
      <c r="BH532" s="135">
        <f>IF(N532="sníž. přenesená",J532,0)</f>
        <v>0</v>
      </c>
      <c r="BI532" s="135">
        <f>IF(N532="nulová",J532,0)</f>
        <v>0</v>
      </c>
      <c r="BJ532" s="13" t="s">
        <v>82</v>
      </c>
      <c r="BK532" s="135">
        <f>ROUND(I532*H532,2)</f>
        <v>144520</v>
      </c>
      <c r="BL532" s="13" t="s">
        <v>133</v>
      </c>
      <c r="BM532" s="134" t="s">
        <v>783</v>
      </c>
    </row>
    <row r="533" spans="2:65" s="1" customFormat="1" ht="28.8">
      <c r="B533" s="25"/>
      <c r="D533" s="136" t="s">
        <v>134</v>
      </c>
      <c r="F533" s="137" t="s">
        <v>784</v>
      </c>
      <c r="L533" s="25"/>
      <c r="M533" s="138"/>
      <c r="T533" s="49"/>
      <c r="AT533" s="13" t="s">
        <v>134</v>
      </c>
      <c r="AU533" s="13" t="s">
        <v>84</v>
      </c>
    </row>
    <row r="534" spans="2:65" s="1" customFormat="1" ht="28.8">
      <c r="B534" s="25"/>
      <c r="D534" s="136" t="s">
        <v>136</v>
      </c>
      <c r="F534" s="139" t="s">
        <v>766</v>
      </c>
      <c r="L534" s="25"/>
      <c r="M534" s="138"/>
      <c r="T534" s="49"/>
      <c r="AT534" s="13" t="s">
        <v>136</v>
      </c>
      <c r="AU534" s="13" t="s">
        <v>84</v>
      </c>
    </row>
    <row r="535" spans="2:65" s="1" customFormat="1" ht="16.5" customHeight="1">
      <c r="B535" s="25"/>
      <c r="C535" s="124" t="s">
        <v>785</v>
      </c>
      <c r="D535" s="124" t="s">
        <v>128</v>
      </c>
      <c r="E535" s="125" t="s">
        <v>786</v>
      </c>
      <c r="F535" s="126" t="s">
        <v>787</v>
      </c>
      <c r="G535" s="127" t="s">
        <v>131</v>
      </c>
      <c r="H535" s="128">
        <v>1</v>
      </c>
      <c r="I535" s="129">
        <v>617500</v>
      </c>
      <c r="J535" s="129">
        <f>ROUND(I535*H535,2)</f>
        <v>617500</v>
      </c>
      <c r="K535" s="126" t="s">
        <v>132</v>
      </c>
      <c r="L535" s="25"/>
      <c r="M535" s="130" t="s">
        <v>1</v>
      </c>
      <c r="N535" s="131" t="s">
        <v>39</v>
      </c>
      <c r="O535" s="132">
        <v>0</v>
      </c>
      <c r="P535" s="132">
        <f>O535*H535</f>
        <v>0</v>
      </c>
      <c r="Q535" s="132">
        <v>0</v>
      </c>
      <c r="R535" s="132">
        <f>Q535*H535</f>
        <v>0</v>
      </c>
      <c r="S535" s="132">
        <v>0</v>
      </c>
      <c r="T535" s="133">
        <f>S535*H535</f>
        <v>0</v>
      </c>
      <c r="AR535" s="134" t="s">
        <v>133</v>
      </c>
      <c r="AT535" s="134" t="s">
        <v>128</v>
      </c>
      <c r="AU535" s="134" t="s">
        <v>84</v>
      </c>
      <c r="AY535" s="13" t="s">
        <v>125</v>
      </c>
      <c r="BE535" s="135">
        <f>IF(N535="základní",J535,0)</f>
        <v>617500</v>
      </c>
      <c r="BF535" s="135">
        <f>IF(N535="snížená",J535,0)</f>
        <v>0</v>
      </c>
      <c r="BG535" s="135">
        <f>IF(N535="zákl. přenesená",J535,0)</f>
        <v>0</v>
      </c>
      <c r="BH535" s="135">
        <f>IF(N535="sníž. přenesená",J535,0)</f>
        <v>0</v>
      </c>
      <c r="BI535" s="135">
        <f>IF(N535="nulová",J535,0)</f>
        <v>0</v>
      </c>
      <c r="BJ535" s="13" t="s">
        <v>82</v>
      </c>
      <c r="BK535" s="135">
        <f>ROUND(I535*H535,2)</f>
        <v>617500</v>
      </c>
      <c r="BL535" s="13" t="s">
        <v>133</v>
      </c>
      <c r="BM535" s="134" t="s">
        <v>788</v>
      </c>
    </row>
    <row r="536" spans="2:65" s="1" customFormat="1" ht="28.8">
      <c r="B536" s="25"/>
      <c r="D536" s="136" t="s">
        <v>134</v>
      </c>
      <c r="F536" s="137" t="s">
        <v>789</v>
      </c>
      <c r="L536" s="25"/>
      <c r="M536" s="138"/>
      <c r="T536" s="49"/>
      <c r="AT536" s="13" t="s">
        <v>134</v>
      </c>
      <c r="AU536" s="13" t="s">
        <v>84</v>
      </c>
    </row>
    <row r="537" spans="2:65" s="1" customFormat="1" ht="28.8">
      <c r="B537" s="25"/>
      <c r="D537" s="136" t="s">
        <v>136</v>
      </c>
      <c r="F537" s="139" t="s">
        <v>766</v>
      </c>
      <c r="L537" s="25"/>
      <c r="M537" s="138"/>
      <c r="T537" s="49"/>
      <c r="AT537" s="13" t="s">
        <v>136</v>
      </c>
      <c r="AU537" s="13" t="s">
        <v>84</v>
      </c>
    </row>
    <row r="538" spans="2:65" s="1" customFormat="1" ht="16.5" customHeight="1">
      <c r="B538" s="25"/>
      <c r="C538" s="124" t="s">
        <v>465</v>
      </c>
      <c r="D538" s="124" t="s">
        <v>128</v>
      </c>
      <c r="E538" s="125" t="s">
        <v>790</v>
      </c>
      <c r="F538" s="126" t="s">
        <v>791</v>
      </c>
      <c r="G538" s="127" t="s">
        <v>131</v>
      </c>
      <c r="H538" s="128">
        <v>0.1</v>
      </c>
      <c r="I538" s="129">
        <v>940800</v>
      </c>
      <c r="J538" s="129">
        <f>ROUND(I538*H538,2)</f>
        <v>94080</v>
      </c>
      <c r="K538" s="126" t="s">
        <v>132</v>
      </c>
      <c r="L538" s="25"/>
      <c r="M538" s="130" t="s">
        <v>1</v>
      </c>
      <c r="N538" s="131" t="s">
        <v>39</v>
      </c>
      <c r="O538" s="132">
        <v>0</v>
      </c>
      <c r="P538" s="132">
        <f>O538*H538</f>
        <v>0</v>
      </c>
      <c r="Q538" s="132">
        <v>0</v>
      </c>
      <c r="R538" s="132">
        <f>Q538*H538</f>
        <v>0</v>
      </c>
      <c r="S538" s="132">
        <v>0</v>
      </c>
      <c r="T538" s="133">
        <f>S538*H538</f>
        <v>0</v>
      </c>
      <c r="AR538" s="134" t="s">
        <v>133</v>
      </c>
      <c r="AT538" s="134" t="s">
        <v>128</v>
      </c>
      <c r="AU538" s="134" t="s">
        <v>84</v>
      </c>
      <c r="AY538" s="13" t="s">
        <v>125</v>
      </c>
      <c r="BE538" s="135">
        <f>IF(N538="základní",J538,0)</f>
        <v>94080</v>
      </c>
      <c r="BF538" s="135">
        <f>IF(N538="snížená",J538,0)</f>
        <v>0</v>
      </c>
      <c r="BG538" s="135">
        <f>IF(N538="zákl. přenesená",J538,0)</f>
        <v>0</v>
      </c>
      <c r="BH538" s="135">
        <f>IF(N538="sníž. přenesená",J538,0)</f>
        <v>0</v>
      </c>
      <c r="BI538" s="135">
        <f>IF(N538="nulová",J538,0)</f>
        <v>0</v>
      </c>
      <c r="BJ538" s="13" t="s">
        <v>82</v>
      </c>
      <c r="BK538" s="135">
        <f>ROUND(I538*H538,2)</f>
        <v>94080</v>
      </c>
      <c r="BL538" s="13" t="s">
        <v>133</v>
      </c>
      <c r="BM538" s="134" t="s">
        <v>792</v>
      </c>
    </row>
    <row r="539" spans="2:65" s="1" customFormat="1" ht="28.8">
      <c r="B539" s="25"/>
      <c r="D539" s="136" t="s">
        <v>134</v>
      </c>
      <c r="F539" s="137" t="s">
        <v>793</v>
      </c>
      <c r="L539" s="25"/>
      <c r="M539" s="138"/>
      <c r="T539" s="49"/>
      <c r="AT539" s="13" t="s">
        <v>134</v>
      </c>
      <c r="AU539" s="13" t="s">
        <v>84</v>
      </c>
    </row>
    <row r="540" spans="2:65" s="1" customFormat="1" ht="28.8">
      <c r="B540" s="25"/>
      <c r="D540" s="136" t="s">
        <v>136</v>
      </c>
      <c r="F540" s="139" t="s">
        <v>766</v>
      </c>
      <c r="L540" s="25"/>
      <c r="M540" s="138"/>
      <c r="T540" s="49"/>
      <c r="AT540" s="13" t="s">
        <v>136</v>
      </c>
      <c r="AU540" s="13" t="s">
        <v>84</v>
      </c>
    </row>
    <row r="541" spans="2:65" s="1" customFormat="1" ht="16.5" customHeight="1">
      <c r="B541" s="25"/>
      <c r="C541" s="124" t="s">
        <v>794</v>
      </c>
      <c r="D541" s="124" t="s">
        <v>128</v>
      </c>
      <c r="E541" s="125" t="s">
        <v>795</v>
      </c>
      <c r="F541" s="126" t="s">
        <v>796</v>
      </c>
      <c r="G541" s="127" t="s">
        <v>131</v>
      </c>
      <c r="H541" s="128">
        <v>0.3</v>
      </c>
      <c r="I541" s="129">
        <v>636100</v>
      </c>
      <c r="J541" s="129">
        <f>ROUND(I541*H541,2)</f>
        <v>190830</v>
      </c>
      <c r="K541" s="126" t="s">
        <v>132</v>
      </c>
      <c r="L541" s="25"/>
      <c r="M541" s="130" t="s">
        <v>1</v>
      </c>
      <c r="N541" s="131" t="s">
        <v>39</v>
      </c>
      <c r="O541" s="132">
        <v>0</v>
      </c>
      <c r="P541" s="132">
        <f>O541*H541</f>
        <v>0</v>
      </c>
      <c r="Q541" s="132">
        <v>0</v>
      </c>
      <c r="R541" s="132">
        <f>Q541*H541</f>
        <v>0</v>
      </c>
      <c r="S541" s="132">
        <v>0</v>
      </c>
      <c r="T541" s="133">
        <f>S541*H541</f>
        <v>0</v>
      </c>
      <c r="AR541" s="134" t="s">
        <v>133</v>
      </c>
      <c r="AT541" s="134" t="s">
        <v>128</v>
      </c>
      <c r="AU541" s="134" t="s">
        <v>84</v>
      </c>
      <c r="AY541" s="13" t="s">
        <v>125</v>
      </c>
      <c r="BE541" s="135">
        <f>IF(N541="základní",J541,0)</f>
        <v>190830</v>
      </c>
      <c r="BF541" s="135">
        <f>IF(N541="snížená",J541,0)</f>
        <v>0</v>
      </c>
      <c r="BG541" s="135">
        <f>IF(N541="zákl. přenesená",J541,0)</f>
        <v>0</v>
      </c>
      <c r="BH541" s="135">
        <f>IF(N541="sníž. přenesená",J541,0)</f>
        <v>0</v>
      </c>
      <c r="BI541" s="135">
        <f>IF(N541="nulová",J541,0)</f>
        <v>0</v>
      </c>
      <c r="BJ541" s="13" t="s">
        <v>82</v>
      </c>
      <c r="BK541" s="135">
        <f>ROUND(I541*H541,2)</f>
        <v>190830</v>
      </c>
      <c r="BL541" s="13" t="s">
        <v>133</v>
      </c>
      <c r="BM541" s="134" t="s">
        <v>797</v>
      </c>
    </row>
    <row r="542" spans="2:65" s="1" customFormat="1" ht="28.8">
      <c r="B542" s="25"/>
      <c r="D542" s="136" t="s">
        <v>134</v>
      </c>
      <c r="F542" s="137" t="s">
        <v>798</v>
      </c>
      <c r="L542" s="25"/>
      <c r="M542" s="138"/>
      <c r="T542" s="49"/>
      <c r="AT542" s="13" t="s">
        <v>134</v>
      </c>
      <c r="AU542" s="13" t="s">
        <v>84</v>
      </c>
    </row>
    <row r="543" spans="2:65" s="1" customFormat="1" ht="28.8">
      <c r="B543" s="25"/>
      <c r="D543" s="136" t="s">
        <v>136</v>
      </c>
      <c r="F543" s="139" t="s">
        <v>799</v>
      </c>
      <c r="L543" s="25"/>
      <c r="M543" s="138"/>
      <c r="T543" s="49"/>
      <c r="AT543" s="13" t="s">
        <v>136</v>
      </c>
      <c r="AU543" s="13" t="s">
        <v>84</v>
      </c>
    </row>
    <row r="544" spans="2:65" s="1" customFormat="1" ht="16.5" customHeight="1">
      <c r="B544" s="25"/>
      <c r="C544" s="124" t="s">
        <v>470</v>
      </c>
      <c r="D544" s="124" t="s">
        <v>128</v>
      </c>
      <c r="E544" s="125" t="s">
        <v>800</v>
      </c>
      <c r="F544" s="126" t="s">
        <v>801</v>
      </c>
      <c r="G544" s="127" t="s">
        <v>131</v>
      </c>
      <c r="H544" s="128">
        <v>0.3</v>
      </c>
      <c r="I544" s="129">
        <v>639700</v>
      </c>
      <c r="J544" s="129">
        <f>ROUND(I544*H544,2)</f>
        <v>191910</v>
      </c>
      <c r="K544" s="126" t="s">
        <v>132</v>
      </c>
      <c r="L544" s="25"/>
      <c r="M544" s="130" t="s">
        <v>1</v>
      </c>
      <c r="N544" s="131" t="s">
        <v>39</v>
      </c>
      <c r="O544" s="132">
        <v>0</v>
      </c>
      <c r="P544" s="132">
        <f>O544*H544</f>
        <v>0</v>
      </c>
      <c r="Q544" s="132">
        <v>0</v>
      </c>
      <c r="R544" s="132">
        <f>Q544*H544</f>
        <v>0</v>
      </c>
      <c r="S544" s="132">
        <v>0</v>
      </c>
      <c r="T544" s="133">
        <f>S544*H544</f>
        <v>0</v>
      </c>
      <c r="AR544" s="134" t="s">
        <v>133</v>
      </c>
      <c r="AT544" s="134" t="s">
        <v>128</v>
      </c>
      <c r="AU544" s="134" t="s">
        <v>84</v>
      </c>
      <c r="AY544" s="13" t="s">
        <v>125</v>
      </c>
      <c r="BE544" s="135">
        <f>IF(N544="základní",J544,0)</f>
        <v>191910</v>
      </c>
      <c r="BF544" s="135">
        <f>IF(N544="snížená",J544,0)</f>
        <v>0</v>
      </c>
      <c r="BG544" s="135">
        <f>IF(N544="zákl. přenesená",J544,0)</f>
        <v>0</v>
      </c>
      <c r="BH544" s="135">
        <f>IF(N544="sníž. přenesená",J544,0)</f>
        <v>0</v>
      </c>
      <c r="BI544" s="135">
        <f>IF(N544="nulová",J544,0)</f>
        <v>0</v>
      </c>
      <c r="BJ544" s="13" t="s">
        <v>82</v>
      </c>
      <c r="BK544" s="135">
        <f>ROUND(I544*H544,2)</f>
        <v>191910</v>
      </c>
      <c r="BL544" s="13" t="s">
        <v>133</v>
      </c>
      <c r="BM544" s="134" t="s">
        <v>802</v>
      </c>
    </row>
    <row r="545" spans="2:65" s="1" customFormat="1" ht="28.8">
      <c r="B545" s="25"/>
      <c r="D545" s="136" t="s">
        <v>134</v>
      </c>
      <c r="F545" s="137" t="s">
        <v>803</v>
      </c>
      <c r="L545" s="25"/>
      <c r="M545" s="138"/>
      <c r="T545" s="49"/>
      <c r="AT545" s="13" t="s">
        <v>134</v>
      </c>
      <c r="AU545" s="13" t="s">
        <v>84</v>
      </c>
    </row>
    <row r="546" spans="2:65" s="1" customFormat="1" ht="28.8">
      <c r="B546" s="25"/>
      <c r="D546" s="136" t="s">
        <v>136</v>
      </c>
      <c r="F546" s="139" t="s">
        <v>799</v>
      </c>
      <c r="L546" s="25"/>
      <c r="M546" s="138"/>
      <c r="T546" s="49"/>
      <c r="AT546" s="13" t="s">
        <v>136</v>
      </c>
      <c r="AU546" s="13" t="s">
        <v>84</v>
      </c>
    </row>
    <row r="547" spans="2:65" s="1" customFormat="1" ht="16.5" customHeight="1">
      <c r="B547" s="25"/>
      <c r="C547" s="124" t="s">
        <v>804</v>
      </c>
      <c r="D547" s="124" t="s">
        <v>128</v>
      </c>
      <c r="E547" s="125" t="s">
        <v>805</v>
      </c>
      <c r="F547" s="126" t="s">
        <v>806</v>
      </c>
      <c r="G547" s="127" t="s">
        <v>131</v>
      </c>
      <c r="H547" s="128">
        <v>0.3</v>
      </c>
      <c r="I547" s="129">
        <v>576500</v>
      </c>
      <c r="J547" s="129">
        <f>ROUND(I547*H547,2)</f>
        <v>172950</v>
      </c>
      <c r="K547" s="126" t="s">
        <v>132</v>
      </c>
      <c r="L547" s="25"/>
      <c r="M547" s="130" t="s">
        <v>1</v>
      </c>
      <c r="N547" s="131" t="s">
        <v>39</v>
      </c>
      <c r="O547" s="132">
        <v>0</v>
      </c>
      <c r="P547" s="132">
        <f>O547*H547</f>
        <v>0</v>
      </c>
      <c r="Q547" s="132">
        <v>0</v>
      </c>
      <c r="R547" s="132">
        <f>Q547*H547</f>
        <v>0</v>
      </c>
      <c r="S547" s="132">
        <v>0</v>
      </c>
      <c r="T547" s="133">
        <f>S547*H547</f>
        <v>0</v>
      </c>
      <c r="AR547" s="134" t="s">
        <v>133</v>
      </c>
      <c r="AT547" s="134" t="s">
        <v>128</v>
      </c>
      <c r="AU547" s="134" t="s">
        <v>84</v>
      </c>
      <c r="AY547" s="13" t="s">
        <v>125</v>
      </c>
      <c r="BE547" s="135">
        <f>IF(N547="základní",J547,0)</f>
        <v>172950</v>
      </c>
      <c r="BF547" s="135">
        <f>IF(N547="snížená",J547,0)</f>
        <v>0</v>
      </c>
      <c r="BG547" s="135">
        <f>IF(N547="zákl. přenesená",J547,0)</f>
        <v>0</v>
      </c>
      <c r="BH547" s="135">
        <f>IF(N547="sníž. přenesená",J547,0)</f>
        <v>0</v>
      </c>
      <c r="BI547" s="135">
        <f>IF(N547="nulová",J547,0)</f>
        <v>0</v>
      </c>
      <c r="BJ547" s="13" t="s">
        <v>82</v>
      </c>
      <c r="BK547" s="135">
        <f>ROUND(I547*H547,2)</f>
        <v>172950</v>
      </c>
      <c r="BL547" s="13" t="s">
        <v>133</v>
      </c>
      <c r="BM547" s="134" t="s">
        <v>807</v>
      </c>
    </row>
    <row r="548" spans="2:65" s="1" customFormat="1" ht="28.8">
      <c r="B548" s="25"/>
      <c r="D548" s="136" t="s">
        <v>134</v>
      </c>
      <c r="F548" s="137" t="s">
        <v>808</v>
      </c>
      <c r="L548" s="25"/>
      <c r="M548" s="138"/>
      <c r="T548" s="49"/>
      <c r="AT548" s="13" t="s">
        <v>134</v>
      </c>
      <c r="AU548" s="13" t="s">
        <v>84</v>
      </c>
    </row>
    <row r="549" spans="2:65" s="1" customFormat="1" ht="28.8">
      <c r="B549" s="25"/>
      <c r="D549" s="136" t="s">
        <v>136</v>
      </c>
      <c r="F549" s="139" t="s">
        <v>799</v>
      </c>
      <c r="L549" s="25"/>
      <c r="M549" s="138"/>
      <c r="T549" s="49"/>
      <c r="AT549" s="13" t="s">
        <v>136</v>
      </c>
      <c r="AU549" s="13" t="s">
        <v>84</v>
      </c>
    </row>
    <row r="550" spans="2:65" s="1" customFormat="1" ht="16.5" customHeight="1">
      <c r="B550" s="25"/>
      <c r="C550" s="124" t="s">
        <v>475</v>
      </c>
      <c r="D550" s="124" t="s">
        <v>128</v>
      </c>
      <c r="E550" s="125" t="s">
        <v>809</v>
      </c>
      <c r="F550" s="126" t="s">
        <v>810</v>
      </c>
      <c r="G550" s="127" t="s">
        <v>131</v>
      </c>
      <c r="H550" s="128">
        <v>0.3</v>
      </c>
      <c r="I550" s="129">
        <v>655100</v>
      </c>
      <c r="J550" s="129">
        <f>ROUND(I550*H550,2)</f>
        <v>196530</v>
      </c>
      <c r="K550" s="126" t="s">
        <v>132</v>
      </c>
      <c r="L550" s="25"/>
      <c r="M550" s="130" t="s">
        <v>1</v>
      </c>
      <c r="N550" s="131" t="s">
        <v>39</v>
      </c>
      <c r="O550" s="132">
        <v>0</v>
      </c>
      <c r="P550" s="132">
        <f>O550*H550</f>
        <v>0</v>
      </c>
      <c r="Q550" s="132">
        <v>0</v>
      </c>
      <c r="R550" s="132">
        <f>Q550*H550</f>
        <v>0</v>
      </c>
      <c r="S550" s="132">
        <v>0</v>
      </c>
      <c r="T550" s="133">
        <f>S550*H550</f>
        <v>0</v>
      </c>
      <c r="AR550" s="134" t="s">
        <v>133</v>
      </c>
      <c r="AT550" s="134" t="s">
        <v>128</v>
      </c>
      <c r="AU550" s="134" t="s">
        <v>84</v>
      </c>
      <c r="AY550" s="13" t="s">
        <v>125</v>
      </c>
      <c r="BE550" s="135">
        <f>IF(N550="základní",J550,0)</f>
        <v>196530</v>
      </c>
      <c r="BF550" s="135">
        <f>IF(N550="snížená",J550,0)</f>
        <v>0</v>
      </c>
      <c r="BG550" s="135">
        <f>IF(N550="zákl. přenesená",J550,0)</f>
        <v>0</v>
      </c>
      <c r="BH550" s="135">
        <f>IF(N550="sníž. přenesená",J550,0)</f>
        <v>0</v>
      </c>
      <c r="BI550" s="135">
        <f>IF(N550="nulová",J550,0)</f>
        <v>0</v>
      </c>
      <c r="BJ550" s="13" t="s">
        <v>82</v>
      </c>
      <c r="BK550" s="135">
        <f>ROUND(I550*H550,2)</f>
        <v>196530</v>
      </c>
      <c r="BL550" s="13" t="s">
        <v>133</v>
      </c>
      <c r="BM550" s="134" t="s">
        <v>811</v>
      </c>
    </row>
    <row r="551" spans="2:65" s="1" customFormat="1" ht="28.8">
      <c r="B551" s="25"/>
      <c r="D551" s="136" t="s">
        <v>134</v>
      </c>
      <c r="F551" s="137" t="s">
        <v>812</v>
      </c>
      <c r="L551" s="25"/>
      <c r="M551" s="138"/>
      <c r="T551" s="49"/>
      <c r="AT551" s="13" t="s">
        <v>134</v>
      </c>
      <c r="AU551" s="13" t="s">
        <v>84</v>
      </c>
    </row>
    <row r="552" spans="2:65" s="1" customFormat="1" ht="28.8">
      <c r="B552" s="25"/>
      <c r="D552" s="136" t="s">
        <v>136</v>
      </c>
      <c r="F552" s="139" t="s">
        <v>799</v>
      </c>
      <c r="L552" s="25"/>
      <c r="M552" s="138"/>
      <c r="T552" s="49"/>
      <c r="AT552" s="13" t="s">
        <v>136</v>
      </c>
      <c r="AU552" s="13" t="s">
        <v>84</v>
      </c>
    </row>
    <row r="553" spans="2:65" s="1" customFormat="1" ht="16.5" customHeight="1">
      <c r="B553" s="25"/>
      <c r="C553" s="124" t="s">
        <v>813</v>
      </c>
      <c r="D553" s="124" t="s">
        <v>128</v>
      </c>
      <c r="E553" s="125" t="s">
        <v>814</v>
      </c>
      <c r="F553" s="126" t="s">
        <v>815</v>
      </c>
      <c r="G553" s="127" t="s">
        <v>131</v>
      </c>
      <c r="H553" s="128">
        <v>0.3</v>
      </c>
      <c r="I553" s="129">
        <v>655300</v>
      </c>
      <c r="J553" s="129">
        <f>ROUND(I553*H553,2)</f>
        <v>196590</v>
      </c>
      <c r="K553" s="126" t="s">
        <v>132</v>
      </c>
      <c r="L553" s="25"/>
      <c r="M553" s="130" t="s">
        <v>1</v>
      </c>
      <c r="N553" s="131" t="s">
        <v>39</v>
      </c>
      <c r="O553" s="132">
        <v>0</v>
      </c>
      <c r="P553" s="132">
        <f>O553*H553</f>
        <v>0</v>
      </c>
      <c r="Q553" s="132">
        <v>0</v>
      </c>
      <c r="R553" s="132">
        <f>Q553*H553</f>
        <v>0</v>
      </c>
      <c r="S553" s="132">
        <v>0</v>
      </c>
      <c r="T553" s="133">
        <f>S553*H553</f>
        <v>0</v>
      </c>
      <c r="AR553" s="134" t="s">
        <v>133</v>
      </c>
      <c r="AT553" s="134" t="s">
        <v>128</v>
      </c>
      <c r="AU553" s="134" t="s">
        <v>84</v>
      </c>
      <c r="AY553" s="13" t="s">
        <v>125</v>
      </c>
      <c r="BE553" s="135">
        <f>IF(N553="základní",J553,0)</f>
        <v>196590</v>
      </c>
      <c r="BF553" s="135">
        <f>IF(N553="snížená",J553,0)</f>
        <v>0</v>
      </c>
      <c r="BG553" s="135">
        <f>IF(N553="zákl. přenesená",J553,0)</f>
        <v>0</v>
      </c>
      <c r="BH553" s="135">
        <f>IF(N553="sníž. přenesená",J553,0)</f>
        <v>0</v>
      </c>
      <c r="BI553" s="135">
        <f>IF(N553="nulová",J553,0)</f>
        <v>0</v>
      </c>
      <c r="BJ553" s="13" t="s">
        <v>82</v>
      </c>
      <c r="BK553" s="135">
        <f>ROUND(I553*H553,2)</f>
        <v>196590</v>
      </c>
      <c r="BL553" s="13" t="s">
        <v>133</v>
      </c>
      <c r="BM553" s="134" t="s">
        <v>816</v>
      </c>
    </row>
    <row r="554" spans="2:65" s="1" customFormat="1" ht="28.8">
      <c r="B554" s="25"/>
      <c r="D554" s="136" t="s">
        <v>134</v>
      </c>
      <c r="F554" s="137" t="s">
        <v>817</v>
      </c>
      <c r="L554" s="25"/>
      <c r="M554" s="138"/>
      <c r="T554" s="49"/>
      <c r="AT554" s="13" t="s">
        <v>134</v>
      </c>
      <c r="AU554" s="13" t="s">
        <v>84</v>
      </c>
    </row>
    <row r="555" spans="2:65" s="1" customFormat="1" ht="28.8">
      <c r="B555" s="25"/>
      <c r="D555" s="136" t="s">
        <v>136</v>
      </c>
      <c r="F555" s="139" t="s">
        <v>799</v>
      </c>
      <c r="L555" s="25"/>
      <c r="M555" s="138"/>
      <c r="T555" s="49"/>
      <c r="AT555" s="13" t="s">
        <v>136</v>
      </c>
      <c r="AU555" s="13" t="s">
        <v>84</v>
      </c>
    </row>
    <row r="556" spans="2:65" s="1" customFormat="1" ht="16.5" customHeight="1">
      <c r="B556" s="25"/>
      <c r="C556" s="124" t="s">
        <v>480</v>
      </c>
      <c r="D556" s="124" t="s">
        <v>128</v>
      </c>
      <c r="E556" s="125" t="s">
        <v>818</v>
      </c>
      <c r="F556" s="126" t="s">
        <v>819</v>
      </c>
      <c r="G556" s="127" t="s">
        <v>131</v>
      </c>
      <c r="H556" s="128">
        <v>0.3</v>
      </c>
      <c r="I556" s="129">
        <v>646400</v>
      </c>
      <c r="J556" s="129">
        <f>ROUND(I556*H556,2)</f>
        <v>193920</v>
      </c>
      <c r="K556" s="126" t="s">
        <v>132</v>
      </c>
      <c r="L556" s="25"/>
      <c r="M556" s="130" t="s">
        <v>1</v>
      </c>
      <c r="N556" s="131" t="s">
        <v>39</v>
      </c>
      <c r="O556" s="132">
        <v>0</v>
      </c>
      <c r="P556" s="132">
        <f>O556*H556</f>
        <v>0</v>
      </c>
      <c r="Q556" s="132">
        <v>0</v>
      </c>
      <c r="R556" s="132">
        <f>Q556*H556</f>
        <v>0</v>
      </c>
      <c r="S556" s="132">
        <v>0</v>
      </c>
      <c r="T556" s="133">
        <f>S556*H556</f>
        <v>0</v>
      </c>
      <c r="AR556" s="134" t="s">
        <v>133</v>
      </c>
      <c r="AT556" s="134" t="s">
        <v>128</v>
      </c>
      <c r="AU556" s="134" t="s">
        <v>84</v>
      </c>
      <c r="AY556" s="13" t="s">
        <v>125</v>
      </c>
      <c r="BE556" s="135">
        <f>IF(N556="základní",J556,0)</f>
        <v>193920</v>
      </c>
      <c r="BF556" s="135">
        <f>IF(N556="snížená",J556,0)</f>
        <v>0</v>
      </c>
      <c r="BG556" s="135">
        <f>IF(N556="zákl. přenesená",J556,0)</f>
        <v>0</v>
      </c>
      <c r="BH556" s="135">
        <f>IF(N556="sníž. přenesená",J556,0)</f>
        <v>0</v>
      </c>
      <c r="BI556" s="135">
        <f>IF(N556="nulová",J556,0)</f>
        <v>0</v>
      </c>
      <c r="BJ556" s="13" t="s">
        <v>82</v>
      </c>
      <c r="BK556" s="135">
        <f>ROUND(I556*H556,2)</f>
        <v>193920</v>
      </c>
      <c r="BL556" s="13" t="s">
        <v>133</v>
      </c>
      <c r="BM556" s="134" t="s">
        <v>820</v>
      </c>
    </row>
    <row r="557" spans="2:65" s="1" customFormat="1" ht="28.8">
      <c r="B557" s="25"/>
      <c r="D557" s="136" t="s">
        <v>134</v>
      </c>
      <c r="F557" s="137" t="s">
        <v>821</v>
      </c>
      <c r="L557" s="25"/>
      <c r="M557" s="138"/>
      <c r="T557" s="49"/>
      <c r="AT557" s="13" t="s">
        <v>134</v>
      </c>
      <c r="AU557" s="13" t="s">
        <v>84</v>
      </c>
    </row>
    <row r="558" spans="2:65" s="1" customFormat="1" ht="28.8">
      <c r="B558" s="25"/>
      <c r="D558" s="136" t="s">
        <v>136</v>
      </c>
      <c r="F558" s="139" t="s">
        <v>799</v>
      </c>
      <c r="L558" s="25"/>
      <c r="M558" s="138"/>
      <c r="T558" s="49"/>
      <c r="AT558" s="13" t="s">
        <v>136</v>
      </c>
      <c r="AU558" s="13" t="s">
        <v>84</v>
      </c>
    </row>
    <row r="559" spans="2:65" s="1" customFormat="1" ht="16.5" customHeight="1">
      <c r="B559" s="25"/>
      <c r="C559" s="124" t="s">
        <v>822</v>
      </c>
      <c r="D559" s="124" t="s">
        <v>128</v>
      </c>
      <c r="E559" s="125" t="s">
        <v>823</v>
      </c>
      <c r="F559" s="126" t="s">
        <v>824</v>
      </c>
      <c r="G559" s="127" t="s">
        <v>131</v>
      </c>
      <c r="H559" s="128">
        <v>1</v>
      </c>
      <c r="I559" s="129">
        <v>736500</v>
      </c>
      <c r="J559" s="129">
        <f>ROUND(I559*H559,2)</f>
        <v>736500</v>
      </c>
      <c r="K559" s="126" t="s">
        <v>132</v>
      </c>
      <c r="L559" s="25"/>
      <c r="M559" s="130" t="s">
        <v>1</v>
      </c>
      <c r="N559" s="131" t="s">
        <v>39</v>
      </c>
      <c r="O559" s="132">
        <v>0</v>
      </c>
      <c r="P559" s="132">
        <f>O559*H559</f>
        <v>0</v>
      </c>
      <c r="Q559" s="132">
        <v>0</v>
      </c>
      <c r="R559" s="132">
        <f>Q559*H559</f>
        <v>0</v>
      </c>
      <c r="S559" s="132">
        <v>0</v>
      </c>
      <c r="T559" s="133">
        <f>S559*H559</f>
        <v>0</v>
      </c>
      <c r="AR559" s="134" t="s">
        <v>133</v>
      </c>
      <c r="AT559" s="134" t="s">
        <v>128</v>
      </c>
      <c r="AU559" s="134" t="s">
        <v>84</v>
      </c>
      <c r="AY559" s="13" t="s">
        <v>125</v>
      </c>
      <c r="BE559" s="135">
        <f>IF(N559="základní",J559,0)</f>
        <v>736500</v>
      </c>
      <c r="BF559" s="135">
        <f>IF(N559="snížená",J559,0)</f>
        <v>0</v>
      </c>
      <c r="BG559" s="135">
        <f>IF(N559="zákl. přenesená",J559,0)</f>
        <v>0</v>
      </c>
      <c r="BH559" s="135">
        <f>IF(N559="sníž. přenesená",J559,0)</f>
        <v>0</v>
      </c>
      <c r="BI559" s="135">
        <f>IF(N559="nulová",J559,0)</f>
        <v>0</v>
      </c>
      <c r="BJ559" s="13" t="s">
        <v>82</v>
      </c>
      <c r="BK559" s="135">
        <f>ROUND(I559*H559,2)</f>
        <v>736500</v>
      </c>
      <c r="BL559" s="13" t="s">
        <v>133</v>
      </c>
      <c r="BM559" s="134" t="s">
        <v>825</v>
      </c>
    </row>
    <row r="560" spans="2:65" s="1" customFormat="1" ht="28.8">
      <c r="B560" s="25"/>
      <c r="D560" s="136" t="s">
        <v>134</v>
      </c>
      <c r="F560" s="137" t="s">
        <v>826</v>
      </c>
      <c r="L560" s="25"/>
      <c r="M560" s="138"/>
      <c r="T560" s="49"/>
      <c r="AT560" s="13" t="s">
        <v>134</v>
      </c>
      <c r="AU560" s="13" t="s">
        <v>84</v>
      </c>
    </row>
    <row r="561" spans="2:65" s="1" customFormat="1" ht="28.8">
      <c r="B561" s="25"/>
      <c r="D561" s="136" t="s">
        <v>136</v>
      </c>
      <c r="F561" s="139" t="s">
        <v>827</v>
      </c>
      <c r="L561" s="25"/>
      <c r="M561" s="138"/>
      <c r="T561" s="49"/>
      <c r="AT561" s="13" t="s">
        <v>136</v>
      </c>
      <c r="AU561" s="13" t="s">
        <v>84</v>
      </c>
    </row>
    <row r="562" spans="2:65" s="1" customFormat="1" ht="16.5" customHeight="1">
      <c r="B562" s="25"/>
      <c r="C562" s="124" t="s">
        <v>485</v>
      </c>
      <c r="D562" s="124" t="s">
        <v>128</v>
      </c>
      <c r="E562" s="125" t="s">
        <v>828</v>
      </c>
      <c r="F562" s="126" t="s">
        <v>829</v>
      </c>
      <c r="G562" s="127" t="s">
        <v>131</v>
      </c>
      <c r="H562" s="128">
        <v>1</v>
      </c>
      <c r="I562" s="129">
        <v>739300</v>
      </c>
      <c r="J562" s="129">
        <f>ROUND(I562*H562,2)</f>
        <v>739300</v>
      </c>
      <c r="K562" s="126" t="s">
        <v>132</v>
      </c>
      <c r="L562" s="25"/>
      <c r="M562" s="130" t="s">
        <v>1</v>
      </c>
      <c r="N562" s="131" t="s">
        <v>39</v>
      </c>
      <c r="O562" s="132">
        <v>0</v>
      </c>
      <c r="P562" s="132">
        <f>O562*H562</f>
        <v>0</v>
      </c>
      <c r="Q562" s="132">
        <v>0</v>
      </c>
      <c r="R562" s="132">
        <f>Q562*H562</f>
        <v>0</v>
      </c>
      <c r="S562" s="132">
        <v>0</v>
      </c>
      <c r="T562" s="133">
        <f>S562*H562</f>
        <v>0</v>
      </c>
      <c r="AR562" s="134" t="s">
        <v>133</v>
      </c>
      <c r="AT562" s="134" t="s">
        <v>128</v>
      </c>
      <c r="AU562" s="134" t="s">
        <v>84</v>
      </c>
      <c r="AY562" s="13" t="s">
        <v>125</v>
      </c>
      <c r="BE562" s="135">
        <f>IF(N562="základní",J562,0)</f>
        <v>739300</v>
      </c>
      <c r="BF562" s="135">
        <f>IF(N562="snížená",J562,0)</f>
        <v>0</v>
      </c>
      <c r="BG562" s="135">
        <f>IF(N562="zákl. přenesená",J562,0)</f>
        <v>0</v>
      </c>
      <c r="BH562" s="135">
        <f>IF(N562="sníž. přenesená",J562,0)</f>
        <v>0</v>
      </c>
      <c r="BI562" s="135">
        <f>IF(N562="nulová",J562,0)</f>
        <v>0</v>
      </c>
      <c r="BJ562" s="13" t="s">
        <v>82</v>
      </c>
      <c r="BK562" s="135">
        <f>ROUND(I562*H562,2)</f>
        <v>739300</v>
      </c>
      <c r="BL562" s="13" t="s">
        <v>133</v>
      </c>
      <c r="BM562" s="134" t="s">
        <v>830</v>
      </c>
    </row>
    <row r="563" spans="2:65" s="1" customFormat="1" ht="28.8">
      <c r="B563" s="25"/>
      <c r="D563" s="136" t="s">
        <v>134</v>
      </c>
      <c r="F563" s="137" t="s">
        <v>831</v>
      </c>
      <c r="L563" s="25"/>
      <c r="M563" s="138"/>
      <c r="T563" s="49"/>
      <c r="AT563" s="13" t="s">
        <v>134</v>
      </c>
      <c r="AU563" s="13" t="s">
        <v>84</v>
      </c>
    </row>
    <row r="564" spans="2:65" s="1" customFormat="1" ht="28.8">
      <c r="B564" s="25"/>
      <c r="D564" s="136" t="s">
        <v>136</v>
      </c>
      <c r="F564" s="139" t="s">
        <v>827</v>
      </c>
      <c r="L564" s="25"/>
      <c r="M564" s="138"/>
      <c r="T564" s="49"/>
      <c r="AT564" s="13" t="s">
        <v>136</v>
      </c>
      <c r="AU564" s="13" t="s">
        <v>84</v>
      </c>
    </row>
    <row r="565" spans="2:65" s="1" customFormat="1" ht="16.5" customHeight="1">
      <c r="B565" s="25"/>
      <c r="C565" s="124" t="s">
        <v>832</v>
      </c>
      <c r="D565" s="124" t="s">
        <v>128</v>
      </c>
      <c r="E565" s="125" t="s">
        <v>833</v>
      </c>
      <c r="F565" s="126" t="s">
        <v>834</v>
      </c>
      <c r="G565" s="127" t="s">
        <v>131</v>
      </c>
      <c r="H565" s="128">
        <v>1</v>
      </c>
      <c r="I565" s="129">
        <v>702100</v>
      </c>
      <c r="J565" s="129">
        <f>ROUND(I565*H565,2)</f>
        <v>702100</v>
      </c>
      <c r="K565" s="126" t="s">
        <v>132</v>
      </c>
      <c r="L565" s="25"/>
      <c r="M565" s="130" t="s">
        <v>1</v>
      </c>
      <c r="N565" s="131" t="s">
        <v>39</v>
      </c>
      <c r="O565" s="132">
        <v>0</v>
      </c>
      <c r="P565" s="132">
        <f>O565*H565</f>
        <v>0</v>
      </c>
      <c r="Q565" s="132">
        <v>0</v>
      </c>
      <c r="R565" s="132">
        <f>Q565*H565</f>
        <v>0</v>
      </c>
      <c r="S565" s="132">
        <v>0</v>
      </c>
      <c r="T565" s="133">
        <f>S565*H565</f>
        <v>0</v>
      </c>
      <c r="AR565" s="134" t="s">
        <v>133</v>
      </c>
      <c r="AT565" s="134" t="s">
        <v>128</v>
      </c>
      <c r="AU565" s="134" t="s">
        <v>84</v>
      </c>
      <c r="AY565" s="13" t="s">
        <v>125</v>
      </c>
      <c r="BE565" s="135">
        <f>IF(N565="základní",J565,0)</f>
        <v>702100</v>
      </c>
      <c r="BF565" s="135">
        <f>IF(N565="snížená",J565,0)</f>
        <v>0</v>
      </c>
      <c r="BG565" s="135">
        <f>IF(N565="zákl. přenesená",J565,0)</f>
        <v>0</v>
      </c>
      <c r="BH565" s="135">
        <f>IF(N565="sníž. přenesená",J565,0)</f>
        <v>0</v>
      </c>
      <c r="BI565" s="135">
        <f>IF(N565="nulová",J565,0)</f>
        <v>0</v>
      </c>
      <c r="BJ565" s="13" t="s">
        <v>82</v>
      </c>
      <c r="BK565" s="135">
        <f>ROUND(I565*H565,2)</f>
        <v>702100</v>
      </c>
      <c r="BL565" s="13" t="s">
        <v>133</v>
      </c>
      <c r="BM565" s="134" t="s">
        <v>835</v>
      </c>
    </row>
    <row r="566" spans="2:65" s="1" customFormat="1" ht="28.8">
      <c r="B566" s="25"/>
      <c r="D566" s="136" t="s">
        <v>134</v>
      </c>
      <c r="F566" s="137" t="s">
        <v>836</v>
      </c>
      <c r="L566" s="25"/>
      <c r="M566" s="138"/>
      <c r="T566" s="49"/>
      <c r="AT566" s="13" t="s">
        <v>134</v>
      </c>
      <c r="AU566" s="13" t="s">
        <v>84</v>
      </c>
    </row>
    <row r="567" spans="2:65" s="1" customFormat="1" ht="28.8">
      <c r="B567" s="25"/>
      <c r="D567" s="136" t="s">
        <v>136</v>
      </c>
      <c r="F567" s="139" t="s">
        <v>827</v>
      </c>
      <c r="L567" s="25"/>
      <c r="M567" s="138"/>
      <c r="T567" s="49"/>
      <c r="AT567" s="13" t="s">
        <v>136</v>
      </c>
      <c r="AU567" s="13" t="s">
        <v>84</v>
      </c>
    </row>
    <row r="568" spans="2:65" s="1" customFormat="1" ht="16.5" customHeight="1">
      <c r="B568" s="25"/>
      <c r="C568" s="124" t="s">
        <v>490</v>
      </c>
      <c r="D568" s="124" t="s">
        <v>128</v>
      </c>
      <c r="E568" s="125" t="s">
        <v>837</v>
      </c>
      <c r="F568" s="126" t="s">
        <v>838</v>
      </c>
      <c r="G568" s="127" t="s">
        <v>131</v>
      </c>
      <c r="H568" s="128">
        <v>0.2</v>
      </c>
      <c r="I568" s="129">
        <v>715800</v>
      </c>
      <c r="J568" s="129">
        <f>ROUND(I568*H568,2)</f>
        <v>143160</v>
      </c>
      <c r="K568" s="126" t="s">
        <v>132</v>
      </c>
      <c r="L568" s="25"/>
      <c r="M568" s="130" t="s">
        <v>1</v>
      </c>
      <c r="N568" s="131" t="s">
        <v>39</v>
      </c>
      <c r="O568" s="132">
        <v>0</v>
      </c>
      <c r="P568" s="132">
        <f>O568*H568</f>
        <v>0</v>
      </c>
      <c r="Q568" s="132">
        <v>0</v>
      </c>
      <c r="R568" s="132">
        <f>Q568*H568</f>
        <v>0</v>
      </c>
      <c r="S568" s="132">
        <v>0</v>
      </c>
      <c r="T568" s="133">
        <f>S568*H568</f>
        <v>0</v>
      </c>
      <c r="AR568" s="134" t="s">
        <v>133</v>
      </c>
      <c r="AT568" s="134" t="s">
        <v>128</v>
      </c>
      <c r="AU568" s="134" t="s">
        <v>84</v>
      </c>
      <c r="AY568" s="13" t="s">
        <v>125</v>
      </c>
      <c r="BE568" s="135">
        <f>IF(N568="základní",J568,0)</f>
        <v>143160</v>
      </c>
      <c r="BF568" s="135">
        <f>IF(N568="snížená",J568,0)</f>
        <v>0</v>
      </c>
      <c r="BG568" s="135">
        <f>IF(N568="zákl. přenesená",J568,0)</f>
        <v>0</v>
      </c>
      <c r="BH568" s="135">
        <f>IF(N568="sníž. přenesená",J568,0)</f>
        <v>0</v>
      </c>
      <c r="BI568" s="135">
        <f>IF(N568="nulová",J568,0)</f>
        <v>0</v>
      </c>
      <c r="BJ568" s="13" t="s">
        <v>82</v>
      </c>
      <c r="BK568" s="135">
        <f>ROUND(I568*H568,2)</f>
        <v>143160</v>
      </c>
      <c r="BL568" s="13" t="s">
        <v>133</v>
      </c>
      <c r="BM568" s="134" t="s">
        <v>839</v>
      </c>
    </row>
    <row r="569" spans="2:65" s="1" customFormat="1" ht="28.8">
      <c r="B569" s="25"/>
      <c r="D569" s="136" t="s">
        <v>134</v>
      </c>
      <c r="F569" s="137" t="s">
        <v>840</v>
      </c>
      <c r="L569" s="25"/>
      <c r="M569" s="138"/>
      <c r="T569" s="49"/>
      <c r="AT569" s="13" t="s">
        <v>134</v>
      </c>
      <c r="AU569" s="13" t="s">
        <v>84</v>
      </c>
    </row>
    <row r="570" spans="2:65" s="1" customFormat="1" ht="28.8">
      <c r="B570" s="25"/>
      <c r="D570" s="136" t="s">
        <v>136</v>
      </c>
      <c r="F570" s="139" t="s">
        <v>827</v>
      </c>
      <c r="L570" s="25"/>
      <c r="M570" s="138"/>
      <c r="T570" s="49"/>
      <c r="AT570" s="13" t="s">
        <v>136</v>
      </c>
      <c r="AU570" s="13" t="s">
        <v>84</v>
      </c>
    </row>
    <row r="571" spans="2:65" s="1" customFormat="1" ht="16.5" customHeight="1">
      <c r="B571" s="25"/>
      <c r="C571" s="124" t="s">
        <v>841</v>
      </c>
      <c r="D571" s="124" t="s">
        <v>128</v>
      </c>
      <c r="E571" s="125" t="s">
        <v>842</v>
      </c>
      <c r="F571" s="126" t="s">
        <v>843</v>
      </c>
      <c r="G571" s="127" t="s">
        <v>131</v>
      </c>
      <c r="H571" s="128">
        <v>0.2</v>
      </c>
      <c r="I571" s="129">
        <v>706100</v>
      </c>
      <c r="J571" s="129">
        <f>ROUND(I571*H571,2)</f>
        <v>141220</v>
      </c>
      <c r="K571" s="126" t="s">
        <v>132</v>
      </c>
      <c r="L571" s="25"/>
      <c r="M571" s="130" t="s">
        <v>1</v>
      </c>
      <c r="N571" s="131" t="s">
        <v>39</v>
      </c>
      <c r="O571" s="132">
        <v>0</v>
      </c>
      <c r="P571" s="132">
        <f>O571*H571</f>
        <v>0</v>
      </c>
      <c r="Q571" s="132">
        <v>0</v>
      </c>
      <c r="R571" s="132">
        <f>Q571*H571</f>
        <v>0</v>
      </c>
      <c r="S571" s="132">
        <v>0</v>
      </c>
      <c r="T571" s="133">
        <f>S571*H571</f>
        <v>0</v>
      </c>
      <c r="AR571" s="134" t="s">
        <v>133</v>
      </c>
      <c r="AT571" s="134" t="s">
        <v>128</v>
      </c>
      <c r="AU571" s="134" t="s">
        <v>84</v>
      </c>
      <c r="AY571" s="13" t="s">
        <v>125</v>
      </c>
      <c r="BE571" s="135">
        <f>IF(N571="základní",J571,0)</f>
        <v>141220</v>
      </c>
      <c r="BF571" s="135">
        <f>IF(N571="snížená",J571,0)</f>
        <v>0</v>
      </c>
      <c r="BG571" s="135">
        <f>IF(N571="zákl. přenesená",J571,0)</f>
        <v>0</v>
      </c>
      <c r="BH571" s="135">
        <f>IF(N571="sníž. přenesená",J571,0)</f>
        <v>0</v>
      </c>
      <c r="BI571" s="135">
        <f>IF(N571="nulová",J571,0)</f>
        <v>0</v>
      </c>
      <c r="BJ571" s="13" t="s">
        <v>82</v>
      </c>
      <c r="BK571" s="135">
        <f>ROUND(I571*H571,2)</f>
        <v>141220</v>
      </c>
      <c r="BL571" s="13" t="s">
        <v>133</v>
      </c>
      <c r="BM571" s="134" t="s">
        <v>844</v>
      </c>
    </row>
    <row r="572" spans="2:65" s="1" customFormat="1" ht="28.8">
      <c r="B572" s="25"/>
      <c r="D572" s="136" t="s">
        <v>134</v>
      </c>
      <c r="F572" s="137" t="s">
        <v>845</v>
      </c>
      <c r="L572" s="25"/>
      <c r="M572" s="138"/>
      <c r="T572" s="49"/>
      <c r="AT572" s="13" t="s">
        <v>134</v>
      </c>
      <c r="AU572" s="13" t="s">
        <v>84</v>
      </c>
    </row>
    <row r="573" spans="2:65" s="1" customFormat="1" ht="28.8">
      <c r="B573" s="25"/>
      <c r="D573" s="136" t="s">
        <v>136</v>
      </c>
      <c r="F573" s="139" t="s">
        <v>827</v>
      </c>
      <c r="L573" s="25"/>
      <c r="M573" s="138"/>
      <c r="T573" s="49"/>
      <c r="AT573" s="13" t="s">
        <v>136</v>
      </c>
      <c r="AU573" s="13" t="s">
        <v>84</v>
      </c>
    </row>
    <row r="574" spans="2:65" s="1" customFormat="1" ht="16.5" customHeight="1">
      <c r="B574" s="25"/>
      <c r="C574" s="124" t="s">
        <v>494</v>
      </c>
      <c r="D574" s="124" t="s">
        <v>128</v>
      </c>
      <c r="E574" s="125" t="s">
        <v>846</v>
      </c>
      <c r="F574" s="126" t="s">
        <v>847</v>
      </c>
      <c r="G574" s="127" t="s">
        <v>131</v>
      </c>
      <c r="H574" s="128">
        <v>0.2</v>
      </c>
      <c r="I574" s="129">
        <v>724200</v>
      </c>
      <c r="J574" s="129">
        <f>ROUND(I574*H574,2)</f>
        <v>144840</v>
      </c>
      <c r="K574" s="126" t="s">
        <v>132</v>
      </c>
      <c r="L574" s="25"/>
      <c r="M574" s="130" t="s">
        <v>1</v>
      </c>
      <c r="N574" s="131" t="s">
        <v>39</v>
      </c>
      <c r="O574" s="132">
        <v>0</v>
      </c>
      <c r="P574" s="132">
        <f>O574*H574</f>
        <v>0</v>
      </c>
      <c r="Q574" s="132">
        <v>0</v>
      </c>
      <c r="R574" s="132">
        <f>Q574*H574</f>
        <v>0</v>
      </c>
      <c r="S574" s="132">
        <v>0</v>
      </c>
      <c r="T574" s="133">
        <f>S574*H574</f>
        <v>0</v>
      </c>
      <c r="AR574" s="134" t="s">
        <v>133</v>
      </c>
      <c r="AT574" s="134" t="s">
        <v>128</v>
      </c>
      <c r="AU574" s="134" t="s">
        <v>84</v>
      </c>
      <c r="AY574" s="13" t="s">
        <v>125</v>
      </c>
      <c r="BE574" s="135">
        <f>IF(N574="základní",J574,0)</f>
        <v>144840</v>
      </c>
      <c r="BF574" s="135">
        <f>IF(N574="snížená",J574,0)</f>
        <v>0</v>
      </c>
      <c r="BG574" s="135">
        <f>IF(N574="zákl. přenesená",J574,0)</f>
        <v>0</v>
      </c>
      <c r="BH574" s="135">
        <f>IF(N574="sníž. přenesená",J574,0)</f>
        <v>0</v>
      </c>
      <c r="BI574" s="135">
        <f>IF(N574="nulová",J574,0)</f>
        <v>0</v>
      </c>
      <c r="BJ574" s="13" t="s">
        <v>82</v>
      </c>
      <c r="BK574" s="135">
        <f>ROUND(I574*H574,2)</f>
        <v>144840</v>
      </c>
      <c r="BL574" s="13" t="s">
        <v>133</v>
      </c>
      <c r="BM574" s="134" t="s">
        <v>848</v>
      </c>
    </row>
    <row r="575" spans="2:65" s="1" customFormat="1" ht="28.8">
      <c r="B575" s="25"/>
      <c r="D575" s="136" t="s">
        <v>134</v>
      </c>
      <c r="F575" s="137" t="s">
        <v>849</v>
      </c>
      <c r="L575" s="25"/>
      <c r="M575" s="138"/>
      <c r="T575" s="49"/>
      <c r="AT575" s="13" t="s">
        <v>134</v>
      </c>
      <c r="AU575" s="13" t="s">
        <v>84</v>
      </c>
    </row>
    <row r="576" spans="2:65" s="1" customFormat="1" ht="28.8">
      <c r="B576" s="25"/>
      <c r="D576" s="136" t="s">
        <v>136</v>
      </c>
      <c r="F576" s="139" t="s">
        <v>827</v>
      </c>
      <c r="L576" s="25"/>
      <c r="M576" s="138"/>
      <c r="T576" s="49"/>
      <c r="AT576" s="13" t="s">
        <v>136</v>
      </c>
      <c r="AU576" s="13" t="s">
        <v>84</v>
      </c>
    </row>
    <row r="577" spans="2:65" s="1" customFormat="1" ht="16.5" customHeight="1">
      <c r="B577" s="25"/>
      <c r="C577" s="124" t="s">
        <v>850</v>
      </c>
      <c r="D577" s="124" t="s">
        <v>128</v>
      </c>
      <c r="E577" s="125" t="s">
        <v>851</v>
      </c>
      <c r="F577" s="126" t="s">
        <v>852</v>
      </c>
      <c r="G577" s="127" t="s">
        <v>131</v>
      </c>
      <c r="H577" s="128">
        <v>0.1</v>
      </c>
      <c r="I577" s="129">
        <v>990900</v>
      </c>
      <c r="J577" s="129">
        <f>ROUND(I577*H577,2)</f>
        <v>99090</v>
      </c>
      <c r="K577" s="126" t="s">
        <v>132</v>
      </c>
      <c r="L577" s="25"/>
      <c r="M577" s="130" t="s">
        <v>1</v>
      </c>
      <c r="N577" s="131" t="s">
        <v>39</v>
      </c>
      <c r="O577" s="132">
        <v>0</v>
      </c>
      <c r="P577" s="132">
        <f>O577*H577</f>
        <v>0</v>
      </c>
      <c r="Q577" s="132">
        <v>0</v>
      </c>
      <c r="R577" s="132">
        <f>Q577*H577</f>
        <v>0</v>
      </c>
      <c r="S577" s="132">
        <v>0</v>
      </c>
      <c r="T577" s="133">
        <f>S577*H577</f>
        <v>0</v>
      </c>
      <c r="AR577" s="134" t="s">
        <v>133</v>
      </c>
      <c r="AT577" s="134" t="s">
        <v>128</v>
      </c>
      <c r="AU577" s="134" t="s">
        <v>84</v>
      </c>
      <c r="AY577" s="13" t="s">
        <v>125</v>
      </c>
      <c r="BE577" s="135">
        <f>IF(N577="základní",J577,0)</f>
        <v>99090</v>
      </c>
      <c r="BF577" s="135">
        <f>IF(N577="snížená",J577,0)</f>
        <v>0</v>
      </c>
      <c r="BG577" s="135">
        <f>IF(N577="zákl. přenesená",J577,0)</f>
        <v>0</v>
      </c>
      <c r="BH577" s="135">
        <f>IF(N577="sníž. přenesená",J577,0)</f>
        <v>0</v>
      </c>
      <c r="BI577" s="135">
        <f>IF(N577="nulová",J577,0)</f>
        <v>0</v>
      </c>
      <c r="BJ577" s="13" t="s">
        <v>82</v>
      </c>
      <c r="BK577" s="135">
        <f>ROUND(I577*H577,2)</f>
        <v>99090</v>
      </c>
      <c r="BL577" s="13" t="s">
        <v>133</v>
      </c>
      <c r="BM577" s="134" t="s">
        <v>853</v>
      </c>
    </row>
    <row r="578" spans="2:65" s="1" customFormat="1" ht="28.8">
      <c r="B578" s="25"/>
      <c r="D578" s="136" t="s">
        <v>134</v>
      </c>
      <c r="F578" s="137" t="s">
        <v>854</v>
      </c>
      <c r="L578" s="25"/>
      <c r="M578" s="138"/>
      <c r="T578" s="49"/>
      <c r="AT578" s="13" t="s">
        <v>134</v>
      </c>
      <c r="AU578" s="13" t="s">
        <v>84</v>
      </c>
    </row>
    <row r="579" spans="2:65" s="1" customFormat="1" ht="28.8">
      <c r="B579" s="25"/>
      <c r="D579" s="136" t="s">
        <v>136</v>
      </c>
      <c r="F579" s="139" t="s">
        <v>827</v>
      </c>
      <c r="L579" s="25"/>
      <c r="M579" s="138"/>
      <c r="T579" s="49"/>
      <c r="AT579" s="13" t="s">
        <v>136</v>
      </c>
      <c r="AU579" s="13" t="s">
        <v>84</v>
      </c>
    </row>
    <row r="580" spans="2:65" s="1" customFormat="1" ht="16.5" customHeight="1">
      <c r="B580" s="25"/>
      <c r="C580" s="124" t="s">
        <v>499</v>
      </c>
      <c r="D580" s="124" t="s">
        <v>128</v>
      </c>
      <c r="E580" s="125" t="s">
        <v>855</v>
      </c>
      <c r="F580" s="126" t="s">
        <v>856</v>
      </c>
      <c r="G580" s="127" t="s">
        <v>450</v>
      </c>
      <c r="H580" s="128">
        <v>300</v>
      </c>
      <c r="I580" s="129">
        <v>498</v>
      </c>
      <c r="J580" s="129">
        <f>ROUND(I580*H580,2)</f>
        <v>149400</v>
      </c>
      <c r="K580" s="126" t="s">
        <v>132</v>
      </c>
      <c r="L580" s="25"/>
      <c r="M580" s="130" t="s">
        <v>1</v>
      </c>
      <c r="N580" s="131" t="s">
        <v>39</v>
      </c>
      <c r="O580" s="132">
        <v>0</v>
      </c>
      <c r="P580" s="132">
        <f>O580*H580</f>
        <v>0</v>
      </c>
      <c r="Q580" s="132">
        <v>0</v>
      </c>
      <c r="R580" s="132">
        <f>Q580*H580</f>
        <v>0</v>
      </c>
      <c r="S580" s="132">
        <v>0</v>
      </c>
      <c r="T580" s="133">
        <f>S580*H580</f>
        <v>0</v>
      </c>
      <c r="AR580" s="134" t="s">
        <v>133</v>
      </c>
      <c r="AT580" s="134" t="s">
        <v>128</v>
      </c>
      <c r="AU580" s="134" t="s">
        <v>84</v>
      </c>
      <c r="AY580" s="13" t="s">
        <v>125</v>
      </c>
      <c r="BE580" s="135">
        <f>IF(N580="základní",J580,0)</f>
        <v>149400</v>
      </c>
      <c r="BF580" s="135">
        <f>IF(N580="snížená",J580,0)</f>
        <v>0</v>
      </c>
      <c r="BG580" s="135">
        <f>IF(N580="zákl. přenesená",J580,0)</f>
        <v>0</v>
      </c>
      <c r="BH580" s="135">
        <f>IF(N580="sníž. přenesená",J580,0)</f>
        <v>0</v>
      </c>
      <c r="BI580" s="135">
        <f>IF(N580="nulová",J580,0)</f>
        <v>0</v>
      </c>
      <c r="BJ580" s="13" t="s">
        <v>82</v>
      </c>
      <c r="BK580" s="135">
        <f>ROUND(I580*H580,2)</f>
        <v>149400</v>
      </c>
      <c r="BL580" s="13" t="s">
        <v>133</v>
      </c>
      <c r="BM580" s="134" t="s">
        <v>857</v>
      </c>
    </row>
    <row r="581" spans="2:65" s="1" customFormat="1" ht="38.4">
      <c r="B581" s="25"/>
      <c r="D581" s="136" t="s">
        <v>134</v>
      </c>
      <c r="F581" s="137" t="s">
        <v>858</v>
      </c>
      <c r="L581" s="25"/>
      <c r="M581" s="138"/>
      <c r="T581" s="49"/>
      <c r="AT581" s="13" t="s">
        <v>134</v>
      </c>
      <c r="AU581" s="13" t="s">
        <v>84</v>
      </c>
    </row>
    <row r="582" spans="2:65" s="1" customFormat="1" ht="38.4">
      <c r="B582" s="25"/>
      <c r="D582" s="136" t="s">
        <v>136</v>
      </c>
      <c r="F582" s="139" t="s">
        <v>859</v>
      </c>
      <c r="L582" s="25"/>
      <c r="M582" s="138"/>
      <c r="T582" s="49"/>
      <c r="AT582" s="13" t="s">
        <v>136</v>
      </c>
      <c r="AU582" s="13" t="s">
        <v>84</v>
      </c>
    </row>
    <row r="583" spans="2:65" s="1" customFormat="1" ht="16.5" customHeight="1">
      <c r="B583" s="25"/>
      <c r="C583" s="124" t="s">
        <v>860</v>
      </c>
      <c r="D583" s="124" t="s">
        <v>128</v>
      </c>
      <c r="E583" s="125" t="s">
        <v>861</v>
      </c>
      <c r="F583" s="126" t="s">
        <v>862</v>
      </c>
      <c r="G583" s="127" t="s">
        <v>450</v>
      </c>
      <c r="H583" s="128">
        <v>300</v>
      </c>
      <c r="I583" s="129">
        <v>483</v>
      </c>
      <c r="J583" s="129">
        <f>ROUND(I583*H583,2)</f>
        <v>144900</v>
      </c>
      <c r="K583" s="126" t="s">
        <v>132</v>
      </c>
      <c r="L583" s="25"/>
      <c r="M583" s="130" t="s">
        <v>1</v>
      </c>
      <c r="N583" s="131" t="s">
        <v>39</v>
      </c>
      <c r="O583" s="132">
        <v>0</v>
      </c>
      <c r="P583" s="132">
        <f>O583*H583</f>
        <v>0</v>
      </c>
      <c r="Q583" s="132">
        <v>0</v>
      </c>
      <c r="R583" s="132">
        <f>Q583*H583</f>
        <v>0</v>
      </c>
      <c r="S583" s="132">
        <v>0</v>
      </c>
      <c r="T583" s="133">
        <f>S583*H583</f>
        <v>0</v>
      </c>
      <c r="AR583" s="134" t="s">
        <v>133</v>
      </c>
      <c r="AT583" s="134" t="s">
        <v>128</v>
      </c>
      <c r="AU583" s="134" t="s">
        <v>84</v>
      </c>
      <c r="AY583" s="13" t="s">
        <v>125</v>
      </c>
      <c r="BE583" s="135">
        <f>IF(N583="základní",J583,0)</f>
        <v>144900</v>
      </c>
      <c r="BF583" s="135">
        <f>IF(N583="snížená",J583,0)</f>
        <v>0</v>
      </c>
      <c r="BG583" s="135">
        <f>IF(N583="zákl. přenesená",J583,0)</f>
        <v>0</v>
      </c>
      <c r="BH583" s="135">
        <f>IF(N583="sníž. přenesená",J583,0)</f>
        <v>0</v>
      </c>
      <c r="BI583" s="135">
        <f>IF(N583="nulová",J583,0)</f>
        <v>0</v>
      </c>
      <c r="BJ583" s="13" t="s">
        <v>82</v>
      </c>
      <c r="BK583" s="135">
        <f>ROUND(I583*H583,2)</f>
        <v>144900</v>
      </c>
      <c r="BL583" s="13" t="s">
        <v>133</v>
      </c>
      <c r="BM583" s="134" t="s">
        <v>863</v>
      </c>
    </row>
    <row r="584" spans="2:65" s="1" customFormat="1" ht="38.4">
      <c r="B584" s="25"/>
      <c r="D584" s="136" t="s">
        <v>134</v>
      </c>
      <c r="F584" s="137" t="s">
        <v>864</v>
      </c>
      <c r="L584" s="25"/>
      <c r="M584" s="138"/>
      <c r="T584" s="49"/>
      <c r="AT584" s="13" t="s">
        <v>134</v>
      </c>
      <c r="AU584" s="13" t="s">
        <v>84</v>
      </c>
    </row>
    <row r="585" spans="2:65" s="1" customFormat="1" ht="38.4">
      <c r="B585" s="25"/>
      <c r="D585" s="136" t="s">
        <v>136</v>
      </c>
      <c r="F585" s="139" t="s">
        <v>859</v>
      </c>
      <c r="L585" s="25"/>
      <c r="M585" s="138"/>
      <c r="T585" s="49"/>
      <c r="AT585" s="13" t="s">
        <v>136</v>
      </c>
      <c r="AU585" s="13" t="s">
        <v>84</v>
      </c>
    </row>
    <row r="586" spans="2:65" s="1" customFormat="1" ht="16.5" customHeight="1">
      <c r="B586" s="25"/>
      <c r="C586" s="124" t="s">
        <v>504</v>
      </c>
      <c r="D586" s="124" t="s">
        <v>128</v>
      </c>
      <c r="E586" s="125" t="s">
        <v>865</v>
      </c>
      <c r="F586" s="126" t="s">
        <v>866</v>
      </c>
      <c r="G586" s="127" t="s">
        <v>450</v>
      </c>
      <c r="H586" s="128">
        <v>300</v>
      </c>
      <c r="I586" s="129">
        <v>421</v>
      </c>
      <c r="J586" s="129">
        <f>ROUND(I586*H586,2)</f>
        <v>126300</v>
      </c>
      <c r="K586" s="126" t="s">
        <v>132</v>
      </c>
      <c r="L586" s="25"/>
      <c r="M586" s="130" t="s">
        <v>1</v>
      </c>
      <c r="N586" s="131" t="s">
        <v>39</v>
      </c>
      <c r="O586" s="132">
        <v>0</v>
      </c>
      <c r="P586" s="132">
        <f>O586*H586</f>
        <v>0</v>
      </c>
      <c r="Q586" s="132">
        <v>0</v>
      </c>
      <c r="R586" s="132">
        <f>Q586*H586</f>
        <v>0</v>
      </c>
      <c r="S586" s="132">
        <v>0</v>
      </c>
      <c r="T586" s="133">
        <f>S586*H586</f>
        <v>0</v>
      </c>
      <c r="AR586" s="134" t="s">
        <v>133</v>
      </c>
      <c r="AT586" s="134" t="s">
        <v>128</v>
      </c>
      <c r="AU586" s="134" t="s">
        <v>84</v>
      </c>
      <c r="AY586" s="13" t="s">
        <v>125</v>
      </c>
      <c r="BE586" s="135">
        <f>IF(N586="základní",J586,0)</f>
        <v>126300</v>
      </c>
      <c r="BF586" s="135">
        <f>IF(N586="snížená",J586,0)</f>
        <v>0</v>
      </c>
      <c r="BG586" s="135">
        <f>IF(N586="zákl. přenesená",J586,0)</f>
        <v>0</v>
      </c>
      <c r="BH586" s="135">
        <f>IF(N586="sníž. přenesená",J586,0)</f>
        <v>0</v>
      </c>
      <c r="BI586" s="135">
        <f>IF(N586="nulová",J586,0)</f>
        <v>0</v>
      </c>
      <c r="BJ586" s="13" t="s">
        <v>82</v>
      </c>
      <c r="BK586" s="135">
        <f>ROUND(I586*H586,2)</f>
        <v>126300</v>
      </c>
      <c r="BL586" s="13" t="s">
        <v>133</v>
      </c>
      <c r="BM586" s="134" t="s">
        <v>867</v>
      </c>
    </row>
    <row r="587" spans="2:65" s="1" customFormat="1" ht="38.4">
      <c r="B587" s="25"/>
      <c r="D587" s="136" t="s">
        <v>134</v>
      </c>
      <c r="F587" s="137" t="s">
        <v>868</v>
      </c>
      <c r="L587" s="25"/>
      <c r="M587" s="138"/>
      <c r="T587" s="49"/>
      <c r="AT587" s="13" t="s">
        <v>134</v>
      </c>
      <c r="AU587" s="13" t="s">
        <v>84</v>
      </c>
    </row>
    <row r="588" spans="2:65" s="1" customFormat="1" ht="38.4">
      <c r="B588" s="25"/>
      <c r="D588" s="136" t="s">
        <v>136</v>
      </c>
      <c r="F588" s="139" t="s">
        <v>859</v>
      </c>
      <c r="L588" s="25"/>
      <c r="M588" s="138"/>
      <c r="T588" s="49"/>
      <c r="AT588" s="13" t="s">
        <v>136</v>
      </c>
      <c r="AU588" s="13" t="s">
        <v>84</v>
      </c>
    </row>
    <row r="589" spans="2:65" s="1" customFormat="1" ht="16.5" customHeight="1">
      <c r="B589" s="25"/>
      <c r="C589" s="124" t="s">
        <v>869</v>
      </c>
      <c r="D589" s="124" t="s">
        <v>128</v>
      </c>
      <c r="E589" s="125" t="s">
        <v>870</v>
      </c>
      <c r="F589" s="126" t="s">
        <v>871</v>
      </c>
      <c r="G589" s="127" t="s">
        <v>450</v>
      </c>
      <c r="H589" s="128">
        <v>200</v>
      </c>
      <c r="I589" s="129">
        <v>429</v>
      </c>
      <c r="J589" s="129">
        <f>ROUND(I589*H589,2)</f>
        <v>85800</v>
      </c>
      <c r="K589" s="126" t="s">
        <v>132</v>
      </c>
      <c r="L589" s="25"/>
      <c r="M589" s="130" t="s">
        <v>1</v>
      </c>
      <c r="N589" s="131" t="s">
        <v>39</v>
      </c>
      <c r="O589" s="132">
        <v>0</v>
      </c>
      <c r="P589" s="132">
        <f>O589*H589</f>
        <v>0</v>
      </c>
      <c r="Q589" s="132">
        <v>0</v>
      </c>
      <c r="R589" s="132">
        <f>Q589*H589</f>
        <v>0</v>
      </c>
      <c r="S589" s="132">
        <v>0</v>
      </c>
      <c r="T589" s="133">
        <f>S589*H589</f>
        <v>0</v>
      </c>
      <c r="AR589" s="134" t="s">
        <v>133</v>
      </c>
      <c r="AT589" s="134" t="s">
        <v>128</v>
      </c>
      <c r="AU589" s="134" t="s">
        <v>84</v>
      </c>
      <c r="AY589" s="13" t="s">
        <v>125</v>
      </c>
      <c r="BE589" s="135">
        <f>IF(N589="základní",J589,0)</f>
        <v>85800</v>
      </c>
      <c r="BF589" s="135">
        <f>IF(N589="snížená",J589,0)</f>
        <v>0</v>
      </c>
      <c r="BG589" s="135">
        <f>IF(N589="zákl. přenesená",J589,0)</f>
        <v>0</v>
      </c>
      <c r="BH589" s="135">
        <f>IF(N589="sníž. přenesená",J589,0)</f>
        <v>0</v>
      </c>
      <c r="BI589" s="135">
        <f>IF(N589="nulová",J589,0)</f>
        <v>0</v>
      </c>
      <c r="BJ589" s="13" t="s">
        <v>82</v>
      </c>
      <c r="BK589" s="135">
        <f>ROUND(I589*H589,2)</f>
        <v>85800</v>
      </c>
      <c r="BL589" s="13" t="s">
        <v>133</v>
      </c>
      <c r="BM589" s="134" t="s">
        <v>872</v>
      </c>
    </row>
    <row r="590" spans="2:65" s="1" customFormat="1" ht="38.4">
      <c r="B590" s="25"/>
      <c r="D590" s="136" t="s">
        <v>134</v>
      </c>
      <c r="F590" s="137" t="s">
        <v>873</v>
      </c>
      <c r="L590" s="25"/>
      <c r="M590" s="138"/>
      <c r="T590" s="49"/>
      <c r="AT590" s="13" t="s">
        <v>134</v>
      </c>
      <c r="AU590" s="13" t="s">
        <v>84</v>
      </c>
    </row>
    <row r="591" spans="2:65" s="1" customFormat="1" ht="38.4">
      <c r="B591" s="25"/>
      <c r="D591" s="136" t="s">
        <v>136</v>
      </c>
      <c r="F591" s="139" t="s">
        <v>874</v>
      </c>
      <c r="L591" s="25"/>
      <c r="M591" s="138"/>
      <c r="T591" s="49"/>
      <c r="AT591" s="13" t="s">
        <v>136</v>
      </c>
      <c r="AU591" s="13" t="s">
        <v>84</v>
      </c>
    </row>
    <row r="592" spans="2:65" s="1" customFormat="1" ht="16.5" customHeight="1">
      <c r="B592" s="25"/>
      <c r="C592" s="124" t="s">
        <v>509</v>
      </c>
      <c r="D592" s="124" t="s">
        <v>128</v>
      </c>
      <c r="E592" s="125" t="s">
        <v>875</v>
      </c>
      <c r="F592" s="126" t="s">
        <v>876</v>
      </c>
      <c r="G592" s="127" t="s">
        <v>450</v>
      </c>
      <c r="H592" s="128">
        <v>200</v>
      </c>
      <c r="I592" s="129">
        <v>432</v>
      </c>
      <c r="J592" s="129">
        <f>ROUND(I592*H592,2)</f>
        <v>86400</v>
      </c>
      <c r="K592" s="126" t="s">
        <v>132</v>
      </c>
      <c r="L592" s="25"/>
      <c r="M592" s="130" t="s">
        <v>1</v>
      </c>
      <c r="N592" s="131" t="s">
        <v>39</v>
      </c>
      <c r="O592" s="132">
        <v>0</v>
      </c>
      <c r="P592" s="132">
        <f>O592*H592</f>
        <v>0</v>
      </c>
      <c r="Q592" s="132">
        <v>0</v>
      </c>
      <c r="R592" s="132">
        <f>Q592*H592</f>
        <v>0</v>
      </c>
      <c r="S592" s="132">
        <v>0</v>
      </c>
      <c r="T592" s="133">
        <f>S592*H592</f>
        <v>0</v>
      </c>
      <c r="AR592" s="134" t="s">
        <v>133</v>
      </c>
      <c r="AT592" s="134" t="s">
        <v>128</v>
      </c>
      <c r="AU592" s="134" t="s">
        <v>84</v>
      </c>
      <c r="AY592" s="13" t="s">
        <v>125</v>
      </c>
      <c r="BE592" s="135">
        <f>IF(N592="základní",J592,0)</f>
        <v>86400</v>
      </c>
      <c r="BF592" s="135">
        <f>IF(N592="snížená",J592,0)</f>
        <v>0</v>
      </c>
      <c r="BG592" s="135">
        <f>IF(N592="zákl. přenesená",J592,0)</f>
        <v>0</v>
      </c>
      <c r="BH592" s="135">
        <f>IF(N592="sníž. přenesená",J592,0)</f>
        <v>0</v>
      </c>
      <c r="BI592" s="135">
        <f>IF(N592="nulová",J592,0)</f>
        <v>0</v>
      </c>
      <c r="BJ592" s="13" t="s">
        <v>82</v>
      </c>
      <c r="BK592" s="135">
        <f>ROUND(I592*H592,2)</f>
        <v>86400</v>
      </c>
      <c r="BL592" s="13" t="s">
        <v>133</v>
      </c>
      <c r="BM592" s="134" t="s">
        <v>877</v>
      </c>
    </row>
    <row r="593" spans="2:65" s="1" customFormat="1" ht="38.4">
      <c r="B593" s="25"/>
      <c r="D593" s="136" t="s">
        <v>134</v>
      </c>
      <c r="F593" s="137" t="s">
        <v>878</v>
      </c>
      <c r="L593" s="25"/>
      <c r="M593" s="138"/>
      <c r="T593" s="49"/>
      <c r="AT593" s="13" t="s">
        <v>134</v>
      </c>
      <c r="AU593" s="13" t="s">
        <v>84</v>
      </c>
    </row>
    <row r="594" spans="2:65" s="1" customFormat="1" ht="38.4">
      <c r="B594" s="25"/>
      <c r="D594" s="136" t="s">
        <v>136</v>
      </c>
      <c r="F594" s="139" t="s">
        <v>874</v>
      </c>
      <c r="L594" s="25"/>
      <c r="M594" s="138"/>
      <c r="T594" s="49"/>
      <c r="AT594" s="13" t="s">
        <v>136</v>
      </c>
      <c r="AU594" s="13" t="s">
        <v>84</v>
      </c>
    </row>
    <row r="595" spans="2:65" s="1" customFormat="1" ht="16.5" customHeight="1">
      <c r="B595" s="25"/>
      <c r="C595" s="124" t="s">
        <v>879</v>
      </c>
      <c r="D595" s="124" t="s">
        <v>128</v>
      </c>
      <c r="E595" s="125" t="s">
        <v>880</v>
      </c>
      <c r="F595" s="126" t="s">
        <v>881</v>
      </c>
      <c r="G595" s="127" t="s">
        <v>450</v>
      </c>
      <c r="H595" s="128">
        <v>200</v>
      </c>
      <c r="I595" s="129">
        <v>372</v>
      </c>
      <c r="J595" s="129">
        <f>ROUND(I595*H595,2)</f>
        <v>74400</v>
      </c>
      <c r="K595" s="126" t="s">
        <v>132</v>
      </c>
      <c r="L595" s="25"/>
      <c r="M595" s="130" t="s">
        <v>1</v>
      </c>
      <c r="N595" s="131" t="s">
        <v>39</v>
      </c>
      <c r="O595" s="132">
        <v>0</v>
      </c>
      <c r="P595" s="132">
        <f>O595*H595</f>
        <v>0</v>
      </c>
      <c r="Q595" s="132">
        <v>0</v>
      </c>
      <c r="R595" s="132">
        <f>Q595*H595</f>
        <v>0</v>
      </c>
      <c r="S595" s="132">
        <v>0</v>
      </c>
      <c r="T595" s="133">
        <f>S595*H595</f>
        <v>0</v>
      </c>
      <c r="AR595" s="134" t="s">
        <v>133</v>
      </c>
      <c r="AT595" s="134" t="s">
        <v>128</v>
      </c>
      <c r="AU595" s="134" t="s">
        <v>84</v>
      </c>
      <c r="AY595" s="13" t="s">
        <v>125</v>
      </c>
      <c r="BE595" s="135">
        <f>IF(N595="základní",J595,0)</f>
        <v>74400</v>
      </c>
      <c r="BF595" s="135">
        <f>IF(N595="snížená",J595,0)</f>
        <v>0</v>
      </c>
      <c r="BG595" s="135">
        <f>IF(N595="zákl. přenesená",J595,0)</f>
        <v>0</v>
      </c>
      <c r="BH595" s="135">
        <f>IF(N595="sníž. přenesená",J595,0)</f>
        <v>0</v>
      </c>
      <c r="BI595" s="135">
        <f>IF(N595="nulová",J595,0)</f>
        <v>0</v>
      </c>
      <c r="BJ595" s="13" t="s">
        <v>82</v>
      </c>
      <c r="BK595" s="135">
        <f>ROUND(I595*H595,2)</f>
        <v>74400</v>
      </c>
      <c r="BL595" s="13" t="s">
        <v>133</v>
      </c>
      <c r="BM595" s="134" t="s">
        <v>882</v>
      </c>
    </row>
    <row r="596" spans="2:65" s="1" customFormat="1" ht="38.4">
      <c r="B596" s="25"/>
      <c r="D596" s="136" t="s">
        <v>134</v>
      </c>
      <c r="F596" s="137" t="s">
        <v>883</v>
      </c>
      <c r="L596" s="25"/>
      <c r="M596" s="138"/>
      <c r="T596" s="49"/>
      <c r="AT596" s="13" t="s">
        <v>134</v>
      </c>
      <c r="AU596" s="13" t="s">
        <v>84</v>
      </c>
    </row>
    <row r="597" spans="2:65" s="1" customFormat="1" ht="38.4">
      <c r="B597" s="25"/>
      <c r="D597" s="136" t="s">
        <v>136</v>
      </c>
      <c r="F597" s="139" t="s">
        <v>874</v>
      </c>
      <c r="L597" s="25"/>
      <c r="M597" s="138"/>
      <c r="T597" s="49"/>
      <c r="AT597" s="13" t="s">
        <v>136</v>
      </c>
      <c r="AU597" s="13" t="s">
        <v>84</v>
      </c>
    </row>
    <row r="598" spans="2:65" s="1" customFormat="1" ht="16.5" customHeight="1">
      <c r="B598" s="25"/>
      <c r="C598" s="124" t="s">
        <v>514</v>
      </c>
      <c r="D598" s="124" t="s">
        <v>128</v>
      </c>
      <c r="E598" s="125" t="s">
        <v>884</v>
      </c>
      <c r="F598" s="126" t="s">
        <v>885</v>
      </c>
      <c r="G598" s="127" t="s">
        <v>450</v>
      </c>
      <c r="H598" s="128">
        <v>200</v>
      </c>
      <c r="I598" s="129">
        <v>464</v>
      </c>
      <c r="J598" s="129">
        <f>ROUND(I598*H598,2)</f>
        <v>92800</v>
      </c>
      <c r="K598" s="126" t="s">
        <v>132</v>
      </c>
      <c r="L598" s="25"/>
      <c r="M598" s="130" t="s">
        <v>1</v>
      </c>
      <c r="N598" s="131" t="s">
        <v>39</v>
      </c>
      <c r="O598" s="132">
        <v>0</v>
      </c>
      <c r="P598" s="132">
        <f>O598*H598</f>
        <v>0</v>
      </c>
      <c r="Q598" s="132">
        <v>0</v>
      </c>
      <c r="R598" s="132">
        <f>Q598*H598</f>
        <v>0</v>
      </c>
      <c r="S598" s="132">
        <v>0</v>
      </c>
      <c r="T598" s="133">
        <f>S598*H598</f>
        <v>0</v>
      </c>
      <c r="AR598" s="134" t="s">
        <v>133</v>
      </c>
      <c r="AT598" s="134" t="s">
        <v>128</v>
      </c>
      <c r="AU598" s="134" t="s">
        <v>84</v>
      </c>
      <c r="AY598" s="13" t="s">
        <v>125</v>
      </c>
      <c r="BE598" s="135">
        <f>IF(N598="základní",J598,0)</f>
        <v>92800</v>
      </c>
      <c r="BF598" s="135">
        <f>IF(N598="snížená",J598,0)</f>
        <v>0</v>
      </c>
      <c r="BG598" s="135">
        <f>IF(N598="zákl. přenesená",J598,0)</f>
        <v>0</v>
      </c>
      <c r="BH598" s="135">
        <f>IF(N598="sníž. přenesená",J598,0)</f>
        <v>0</v>
      </c>
      <c r="BI598" s="135">
        <f>IF(N598="nulová",J598,0)</f>
        <v>0</v>
      </c>
      <c r="BJ598" s="13" t="s">
        <v>82</v>
      </c>
      <c r="BK598" s="135">
        <f>ROUND(I598*H598,2)</f>
        <v>92800</v>
      </c>
      <c r="BL598" s="13" t="s">
        <v>133</v>
      </c>
      <c r="BM598" s="134" t="s">
        <v>886</v>
      </c>
    </row>
    <row r="599" spans="2:65" s="1" customFormat="1" ht="38.4">
      <c r="B599" s="25"/>
      <c r="D599" s="136" t="s">
        <v>134</v>
      </c>
      <c r="F599" s="137" t="s">
        <v>887</v>
      </c>
      <c r="L599" s="25"/>
      <c r="M599" s="138"/>
      <c r="T599" s="49"/>
      <c r="AT599" s="13" t="s">
        <v>134</v>
      </c>
      <c r="AU599" s="13" t="s">
        <v>84</v>
      </c>
    </row>
    <row r="600" spans="2:65" s="1" customFormat="1" ht="38.4">
      <c r="B600" s="25"/>
      <c r="D600" s="136" t="s">
        <v>136</v>
      </c>
      <c r="F600" s="139" t="s">
        <v>874</v>
      </c>
      <c r="L600" s="25"/>
      <c r="M600" s="138"/>
      <c r="T600" s="49"/>
      <c r="AT600" s="13" t="s">
        <v>136</v>
      </c>
      <c r="AU600" s="13" t="s">
        <v>84</v>
      </c>
    </row>
    <row r="601" spans="2:65" s="1" customFormat="1" ht="16.5" customHeight="1">
      <c r="B601" s="25"/>
      <c r="C601" s="124" t="s">
        <v>888</v>
      </c>
      <c r="D601" s="124" t="s">
        <v>128</v>
      </c>
      <c r="E601" s="125" t="s">
        <v>889</v>
      </c>
      <c r="F601" s="126" t="s">
        <v>890</v>
      </c>
      <c r="G601" s="127" t="s">
        <v>450</v>
      </c>
      <c r="H601" s="128">
        <v>200</v>
      </c>
      <c r="I601" s="129">
        <v>450</v>
      </c>
      <c r="J601" s="129">
        <f>ROUND(I601*H601,2)</f>
        <v>90000</v>
      </c>
      <c r="K601" s="126" t="s">
        <v>132</v>
      </c>
      <c r="L601" s="25"/>
      <c r="M601" s="130" t="s">
        <v>1</v>
      </c>
      <c r="N601" s="131" t="s">
        <v>39</v>
      </c>
      <c r="O601" s="132">
        <v>0</v>
      </c>
      <c r="P601" s="132">
        <f>O601*H601</f>
        <v>0</v>
      </c>
      <c r="Q601" s="132">
        <v>0</v>
      </c>
      <c r="R601" s="132">
        <f>Q601*H601</f>
        <v>0</v>
      </c>
      <c r="S601" s="132">
        <v>0</v>
      </c>
      <c r="T601" s="133">
        <f>S601*H601</f>
        <v>0</v>
      </c>
      <c r="AR601" s="134" t="s">
        <v>133</v>
      </c>
      <c r="AT601" s="134" t="s">
        <v>128</v>
      </c>
      <c r="AU601" s="134" t="s">
        <v>84</v>
      </c>
      <c r="AY601" s="13" t="s">
        <v>125</v>
      </c>
      <c r="BE601" s="135">
        <f>IF(N601="základní",J601,0)</f>
        <v>90000</v>
      </c>
      <c r="BF601" s="135">
        <f>IF(N601="snížená",J601,0)</f>
        <v>0</v>
      </c>
      <c r="BG601" s="135">
        <f>IF(N601="zákl. přenesená",J601,0)</f>
        <v>0</v>
      </c>
      <c r="BH601" s="135">
        <f>IF(N601="sníž. přenesená",J601,0)</f>
        <v>0</v>
      </c>
      <c r="BI601" s="135">
        <f>IF(N601="nulová",J601,0)</f>
        <v>0</v>
      </c>
      <c r="BJ601" s="13" t="s">
        <v>82</v>
      </c>
      <c r="BK601" s="135">
        <f>ROUND(I601*H601,2)</f>
        <v>90000</v>
      </c>
      <c r="BL601" s="13" t="s">
        <v>133</v>
      </c>
      <c r="BM601" s="134" t="s">
        <v>891</v>
      </c>
    </row>
    <row r="602" spans="2:65" s="1" customFormat="1" ht="38.4">
      <c r="B602" s="25"/>
      <c r="D602" s="136" t="s">
        <v>134</v>
      </c>
      <c r="F602" s="137" t="s">
        <v>892</v>
      </c>
      <c r="L602" s="25"/>
      <c r="M602" s="138"/>
      <c r="T602" s="49"/>
      <c r="AT602" s="13" t="s">
        <v>134</v>
      </c>
      <c r="AU602" s="13" t="s">
        <v>84</v>
      </c>
    </row>
    <row r="603" spans="2:65" s="1" customFormat="1" ht="38.4">
      <c r="B603" s="25"/>
      <c r="D603" s="136" t="s">
        <v>136</v>
      </c>
      <c r="F603" s="139" t="s">
        <v>874</v>
      </c>
      <c r="L603" s="25"/>
      <c r="M603" s="138"/>
      <c r="T603" s="49"/>
      <c r="AT603" s="13" t="s">
        <v>136</v>
      </c>
      <c r="AU603" s="13" t="s">
        <v>84</v>
      </c>
    </row>
    <row r="604" spans="2:65" s="1" customFormat="1" ht="16.5" customHeight="1">
      <c r="B604" s="25"/>
      <c r="C604" s="124" t="s">
        <v>520</v>
      </c>
      <c r="D604" s="124" t="s">
        <v>128</v>
      </c>
      <c r="E604" s="125" t="s">
        <v>893</v>
      </c>
      <c r="F604" s="126" t="s">
        <v>894</v>
      </c>
      <c r="G604" s="127" t="s">
        <v>450</v>
      </c>
      <c r="H604" s="128">
        <v>200</v>
      </c>
      <c r="I604" s="129">
        <v>388</v>
      </c>
      <c r="J604" s="129">
        <f>ROUND(I604*H604,2)</f>
        <v>77600</v>
      </c>
      <c r="K604" s="126" t="s">
        <v>132</v>
      </c>
      <c r="L604" s="25"/>
      <c r="M604" s="130" t="s">
        <v>1</v>
      </c>
      <c r="N604" s="131" t="s">
        <v>39</v>
      </c>
      <c r="O604" s="132">
        <v>0</v>
      </c>
      <c r="P604" s="132">
        <f>O604*H604</f>
        <v>0</v>
      </c>
      <c r="Q604" s="132">
        <v>0</v>
      </c>
      <c r="R604" s="132">
        <f>Q604*H604</f>
        <v>0</v>
      </c>
      <c r="S604" s="132">
        <v>0</v>
      </c>
      <c r="T604" s="133">
        <f>S604*H604</f>
        <v>0</v>
      </c>
      <c r="AR604" s="134" t="s">
        <v>133</v>
      </c>
      <c r="AT604" s="134" t="s">
        <v>128</v>
      </c>
      <c r="AU604" s="134" t="s">
        <v>84</v>
      </c>
      <c r="AY604" s="13" t="s">
        <v>125</v>
      </c>
      <c r="BE604" s="135">
        <f>IF(N604="základní",J604,0)</f>
        <v>77600</v>
      </c>
      <c r="BF604" s="135">
        <f>IF(N604="snížená",J604,0)</f>
        <v>0</v>
      </c>
      <c r="BG604" s="135">
        <f>IF(N604="zákl. přenesená",J604,0)</f>
        <v>0</v>
      </c>
      <c r="BH604" s="135">
        <f>IF(N604="sníž. přenesená",J604,0)</f>
        <v>0</v>
      </c>
      <c r="BI604" s="135">
        <f>IF(N604="nulová",J604,0)</f>
        <v>0</v>
      </c>
      <c r="BJ604" s="13" t="s">
        <v>82</v>
      </c>
      <c r="BK604" s="135">
        <f>ROUND(I604*H604,2)</f>
        <v>77600</v>
      </c>
      <c r="BL604" s="13" t="s">
        <v>133</v>
      </c>
      <c r="BM604" s="134" t="s">
        <v>895</v>
      </c>
    </row>
    <row r="605" spans="2:65" s="1" customFormat="1" ht="38.4">
      <c r="B605" s="25"/>
      <c r="D605" s="136" t="s">
        <v>134</v>
      </c>
      <c r="F605" s="137" t="s">
        <v>896</v>
      </c>
      <c r="L605" s="25"/>
      <c r="M605" s="138"/>
      <c r="T605" s="49"/>
      <c r="AT605" s="13" t="s">
        <v>134</v>
      </c>
      <c r="AU605" s="13" t="s">
        <v>84</v>
      </c>
    </row>
    <row r="606" spans="2:65" s="1" customFormat="1" ht="38.4">
      <c r="B606" s="25"/>
      <c r="D606" s="136" t="s">
        <v>136</v>
      </c>
      <c r="F606" s="139" t="s">
        <v>874</v>
      </c>
      <c r="L606" s="25"/>
      <c r="M606" s="138"/>
      <c r="T606" s="49"/>
      <c r="AT606" s="13" t="s">
        <v>136</v>
      </c>
      <c r="AU606" s="13" t="s">
        <v>84</v>
      </c>
    </row>
    <row r="607" spans="2:65" s="1" customFormat="1" ht="16.5" customHeight="1">
      <c r="B607" s="25"/>
      <c r="C607" s="124" t="s">
        <v>897</v>
      </c>
      <c r="D607" s="124" t="s">
        <v>128</v>
      </c>
      <c r="E607" s="125" t="s">
        <v>898</v>
      </c>
      <c r="F607" s="126" t="s">
        <v>899</v>
      </c>
      <c r="G607" s="127" t="s">
        <v>450</v>
      </c>
      <c r="H607" s="128">
        <v>200</v>
      </c>
      <c r="I607" s="129">
        <v>471</v>
      </c>
      <c r="J607" s="129">
        <f>ROUND(I607*H607,2)</f>
        <v>94200</v>
      </c>
      <c r="K607" s="126" t="s">
        <v>132</v>
      </c>
      <c r="L607" s="25"/>
      <c r="M607" s="130" t="s">
        <v>1</v>
      </c>
      <c r="N607" s="131" t="s">
        <v>39</v>
      </c>
      <c r="O607" s="132">
        <v>0</v>
      </c>
      <c r="P607" s="132">
        <f>O607*H607</f>
        <v>0</v>
      </c>
      <c r="Q607" s="132">
        <v>0</v>
      </c>
      <c r="R607" s="132">
        <f>Q607*H607</f>
        <v>0</v>
      </c>
      <c r="S607" s="132">
        <v>0</v>
      </c>
      <c r="T607" s="133">
        <f>S607*H607</f>
        <v>0</v>
      </c>
      <c r="AR607" s="134" t="s">
        <v>133</v>
      </c>
      <c r="AT607" s="134" t="s">
        <v>128</v>
      </c>
      <c r="AU607" s="134" t="s">
        <v>84</v>
      </c>
      <c r="AY607" s="13" t="s">
        <v>125</v>
      </c>
      <c r="BE607" s="135">
        <f>IF(N607="základní",J607,0)</f>
        <v>94200</v>
      </c>
      <c r="BF607" s="135">
        <f>IF(N607="snížená",J607,0)</f>
        <v>0</v>
      </c>
      <c r="BG607" s="135">
        <f>IF(N607="zákl. přenesená",J607,0)</f>
        <v>0</v>
      </c>
      <c r="BH607" s="135">
        <f>IF(N607="sníž. přenesená",J607,0)</f>
        <v>0</v>
      </c>
      <c r="BI607" s="135">
        <f>IF(N607="nulová",J607,0)</f>
        <v>0</v>
      </c>
      <c r="BJ607" s="13" t="s">
        <v>82</v>
      </c>
      <c r="BK607" s="135">
        <f>ROUND(I607*H607,2)</f>
        <v>94200</v>
      </c>
      <c r="BL607" s="13" t="s">
        <v>133</v>
      </c>
      <c r="BM607" s="134" t="s">
        <v>900</v>
      </c>
    </row>
    <row r="608" spans="2:65" s="1" customFormat="1" ht="38.4">
      <c r="B608" s="25"/>
      <c r="D608" s="136" t="s">
        <v>134</v>
      </c>
      <c r="F608" s="137" t="s">
        <v>901</v>
      </c>
      <c r="L608" s="25"/>
      <c r="M608" s="138"/>
      <c r="T608" s="49"/>
      <c r="AT608" s="13" t="s">
        <v>134</v>
      </c>
      <c r="AU608" s="13" t="s">
        <v>84</v>
      </c>
    </row>
    <row r="609" spans="2:65" s="1" customFormat="1" ht="38.4">
      <c r="B609" s="25"/>
      <c r="D609" s="136" t="s">
        <v>136</v>
      </c>
      <c r="F609" s="139" t="s">
        <v>874</v>
      </c>
      <c r="L609" s="25"/>
      <c r="M609" s="138"/>
      <c r="T609" s="49"/>
      <c r="AT609" s="13" t="s">
        <v>136</v>
      </c>
      <c r="AU609" s="13" t="s">
        <v>84</v>
      </c>
    </row>
    <row r="610" spans="2:65" s="1" customFormat="1" ht="16.5" customHeight="1">
      <c r="B610" s="25"/>
      <c r="C610" s="124" t="s">
        <v>524</v>
      </c>
      <c r="D610" s="124" t="s">
        <v>128</v>
      </c>
      <c r="E610" s="125" t="s">
        <v>902</v>
      </c>
      <c r="F610" s="126" t="s">
        <v>903</v>
      </c>
      <c r="G610" s="127" t="s">
        <v>450</v>
      </c>
      <c r="H610" s="128">
        <v>200</v>
      </c>
      <c r="I610" s="129">
        <v>458</v>
      </c>
      <c r="J610" s="129">
        <f>ROUND(I610*H610,2)</f>
        <v>91600</v>
      </c>
      <c r="K610" s="126" t="s">
        <v>132</v>
      </c>
      <c r="L610" s="25"/>
      <c r="M610" s="130" t="s">
        <v>1</v>
      </c>
      <c r="N610" s="131" t="s">
        <v>39</v>
      </c>
      <c r="O610" s="132">
        <v>0</v>
      </c>
      <c r="P610" s="132">
        <f>O610*H610</f>
        <v>0</v>
      </c>
      <c r="Q610" s="132">
        <v>0</v>
      </c>
      <c r="R610" s="132">
        <f>Q610*H610</f>
        <v>0</v>
      </c>
      <c r="S610" s="132">
        <v>0</v>
      </c>
      <c r="T610" s="133">
        <f>S610*H610</f>
        <v>0</v>
      </c>
      <c r="AR610" s="134" t="s">
        <v>133</v>
      </c>
      <c r="AT610" s="134" t="s">
        <v>128</v>
      </c>
      <c r="AU610" s="134" t="s">
        <v>84</v>
      </c>
      <c r="AY610" s="13" t="s">
        <v>125</v>
      </c>
      <c r="BE610" s="135">
        <f>IF(N610="základní",J610,0)</f>
        <v>91600</v>
      </c>
      <c r="BF610" s="135">
        <f>IF(N610="snížená",J610,0)</f>
        <v>0</v>
      </c>
      <c r="BG610" s="135">
        <f>IF(N610="zákl. přenesená",J610,0)</f>
        <v>0</v>
      </c>
      <c r="BH610" s="135">
        <f>IF(N610="sníž. přenesená",J610,0)</f>
        <v>0</v>
      </c>
      <c r="BI610" s="135">
        <f>IF(N610="nulová",J610,0)</f>
        <v>0</v>
      </c>
      <c r="BJ610" s="13" t="s">
        <v>82</v>
      </c>
      <c r="BK610" s="135">
        <f>ROUND(I610*H610,2)</f>
        <v>91600</v>
      </c>
      <c r="BL610" s="13" t="s">
        <v>133</v>
      </c>
      <c r="BM610" s="134" t="s">
        <v>904</v>
      </c>
    </row>
    <row r="611" spans="2:65" s="1" customFormat="1" ht="38.4">
      <c r="B611" s="25"/>
      <c r="D611" s="136" t="s">
        <v>134</v>
      </c>
      <c r="F611" s="137" t="s">
        <v>905</v>
      </c>
      <c r="L611" s="25"/>
      <c r="M611" s="138"/>
      <c r="T611" s="49"/>
      <c r="AT611" s="13" t="s">
        <v>134</v>
      </c>
      <c r="AU611" s="13" t="s">
        <v>84</v>
      </c>
    </row>
    <row r="612" spans="2:65" s="1" customFormat="1" ht="38.4">
      <c r="B612" s="25"/>
      <c r="D612" s="136" t="s">
        <v>136</v>
      </c>
      <c r="F612" s="139" t="s">
        <v>874</v>
      </c>
      <c r="L612" s="25"/>
      <c r="M612" s="138"/>
      <c r="T612" s="49"/>
      <c r="AT612" s="13" t="s">
        <v>136</v>
      </c>
      <c r="AU612" s="13" t="s">
        <v>84</v>
      </c>
    </row>
    <row r="613" spans="2:65" s="1" customFormat="1" ht="16.5" customHeight="1">
      <c r="B613" s="25"/>
      <c r="C613" s="124" t="s">
        <v>906</v>
      </c>
      <c r="D613" s="124" t="s">
        <v>128</v>
      </c>
      <c r="E613" s="125" t="s">
        <v>907</v>
      </c>
      <c r="F613" s="126" t="s">
        <v>908</v>
      </c>
      <c r="G613" s="127" t="s">
        <v>450</v>
      </c>
      <c r="H613" s="128">
        <v>200</v>
      </c>
      <c r="I613" s="129">
        <v>399</v>
      </c>
      <c r="J613" s="129">
        <f>ROUND(I613*H613,2)</f>
        <v>79800</v>
      </c>
      <c r="K613" s="126" t="s">
        <v>132</v>
      </c>
      <c r="L613" s="25"/>
      <c r="M613" s="130" t="s">
        <v>1</v>
      </c>
      <c r="N613" s="131" t="s">
        <v>39</v>
      </c>
      <c r="O613" s="132">
        <v>0</v>
      </c>
      <c r="P613" s="132">
        <f>O613*H613</f>
        <v>0</v>
      </c>
      <c r="Q613" s="132">
        <v>0</v>
      </c>
      <c r="R613" s="132">
        <f>Q613*H613</f>
        <v>0</v>
      </c>
      <c r="S613" s="132">
        <v>0</v>
      </c>
      <c r="T613" s="133">
        <f>S613*H613</f>
        <v>0</v>
      </c>
      <c r="AR613" s="134" t="s">
        <v>133</v>
      </c>
      <c r="AT613" s="134" t="s">
        <v>128</v>
      </c>
      <c r="AU613" s="134" t="s">
        <v>84</v>
      </c>
      <c r="AY613" s="13" t="s">
        <v>125</v>
      </c>
      <c r="BE613" s="135">
        <f>IF(N613="základní",J613,0)</f>
        <v>79800</v>
      </c>
      <c r="BF613" s="135">
        <f>IF(N613="snížená",J613,0)</f>
        <v>0</v>
      </c>
      <c r="BG613" s="135">
        <f>IF(N613="zákl. přenesená",J613,0)</f>
        <v>0</v>
      </c>
      <c r="BH613" s="135">
        <f>IF(N613="sníž. přenesená",J613,0)</f>
        <v>0</v>
      </c>
      <c r="BI613" s="135">
        <f>IF(N613="nulová",J613,0)</f>
        <v>0</v>
      </c>
      <c r="BJ613" s="13" t="s">
        <v>82</v>
      </c>
      <c r="BK613" s="135">
        <f>ROUND(I613*H613,2)</f>
        <v>79800</v>
      </c>
      <c r="BL613" s="13" t="s">
        <v>133</v>
      </c>
      <c r="BM613" s="134" t="s">
        <v>909</v>
      </c>
    </row>
    <row r="614" spans="2:65" s="1" customFormat="1" ht="38.4">
      <c r="B614" s="25"/>
      <c r="D614" s="136" t="s">
        <v>134</v>
      </c>
      <c r="F614" s="137" t="s">
        <v>910</v>
      </c>
      <c r="L614" s="25"/>
      <c r="M614" s="138"/>
      <c r="T614" s="49"/>
      <c r="AT614" s="13" t="s">
        <v>134</v>
      </c>
      <c r="AU614" s="13" t="s">
        <v>84</v>
      </c>
    </row>
    <row r="615" spans="2:65" s="1" customFormat="1" ht="38.4">
      <c r="B615" s="25"/>
      <c r="D615" s="136" t="s">
        <v>136</v>
      </c>
      <c r="F615" s="139" t="s">
        <v>874</v>
      </c>
      <c r="L615" s="25"/>
      <c r="M615" s="138"/>
      <c r="T615" s="49"/>
      <c r="AT615" s="13" t="s">
        <v>136</v>
      </c>
      <c r="AU615" s="13" t="s">
        <v>84</v>
      </c>
    </row>
    <row r="616" spans="2:65" s="1" customFormat="1" ht="16.5" customHeight="1">
      <c r="B616" s="25"/>
      <c r="C616" s="124" t="s">
        <v>530</v>
      </c>
      <c r="D616" s="124" t="s">
        <v>128</v>
      </c>
      <c r="E616" s="125" t="s">
        <v>911</v>
      </c>
      <c r="F616" s="126" t="s">
        <v>912</v>
      </c>
      <c r="G616" s="127" t="s">
        <v>450</v>
      </c>
      <c r="H616" s="128">
        <v>200</v>
      </c>
      <c r="I616" s="129">
        <v>464</v>
      </c>
      <c r="J616" s="129">
        <f>ROUND(I616*H616,2)</f>
        <v>92800</v>
      </c>
      <c r="K616" s="126" t="s">
        <v>132</v>
      </c>
      <c r="L616" s="25"/>
      <c r="M616" s="130" t="s">
        <v>1</v>
      </c>
      <c r="N616" s="131" t="s">
        <v>39</v>
      </c>
      <c r="O616" s="132">
        <v>0</v>
      </c>
      <c r="P616" s="132">
        <f>O616*H616</f>
        <v>0</v>
      </c>
      <c r="Q616" s="132">
        <v>0</v>
      </c>
      <c r="R616" s="132">
        <f>Q616*H616</f>
        <v>0</v>
      </c>
      <c r="S616" s="132">
        <v>0</v>
      </c>
      <c r="T616" s="133">
        <f>S616*H616</f>
        <v>0</v>
      </c>
      <c r="AR616" s="134" t="s">
        <v>133</v>
      </c>
      <c r="AT616" s="134" t="s">
        <v>128</v>
      </c>
      <c r="AU616" s="134" t="s">
        <v>84</v>
      </c>
      <c r="AY616" s="13" t="s">
        <v>125</v>
      </c>
      <c r="BE616" s="135">
        <f>IF(N616="základní",J616,0)</f>
        <v>92800</v>
      </c>
      <c r="BF616" s="135">
        <f>IF(N616="snížená",J616,0)</f>
        <v>0</v>
      </c>
      <c r="BG616" s="135">
        <f>IF(N616="zákl. přenesená",J616,0)</f>
        <v>0</v>
      </c>
      <c r="BH616" s="135">
        <f>IF(N616="sníž. přenesená",J616,0)</f>
        <v>0</v>
      </c>
      <c r="BI616" s="135">
        <f>IF(N616="nulová",J616,0)</f>
        <v>0</v>
      </c>
      <c r="BJ616" s="13" t="s">
        <v>82</v>
      </c>
      <c r="BK616" s="135">
        <f>ROUND(I616*H616,2)</f>
        <v>92800</v>
      </c>
      <c r="BL616" s="13" t="s">
        <v>133</v>
      </c>
      <c r="BM616" s="134" t="s">
        <v>913</v>
      </c>
    </row>
    <row r="617" spans="2:65" s="1" customFormat="1" ht="38.4">
      <c r="B617" s="25"/>
      <c r="D617" s="136" t="s">
        <v>134</v>
      </c>
      <c r="F617" s="137" t="s">
        <v>914</v>
      </c>
      <c r="L617" s="25"/>
      <c r="M617" s="138"/>
      <c r="T617" s="49"/>
      <c r="AT617" s="13" t="s">
        <v>134</v>
      </c>
      <c r="AU617" s="13" t="s">
        <v>84</v>
      </c>
    </row>
    <row r="618" spans="2:65" s="1" customFormat="1" ht="38.4">
      <c r="B618" s="25"/>
      <c r="D618" s="136" t="s">
        <v>136</v>
      </c>
      <c r="F618" s="139" t="s">
        <v>874</v>
      </c>
      <c r="L618" s="25"/>
      <c r="M618" s="138"/>
      <c r="T618" s="49"/>
      <c r="AT618" s="13" t="s">
        <v>136</v>
      </c>
      <c r="AU618" s="13" t="s">
        <v>84</v>
      </c>
    </row>
    <row r="619" spans="2:65" s="1" customFormat="1" ht="16.5" customHeight="1">
      <c r="B619" s="25"/>
      <c r="C619" s="124" t="s">
        <v>915</v>
      </c>
      <c r="D619" s="124" t="s">
        <v>128</v>
      </c>
      <c r="E619" s="125" t="s">
        <v>916</v>
      </c>
      <c r="F619" s="126" t="s">
        <v>917</v>
      </c>
      <c r="G619" s="127" t="s">
        <v>450</v>
      </c>
      <c r="H619" s="128">
        <v>200</v>
      </c>
      <c r="I619" s="129">
        <v>450</v>
      </c>
      <c r="J619" s="129">
        <f>ROUND(I619*H619,2)</f>
        <v>90000</v>
      </c>
      <c r="K619" s="126" t="s">
        <v>132</v>
      </c>
      <c r="L619" s="25"/>
      <c r="M619" s="130" t="s">
        <v>1</v>
      </c>
      <c r="N619" s="131" t="s">
        <v>39</v>
      </c>
      <c r="O619" s="132">
        <v>0</v>
      </c>
      <c r="P619" s="132">
        <f>O619*H619</f>
        <v>0</v>
      </c>
      <c r="Q619" s="132">
        <v>0</v>
      </c>
      <c r="R619" s="132">
        <f>Q619*H619</f>
        <v>0</v>
      </c>
      <c r="S619" s="132">
        <v>0</v>
      </c>
      <c r="T619" s="133">
        <f>S619*H619</f>
        <v>0</v>
      </c>
      <c r="AR619" s="134" t="s">
        <v>133</v>
      </c>
      <c r="AT619" s="134" t="s">
        <v>128</v>
      </c>
      <c r="AU619" s="134" t="s">
        <v>84</v>
      </c>
      <c r="AY619" s="13" t="s">
        <v>125</v>
      </c>
      <c r="BE619" s="135">
        <f>IF(N619="základní",J619,0)</f>
        <v>90000</v>
      </c>
      <c r="BF619" s="135">
        <f>IF(N619="snížená",J619,0)</f>
        <v>0</v>
      </c>
      <c r="BG619" s="135">
        <f>IF(N619="zákl. přenesená",J619,0)</f>
        <v>0</v>
      </c>
      <c r="BH619" s="135">
        <f>IF(N619="sníž. přenesená",J619,0)</f>
        <v>0</v>
      </c>
      <c r="BI619" s="135">
        <f>IF(N619="nulová",J619,0)</f>
        <v>0</v>
      </c>
      <c r="BJ619" s="13" t="s">
        <v>82</v>
      </c>
      <c r="BK619" s="135">
        <f>ROUND(I619*H619,2)</f>
        <v>90000</v>
      </c>
      <c r="BL619" s="13" t="s">
        <v>133</v>
      </c>
      <c r="BM619" s="134" t="s">
        <v>918</v>
      </c>
    </row>
    <row r="620" spans="2:65" s="1" customFormat="1" ht="38.4">
      <c r="B620" s="25"/>
      <c r="D620" s="136" t="s">
        <v>134</v>
      </c>
      <c r="F620" s="137" t="s">
        <v>919</v>
      </c>
      <c r="L620" s="25"/>
      <c r="M620" s="138"/>
      <c r="T620" s="49"/>
      <c r="AT620" s="13" t="s">
        <v>134</v>
      </c>
      <c r="AU620" s="13" t="s">
        <v>84</v>
      </c>
    </row>
    <row r="621" spans="2:65" s="1" customFormat="1" ht="38.4">
      <c r="B621" s="25"/>
      <c r="D621" s="136" t="s">
        <v>136</v>
      </c>
      <c r="F621" s="139" t="s">
        <v>874</v>
      </c>
      <c r="L621" s="25"/>
      <c r="M621" s="138"/>
      <c r="T621" s="49"/>
      <c r="AT621" s="13" t="s">
        <v>136</v>
      </c>
      <c r="AU621" s="13" t="s">
        <v>84</v>
      </c>
    </row>
    <row r="622" spans="2:65" s="1" customFormat="1" ht="16.5" customHeight="1">
      <c r="B622" s="25"/>
      <c r="C622" s="124" t="s">
        <v>534</v>
      </c>
      <c r="D622" s="124" t="s">
        <v>128</v>
      </c>
      <c r="E622" s="125" t="s">
        <v>920</v>
      </c>
      <c r="F622" s="126" t="s">
        <v>921</v>
      </c>
      <c r="G622" s="127" t="s">
        <v>450</v>
      </c>
      <c r="H622" s="128">
        <v>200</v>
      </c>
      <c r="I622" s="129">
        <v>388</v>
      </c>
      <c r="J622" s="129">
        <f>ROUND(I622*H622,2)</f>
        <v>77600</v>
      </c>
      <c r="K622" s="126" t="s">
        <v>132</v>
      </c>
      <c r="L622" s="25"/>
      <c r="M622" s="130" t="s">
        <v>1</v>
      </c>
      <c r="N622" s="131" t="s">
        <v>39</v>
      </c>
      <c r="O622" s="132">
        <v>0</v>
      </c>
      <c r="P622" s="132">
        <f>O622*H622</f>
        <v>0</v>
      </c>
      <c r="Q622" s="132">
        <v>0</v>
      </c>
      <c r="R622" s="132">
        <f>Q622*H622</f>
        <v>0</v>
      </c>
      <c r="S622" s="132">
        <v>0</v>
      </c>
      <c r="T622" s="133">
        <f>S622*H622</f>
        <v>0</v>
      </c>
      <c r="AR622" s="134" t="s">
        <v>133</v>
      </c>
      <c r="AT622" s="134" t="s">
        <v>128</v>
      </c>
      <c r="AU622" s="134" t="s">
        <v>84</v>
      </c>
      <c r="AY622" s="13" t="s">
        <v>125</v>
      </c>
      <c r="BE622" s="135">
        <f>IF(N622="základní",J622,0)</f>
        <v>77600</v>
      </c>
      <c r="BF622" s="135">
        <f>IF(N622="snížená",J622,0)</f>
        <v>0</v>
      </c>
      <c r="BG622" s="135">
        <f>IF(N622="zákl. přenesená",J622,0)</f>
        <v>0</v>
      </c>
      <c r="BH622" s="135">
        <f>IF(N622="sníž. přenesená",J622,0)</f>
        <v>0</v>
      </c>
      <c r="BI622" s="135">
        <f>IF(N622="nulová",J622,0)</f>
        <v>0</v>
      </c>
      <c r="BJ622" s="13" t="s">
        <v>82</v>
      </c>
      <c r="BK622" s="135">
        <f>ROUND(I622*H622,2)</f>
        <v>77600</v>
      </c>
      <c r="BL622" s="13" t="s">
        <v>133</v>
      </c>
      <c r="BM622" s="134" t="s">
        <v>922</v>
      </c>
    </row>
    <row r="623" spans="2:65" s="1" customFormat="1" ht="38.4">
      <c r="B623" s="25"/>
      <c r="D623" s="136" t="s">
        <v>134</v>
      </c>
      <c r="F623" s="137" t="s">
        <v>923</v>
      </c>
      <c r="L623" s="25"/>
      <c r="M623" s="138"/>
      <c r="T623" s="49"/>
      <c r="AT623" s="13" t="s">
        <v>134</v>
      </c>
      <c r="AU623" s="13" t="s">
        <v>84</v>
      </c>
    </row>
    <row r="624" spans="2:65" s="1" customFormat="1" ht="38.4">
      <c r="B624" s="25"/>
      <c r="D624" s="136" t="s">
        <v>136</v>
      </c>
      <c r="F624" s="139" t="s">
        <v>874</v>
      </c>
      <c r="L624" s="25"/>
      <c r="M624" s="138"/>
      <c r="T624" s="49"/>
      <c r="AT624" s="13" t="s">
        <v>136</v>
      </c>
      <c r="AU624" s="13" t="s">
        <v>84</v>
      </c>
    </row>
    <row r="625" spans="2:65" s="1" customFormat="1" ht="16.5" customHeight="1">
      <c r="B625" s="25"/>
      <c r="C625" s="124" t="s">
        <v>924</v>
      </c>
      <c r="D625" s="124" t="s">
        <v>128</v>
      </c>
      <c r="E625" s="125" t="s">
        <v>925</v>
      </c>
      <c r="F625" s="126" t="s">
        <v>926</v>
      </c>
      <c r="G625" s="127" t="s">
        <v>450</v>
      </c>
      <c r="H625" s="128">
        <v>200</v>
      </c>
      <c r="I625" s="129">
        <v>457</v>
      </c>
      <c r="J625" s="129">
        <f>ROUND(I625*H625,2)</f>
        <v>91400</v>
      </c>
      <c r="K625" s="126" t="s">
        <v>132</v>
      </c>
      <c r="L625" s="25"/>
      <c r="M625" s="130" t="s">
        <v>1</v>
      </c>
      <c r="N625" s="131" t="s">
        <v>39</v>
      </c>
      <c r="O625" s="132">
        <v>0</v>
      </c>
      <c r="P625" s="132">
        <f>O625*H625</f>
        <v>0</v>
      </c>
      <c r="Q625" s="132">
        <v>0</v>
      </c>
      <c r="R625" s="132">
        <f>Q625*H625</f>
        <v>0</v>
      </c>
      <c r="S625" s="132">
        <v>0</v>
      </c>
      <c r="T625" s="133">
        <f>S625*H625</f>
        <v>0</v>
      </c>
      <c r="AR625" s="134" t="s">
        <v>133</v>
      </c>
      <c r="AT625" s="134" t="s">
        <v>128</v>
      </c>
      <c r="AU625" s="134" t="s">
        <v>84</v>
      </c>
      <c r="AY625" s="13" t="s">
        <v>125</v>
      </c>
      <c r="BE625" s="135">
        <f>IF(N625="základní",J625,0)</f>
        <v>91400</v>
      </c>
      <c r="BF625" s="135">
        <f>IF(N625="snížená",J625,0)</f>
        <v>0</v>
      </c>
      <c r="BG625" s="135">
        <f>IF(N625="zákl. přenesená",J625,0)</f>
        <v>0</v>
      </c>
      <c r="BH625" s="135">
        <f>IF(N625="sníž. přenesená",J625,0)</f>
        <v>0</v>
      </c>
      <c r="BI625" s="135">
        <f>IF(N625="nulová",J625,0)</f>
        <v>0</v>
      </c>
      <c r="BJ625" s="13" t="s">
        <v>82</v>
      </c>
      <c r="BK625" s="135">
        <f>ROUND(I625*H625,2)</f>
        <v>91400</v>
      </c>
      <c r="BL625" s="13" t="s">
        <v>133</v>
      </c>
      <c r="BM625" s="134" t="s">
        <v>927</v>
      </c>
    </row>
    <row r="626" spans="2:65" s="1" customFormat="1" ht="38.4">
      <c r="B626" s="25"/>
      <c r="D626" s="136" t="s">
        <v>134</v>
      </c>
      <c r="F626" s="137" t="s">
        <v>928</v>
      </c>
      <c r="L626" s="25"/>
      <c r="M626" s="138"/>
      <c r="T626" s="49"/>
      <c r="AT626" s="13" t="s">
        <v>134</v>
      </c>
      <c r="AU626" s="13" t="s">
        <v>84</v>
      </c>
    </row>
    <row r="627" spans="2:65" s="1" customFormat="1" ht="38.4">
      <c r="B627" s="25"/>
      <c r="D627" s="136" t="s">
        <v>136</v>
      </c>
      <c r="F627" s="139" t="s">
        <v>874</v>
      </c>
      <c r="L627" s="25"/>
      <c r="M627" s="138"/>
      <c r="T627" s="49"/>
      <c r="AT627" s="13" t="s">
        <v>136</v>
      </c>
      <c r="AU627" s="13" t="s">
        <v>84</v>
      </c>
    </row>
    <row r="628" spans="2:65" s="1" customFormat="1" ht="16.5" customHeight="1">
      <c r="B628" s="25"/>
      <c r="C628" s="124" t="s">
        <v>539</v>
      </c>
      <c r="D628" s="124" t="s">
        <v>128</v>
      </c>
      <c r="E628" s="125" t="s">
        <v>929</v>
      </c>
      <c r="F628" s="126" t="s">
        <v>930</v>
      </c>
      <c r="G628" s="127" t="s">
        <v>450</v>
      </c>
      <c r="H628" s="128">
        <v>200</v>
      </c>
      <c r="I628" s="129">
        <v>396</v>
      </c>
      <c r="J628" s="129">
        <f>ROUND(I628*H628,2)</f>
        <v>79200</v>
      </c>
      <c r="K628" s="126" t="s">
        <v>132</v>
      </c>
      <c r="L628" s="25"/>
      <c r="M628" s="130" t="s">
        <v>1</v>
      </c>
      <c r="N628" s="131" t="s">
        <v>39</v>
      </c>
      <c r="O628" s="132">
        <v>0</v>
      </c>
      <c r="P628" s="132">
        <f>O628*H628</f>
        <v>0</v>
      </c>
      <c r="Q628" s="132">
        <v>0</v>
      </c>
      <c r="R628" s="132">
        <f>Q628*H628</f>
        <v>0</v>
      </c>
      <c r="S628" s="132">
        <v>0</v>
      </c>
      <c r="T628" s="133">
        <f>S628*H628</f>
        <v>0</v>
      </c>
      <c r="AR628" s="134" t="s">
        <v>133</v>
      </c>
      <c r="AT628" s="134" t="s">
        <v>128</v>
      </c>
      <c r="AU628" s="134" t="s">
        <v>84</v>
      </c>
      <c r="AY628" s="13" t="s">
        <v>125</v>
      </c>
      <c r="BE628" s="135">
        <f>IF(N628="základní",J628,0)</f>
        <v>79200</v>
      </c>
      <c r="BF628" s="135">
        <f>IF(N628="snížená",J628,0)</f>
        <v>0</v>
      </c>
      <c r="BG628" s="135">
        <f>IF(N628="zákl. přenesená",J628,0)</f>
        <v>0</v>
      </c>
      <c r="BH628" s="135">
        <f>IF(N628="sníž. přenesená",J628,0)</f>
        <v>0</v>
      </c>
      <c r="BI628" s="135">
        <f>IF(N628="nulová",J628,0)</f>
        <v>0</v>
      </c>
      <c r="BJ628" s="13" t="s">
        <v>82</v>
      </c>
      <c r="BK628" s="135">
        <f>ROUND(I628*H628,2)</f>
        <v>79200</v>
      </c>
      <c r="BL628" s="13" t="s">
        <v>133</v>
      </c>
      <c r="BM628" s="134" t="s">
        <v>931</v>
      </c>
    </row>
    <row r="629" spans="2:65" s="1" customFormat="1" ht="38.4">
      <c r="B629" s="25"/>
      <c r="D629" s="136" t="s">
        <v>134</v>
      </c>
      <c r="F629" s="137" t="s">
        <v>932</v>
      </c>
      <c r="L629" s="25"/>
      <c r="M629" s="138"/>
      <c r="T629" s="49"/>
      <c r="AT629" s="13" t="s">
        <v>134</v>
      </c>
      <c r="AU629" s="13" t="s">
        <v>84</v>
      </c>
    </row>
    <row r="630" spans="2:65" s="1" customFormat="1" ht="38.4">
      <c r="B630" s="25"/>
      <c r="D630" s="136" t="s">
        <v>136</v>
      </c>
      <c r="F630" s="139" t="s">
        <v>874</v>
      </c>
      <c r="L630" s="25"/>
      <c r="M630" s="138"/>
      <c r="T630" s="49"/>
      <c r="AT630" s="13" t="s">
        <v>136</v>
      </c>
      <c r="AU630" s="13" t="s">
        <v>84</v>
      </c>
    </row>
    <row r="631" spans="2:65" s="1" customFormat="1" ht="24.15" customHeight="1">
      <c r="B631" s="25"/>
      <c r="C631" s="124" t="s">
        <v>933</v>
      </c>
      <c r="D631" s="124" t="s">
        <v>128</v>
      </c>
      <c r="E631" s="125" t="s">
        <v>934</v>
      </c>
      <c r="F631" s="126" t="s">
        <v>935</v>
      </c>
      <c r="G631" s="127" t="s">
        <v>450</v>
      </c>
      <c r="H631" s="128">
        <v>200</v>
      </c>
      <c r="I631" s="129">
        <v>472</v>
      </c>
      <c r="J631" s="129">
        <f>ROUND(I631*H631,2)</f>
        <v>94400</v>
      </c>
      <c r="K631" s="126" t="s">
        <v>132</v>
      </c>
      <c r="L631" s="25"/>
      <c r="M631" s="130" t="s">
        <v>1</v>
      </c>
      <c r="N631" s="131" t="s">
        <v>39</v>
      </c>
      <c r="O631" s="132">
        <v>0</v>
      </c>
      <c r="P631" s="132">
        <f>O631*H631</f>
        <v>0</v>
      </c>
      <c r="Q631" s="132">
        <v>0</v>
      </c>
      <c r="R631" s="132">
        <f>Q631*H631</f>
        <v>0</v>
      </c>
      <c r="S631" s="132">
        <v>0</v>
      </c>
      <c r="T631" s="133">
        <f>S631*H631</f>
        <v>0</v>
      </c>
      <c r="AR631" s="134" t="s">
        <v>133</v>
      </c>
      <c r="AT631" s="134" t="s">
        <v>128</v>
      </c>
      <c r="AU631" s="134" t="s">
        <v>84</v>
      </c>
      <c r="AY631" s="13" t="s">
        <v>125</v>
      </c>
      <c r="BE631" s="135">
        <f>IF(N631="základní",J631,0)</f>
        <v>94400</v>
      </c>
      <c r="BF631" s="135">
        <f>IF(N631="snížená",J631,0)</f>
        <v>0</v>
      </c>
      <c r="BG631" s="135">
        <f>IF(N631="zákl. přenesená",J631,0)</f>
        <v>0</v>
      </c>
      <c r="BH631" s="135">
        <f>IF(N631="sníž. přenesená",J631,0)</f>
        <v>0</v>
      </c>
      <c r="BI631" s="135">
        <f>IF(N631="nulová",J631,0)</f>
        <v>0</v>
      </c>
      <c r="BJ631" s="13" t="s">
        <v>82</v>
      </c>
      <c r="BK631" s="135">
        <f>ROUND(I631*H631,2)</f>
        <v>94400</v>
      </c>
      <c r="BL631" s="13" t="s">
        <v>133</v>
      </c>
      <c r="BM631" s="134" t="s">
        <v>936</v>
      </c>
    </row>
    <row r="632" spans="2:65" s="1" customFormat="1" ht="38.4">
      <c r="B632" s="25"/>
      <c r="D632" s="136" t="s">
        <v>134</v>
      </c>
      <c r="F632" s="137" t="s">
        <v>937</v>
      </c>
      <c r="L632" s="25"/>
      <c r="M632" s="138"/>
      <c r="T632" s="49"/>
      <c r="AT632" s="13" t="s">
        <v>134</v>
      </c>
      <c r="AU632" s="13" t="s">
        <v>84</v>
      </c>
    </row>
    <row r="633" spans="2:65" s="1" customFormat="1" ht="38.4">
      <c r="B633" s="25"/>
      <c r="D633" s="136" t="s">
        <v>136</v>
      </c>
      <c r="F633" s="139" t="s">
        <v>874</v>
      </c>
      <c r="L633" s="25"/>
      <c r="M633" s="138"/>
      <c r="T633" s="49"/>
      <c r="AT633" s="13" t="s">
        <v>136</v>
      </c>
      <c r="AU633" s="13" t="s">
        <v>84</v>
      </c>
    </row>
    <row r="634" spans="2:65" s="1" customFormat="1" ht="24.15" customHeight="1">
      <c r="B634" s="25"/>
      <c r="C634" s="124" t="s">
        <v>543</v>
      </c>
      <c r="D634" s="124" t="s">
        <v>128</v>
      </c>
      <c r="E634" s="125" t="s">
        <v>938</v>
      </c>
      <c r="F634" s="126" t="s">
        <v>939</v>
      </c>
      <c r="G634" s="127" t="s">
        <v>450</v>
      </c>
      <c r="H634" s="128">
        <v>200</v>
      </c>
      <c r="I634" s="129">
        <v>411</v>
      </c>
      <c r="J634" s="129">
        <f>ROUND(I634*H634,2)</f>
        <v>82200</v>
      </c>
      <c r="K634" s="126" t="s">
        <v>132</v>
      </c>
      <c r="L634" s="25"/>
      <c r="M634" s="130" t="s">
        <v>1</v>
      </c>
      <c r="N634" s="131" t="s">
        <v>39</v>
      </c>
      <c r="O634" s="132">
        <v>0</v>
      </c>
      <c r="P634" s="132">
        <f>O634*H634</f>
        <v>0</v>
      </c>
      <c r="Q634" s="132">
        <v>0</v>
      </c>
      <c r="R634" s="132">
        <f>Q634*H634</f>
        <v>0</v>
      </c>
      <c r="S634" s="132">
        <v>0</v>
      </c>
      <c r="T634" s="133">
        <f>S634*H634</f>
        <v>0</v>
      </c>
      <c r="AR634" s="134" t="s">
        <v>133</v>
      </c>
      <c r="AT634" s="134" t="s">
        <v>128</v>
      </c>
      <c r="AU634" s="134" t="s">
        <v>84</v>
      </c>
      <c r="AY634" s="13" t="s">
        <v>125</v>
      </c>
      <c r="BE634" s="135">
        <f>IF(N634="základní",J634,0)</f>
        <v>82200</v>
      </c>
      <c r="BF634" s="135">
        <f>IF(N634="snížená",J634,0)</f>
        <v>0</v>
      </c>
      <c r="BG634" s="135">
        <f>IF(N634="zákl. přenesená",J634,0)</f>
        <v>0</v>
      </c>
      <c r="BH634" s="135">
        <f>IF(N634="sníž. přenesená",J634,0)</f>
        <v>0</v>
      </c>
      <c r="BI634" s="135">
        <f>IF(N634="nulová",J634,0)</f>
        <v>0</v>
      </c>
      <c r="BJ634" s="13" t="s">
        <v>82</v>
      </c>
      <c r="BK634" s="135">
        <f>ROUND(I634*H634,2)</f>
        <v>82200</v>
      </c>
      <c r="BL634" s="13" t="s">
        <v>133</v>
      </c>
      <c r="BM634" s="134" t="s">
        <v>940</v>
      </c>
    </row>
    <row r="635" spans="2:65" s="1" customFormat="1" ht="38.4">
      <c r="B635" s="25"/>
      <c r="D635" s="136" t="s">
        <v>134</v>
      </c>
      <c r="F635" s="137" t="s">
        <v>941</v>
      </c>
      <c r="L635" s="25"/>
      <c r="M635" s="138"/>
      <c r="T635" s="49"/>
      <c r="AT635" s="13" t="s">
        <v>134</v>
      </c>
      <c r="AU635" s="13" t="s">
        <v>84</v>
      </c>
    </row>
    <row r="636" spans="2:65" s="1" customFormat="1" ht="38.4">
      <c r="B636" s="25"/>
      <c r="D636" s="136" t="s">
        <v>136</v>
      </c>
      <c r="F636" s="139" t="s">
        <v>874</v>
      </c>
      <c r="L636" s="25"/>
      <c r="M636" s="138"/>
      <c r="T636" s="49"/>
      <c r="AT636" s="13" t="s">
        <v>136</v>
      </c>
      <c r="AU636" s="13" t="s">
        <v>84</v>
      </c>
    </row>
    <row r="637" spans="2:65" s="1" customFormat="1" ht="16.5" customHeight="1">
      <c r="B637" s="25"/>
      <c r="C637" s="124" t="s">
        <v>942</v>
      </c>
      <c r="D637" s="124" t="s">
        <v>128</v>
      </c>
      <c r="E637" s="125" t="s">
        <v>943</v>
      </c>
      <c r="F637" s="126" t="s">
        <v>944</v>
      </c>
      <c r="G637" s="127" t="s">
        <v>450</v>
      </c>
      <c r="H637" s="128">
        <v>200</v>
      </c>
      <c r="I637" s="129">
        <v>467</v>
      </c>
      <c r="J637" s="129">
        <f>ROUND(I637*H637,2)</f>
        <v>93400</v>
      </c>
      <c r="K637" s="126" t="s">
        <v>132</v>
      </c>
      <c r="L637" s="25"/>
      <c r="M637" s="130" t="s">
        <v>1</v>
      </c>
      <c r="N637" s="131" t="s">
        <v>39</v>
      </c>
      <c r="O637" s="132">
        <v>0</v>
      </c>
      <c r="P637" s="132">
        <f>O637*H637</f>
        <v>0</v>
      </c>
      <c r="Q637" s="132">
        <v>0</v>
      </c>
      <c r="R637" s="132">
        <f>Q637*H637</f>
        <v>0</v>
      </c>
      <c r="S637" s="132">
        <v>0</v>
      </c>
      <c r="T637" s="133">
        <f>S637*H637</f>
        <v>0</v>
      </c>
      <c r="AR637" s="134" t="s">
        <v>133</v>
      </c>
      <c r="AT637" s="134" t="s">
        <v>128</v>
      </c>
      <c r="AU637" s="134" t="s">
        <v>84</v>
      </c>
      <c r="AY637" s="13" t="s">
        <v>125</v>
      </c>
      <c r="BE637" s="135">
        <f>IF(N637="základní",J637,0)</f>
        <v>93400</v>
      </c>
      <c r="BF637" s="135">
        <f>IF(N637="snížená",J637,0)</f>
        <v>0</v>
      </c>
      <c r="BG637" s="135">
        <f>IF(N637="zákl. přenesená",J637,0)</f>
        <v>0</v>
      </c>
      <c r="BH637" s="135">
        <f>IF(N637="sníž. přenesená",J637,0)</f>
        <v>0</v>
      </c>
      <c r="BI637" s="135">
        <f>IF(N637="nulová",J637,0)</f>
        <v>0</v>
      </c>
      <c r="BJ637" s="13" t="s">
        <v>82</v>
      </c>
      <c r="BK637" s="135">
        <f>ROUND(I637*H637,2)</f>
        <v>93400</v>
      </c>
      <c r="BL637" s="13" t="s">
        <v>133</v>
      </c>
      <c r="BM637" s="134" t="s">
        <v>945</v>
      </c>
    </row>
    <row r="638" spans="2:65" s="1" customFormat="1" ht="38.4">
      <c r="B638" s="25"/>
      <c r="D638" s="136" t="s">
        <v>134</v>
      </c>
      <c r="F638" s="137" t="s">
        <v>946</v>
      </c>
      <c r="L638" s="25"/>
      <c r="M638" s="138"/>
      <c r="T638" s="49"/>
      <c r="AT638" s="13" t="s">
        <v>134</v>
      </c>
      <c r="AU638" s="13" t="s">
        <v>84</v>
      </c>
    </row>
    <row r="639" spans="2:65" s="1" customFormat="1" ht="38.4">
      <c r="B639" s="25"/>
      <c r="D639" s="136" t="s">
        <v>136</v>
      </c>
      <c r="F639" s="139" t="s">
        <v>874</v>
      </c>
      <c r="L639" s="25"/>
      <c r="M639" s="138"/>
      <c r="T639" s="49"/>
      <c r="AT639" s="13" t="s">
        <v>136</v>
      </c>
      <c r="AU639" s="13" t="s">
        <v>84</v>
      </c>
    </row>
    <row r="640" spans="2:65" s="1" customFormat="1" ht="21.75" customHeight="1">
      <c r="B640" s="25"/>
      <c r="C640" s="124" t="s">
        <v>548</v>
      </c>
      <c r="D640" s="124" t="s">
        <v>128</v>
      </c>
      <c r="E640" s="125" t="s">
        <v>947</v>
      </c>
      <c r="F640" s="126" t="s">
        <v>948</v>
      </c>
      <c r="G640" s="127" t="s">
        <v>450</v>
      </c>
      <c r="H640" s="128">
        <v>200</v>
      </c>
      <c r="I640" s="129">
        <v>483</v>
      </c>
      <c r="J640" s="129">
        <f>ROUND(I640*H640,2)</f>
        <v>96600</v>
      </c>
      <c r="K640" s="126" t="s">
        <v>132</v>
      </c>
      <c r="L640" s="25"/>
      <c r="M640" s="130" t="s">
        <v>1</v>
      </c>
      <c r="N640" s="131" t="s">
        <v>39</v>
      </c>
      <c r="O640" s="132">
        <v>0</v>
      </c>
      <c r="P640" s="132">
        <f>O640*H640</f>
        <v>0</v>
      </c>
      <c r="Q640" s="132">
        <v>0</v>
      </c>
      <c r="R640" s="132">
        <f>Q640*H640</f>
        <v>0</v>
      </c>
      <c r="S640" s="132">
        <v>0</v>
      </c>
      <c r="T640" s="133">
        <f>S640*H640</f>
        <v>0</v>
      </c>
      <c r="AR640" s="134" t="s">
        <v>133</v>
      </c>
      <c r="AT640" s="134" t="s">
        <v>128</v>
      </c>
      <c r="AU640" s="134" t="s">
        <v>84</v>
      </c>
      <c r="AY640" s="13" t="s">
        <v>125</v>
      </c>
      <c r="BE640" s="135">
        <f>IF(N640="základní",J640,0)</f>
        <v>96600</v>
      </c>
      <c r="BF640" s="135">
        <f>IF(N640="snížená",J640,0)</f>
        <v>0</v>
      </c>
      <c r="BG640" s="135">
        <f>IF(N640="zákl. přenesená",J640,0)</f>
        <v>0</v>
      </c>
      <c r="BH640" s="135">
        <f>IF(N640="sníž. přenesená",J640,0)</f>
        <v>0</v>
      </c>
      <c r="BI640" s="135">
        <f>IF(N640="nulová",J640,0)</f>
        <v>0</v>
      </c>
      <c r="BJ640" s="13" t="s">
        <v>82</v>
      </c>
      <c r="BK640" s="135">
        <f>ROUND(I640*H640,2)</f>
        <v>96600</v>
      </c>
      <c r="BL640" s="13" t="s">
        <v>133</v>
      </c>
      <c r="BM640" s="134" t="s">
        <v>949</v>
      </c>
    </row>
    <row r="641" spans="2:65" s="1" customFormat="1" ht="38.4">
      <c r="B641" s="25"/>
      <c r="D641" s="136" t="s">
        <v>134</v>
      </c>
      <c r="F641" s="137" t="s">
        <v>950</v>
      </c>
      <c r="L641" s="25"/>
      <c r="M641" s="138"/>
      <c r="T641" s="49"/>
      <c r="AT641" s="13" t="s">
        <v>134</v>
      </c>
      <c r="AU641" s="13" t="s">
        <v>84</v>
      </c>
    </row>
    <row r="642" spans="2:65" s="1" customFormat="1" ht="38.4">
      <c r="B642" s="25"/>
      <c r="D642" s="136" t="s">
        <v>136</v>
      </c>
      <c r="F642" s="139" t="s">
        <v>874</v>
      </c>
      <c r="L642" s="25"/>
      <c r="M642" s="138"/>
      <c r="T642" s="49"/>
      <c r="AT642" s="13" t="s">
        <v>136</v>
      </c>
      <c r="AU642" s="13" t="s">
        <v>84</v>
      </c>
    </row>
    <row r="643" spans="2:65" s="1" customFormat="1" ht="16.5" customHeight="1">
      <c r="B643" s="25"/>
      <c r="C643" s="124" t="s">
        <v>951</v>
      </c>
      <c r="D643" s="124" t="s">
        <v>128</v>
      </c>
      <c r="E643" s="125" t="s">
        <v>952</v>
      </c>
      <c r="F643" s="126" t="s">
        <v>953</v>
      </c>
      <c r="G643" s="127" t="s">
        <v>450</v>
      </c>
      <c r="H643" s="128">
        <v>200</v>
      </c>
      <c r="I643" s="129">
        <v>292</v>
      </c>
      <c r="J643" s="129">
        <f>ROUND(I643*H643,2)</f>
        <v>58400</v>
      </c>
      <c r="K643" s="126" t="s">
        <v>132</v>
      </c>
      <c r="L643" s="25"/>
      <c r="M643" s="130" t="s">
        <v>1</v>
      </c>
      <c r="N643" s="131" t="s">
        <v>39</v>
      </c>
      <c r="O643" s="132">
        <v>0</v>
      </c>
      <c r="P643" s="132">
        <f>O643*H643</f>
        <v>0</v>
      </c>
      <c r="Q643" s="132">
        <v>0</v>
      </c>
      <c r="R643" s="132">
        <f>Q643*H643</f>
        <v>0</v>
      </c>
      <c r="S643" s="132">
        <v>0</v>
      </c>
      <c r="T643" s="133">
        <f>S643*H643</f>
        <v>0</v>
      </c>
      <c r="AR643" s="134" t="s">
        <v>133</v>
      </c>
      <c r="AT643" s="134" t="s">
        <v>128</v>
      </c>
      <c r="AU643" s="134" t="s">
        <v>84</v>
      </c>
      <c r="AY643" s="13" t="s">
        <v>125</v>
      </c>
      <c r="BE643" s="135">
        <f>IF(N643="základní",J643,0)</f>
        <v>58400</v>
      </c>
      <c r="BF643" s="135">
        <f>IF(N643="snížená",J643,0)</f>
        <v>0</v>
      </c>
      <c r="BG643" s="135">
        <f>IF(N643="zákl. přenesená",J643,0)</f>
        <v>0</v>
      </c>
      <c r="BH643" s="135">
        <f>IF(N643="sníž. přenesená",J643,0)</f>
        <v>0</v>
      </c>
      <c r="BI643" s="135">
        <f>IF(N643="nulová",J643,0)</f>
        <v>0</v>
      </c>
      <c r="BJ643" s="13" t="s">
        <v>82</v>
      </c>
      <c r="BK643" s="135">
        <f>ROUND(I643*H643,2)</f>
        <v>58400</v>
      </c>
      <c r="BL643" s="13" t="s">
        <v>133</v>
      </c>
      <c r="BM643" s="134" t="s">
        <v>954</v>
      </c>
    </row>
    <row r="644" spans="2:65" s="1" customFormat="1" ht="38.4">
      <c r="B644" s="25"/>
      <c r="D644" s="136" t="s">
        <v>134</v>
      </c>
      <c r="F644" s="137" t="s">
        <v>955</v>
      </c>
      <c r="L644" s="25"/>
      <c r="M644" s="138"/>
      <c r="T644" s="49"/>
      <c r="AT644" s="13" t="s">
        <v>134</v>
      </c>
      <c r="AU644" s="13" t="s">
        <v>84</v>
      </c>
    </row>
    <row r="645" spans="2:65" s="1" customFormat="1" ht="38.4">
      <c r="B645" s="25"/>
      <c r="D645" s="136" t="s">
        <v>136</v>
      </c>
      <c r="F645" s="139" t="s">
        <v>956</v>
      </c>
      <c r="L645" s="25"/>
      <c r="M645" s="138"/>
      <c r="T645" s="49"/>
      <c r="AT645" s="13" t="s">
        <v>136</v>
      </c>
      <c r="AU645" s="13" t="s">
        <v>84</v>
      </c>
    </row>
    <row r="646" spans="2:65" s="1" customFormat="1" ht="16.5" customHeight="1">
      <c r="B646" s="25"/>
      <c r="C646" s="124" t="s">
        <v>552</v>
      </c>
      <c r="D646" s="124" t="s">
        <v>128</v>
      </c>
      <c r="E646" s="125" t="s">
        <v>957</v>
      </c>
      <c r="F646" s="126" t="s">
        <v>958</v>
      </c>
      <c r="G646" s="127" t="s">
        <v>450</v>
      </c>
      <c r="H646" s="128">
        <v>200</v>
      </c>
      <c r="I646" s="129">
        <v>289</v>
      </c>
      <c r="J646" s="129">
        <f>ROUND(I646*H646,2)</f>
        <v>57800</v>
      </c>
      <c r="K646" s="126" t="s">
        <v>132</v>
      </c>
      <c r="L646" s="25"/>
      <c r="M646" s="130" t="s">
        <v>1</v>
      </c>
      <c r="N646" s="131" t="s">
        <v>39</v>
      </c>
      <c r="O646" s="132">
        <v>0</v>
      </c>
      <c r="P646" s="132">
        <f>O646*H646</f>
        <v>0</v>
      </c>
      <c r="Q646" s="132">
        <v>0</v>
      </c>
      <c r="R646" s="132">
        <f>Q646*H646</f>
        <v>0</v>
      </c>
      <c r="S646" s="132">
        <v>0</v>
      </c>
      <c r="T646" s="133">
        <f>S646*H646</f>
        <v>0</v>
      </c>
      <c r="AR646" s="134" t="s">
        <v>133</v>
      </c>
      <c r="AT646" s="134" t="s">
        <v>128</v>
      </c>
      <c r="AU646" s="134" t="s">
        <v>84</v>
      </c>
      <c r="AY646" s="13" t="s">
        <v>125</v>
      </c>
      <c r="BE646" s="135">
        <f>IF(N646="základní",J646,0)</f>
        <v>57800</v>
      </c>
      <c r="BF646" s="135">
        <f>IF(N646="snížená",J646,0)</f>
        <v>0</v>
      </c>
      <c r="BG646" s="135">
        <f>IF(N646="zákl. přenesená",J646,0)</f>
        <v>0</v>
      </c>
      <c r="BH646" s="135">
        <f>IF(N646="sníž. přenesená",J646,0)</f>
        <v>0</v>
      </c>
      <c r="BI646" s="135">
        <f>IF(N646="nulová",J646,0)</f>
        <v>0</v>
      </c>
      <c r="BJ646" s="13" t="s">
        <v>82</v>
      </c>
      <c r="BK646" s="135">
        <f>ROUND(I646*H646,2)</f>
        <v>57800</v>
      </c>
      <c r="BL646" s="13" t="s">
        <v>133</v>
      </c>
      <c r="BM646" s="134" t="s">
        <v>959</v>
      </c>
    </row>
    <row r="647" spans="2:65" s="1" customFormat="1" ht="38.4">
      <c r="B647" s="25"/>
      <c r="D647" s="136" t="s">
        <v>134</v>
      </c>
      <c r="F647" s="137" t="s">
        <v>960</v>
      </c>
      <c r="L647" s="25"/>
      <c r="M647" s="138"/>
      <c r="T647" s="49"/>
      <c r="AT647" s="13" t="s">
        <v>134</v>
      </c>
      <c r="AU647" s="13" t="s">
        <v>84</v>
      </c>
    </row>
    <row r="648" spans="2:65" s="1" customFormat="1" ht="38.4">
      <c r="B648" s="25"/>
      <c r="D648" s="136" t="s">
        <v>136</v>
      </c>
      <c r="F648" s="139" t="s">
        <v>956</v>
      </c>
      <c r="L648" s="25"/>
      <c r="M648" s="138"/>
      <c r="T648" s="49"/>
      <c r="AT648" s="13" t="s">
        <v>136</v>
      </c>
      <c r="AU648" s="13" t="s">
        <v>84</v>
      </c>
    </row>
    <row r="649" spans="2:65" s="1" customFormat="1" ht="16.5" customHeight="1">
      <c r="B649" s="25"/>
      <c r="C649" s="124" t="s">
        <v>961</v>
      </c>
      <c r="D649" s="124" t="s">
        <v>128</v>
      </c>
      <c r="E649" s="125" t="s">
        <v>962</v>
      </c>
      <c r="F649" s="126" t="s">
        <v>963</v>
      </c>
      <c r="G649" s="127" t="s">
        <v>450</v>
      </c>
      <c r="H649" s="128">
        <v>200</v>
      </c>
      <c r="I649" s="129">
        <v>247</v>
      </c>
      <c r="J649" s="129">
        <f>ROUND(I649*H649,2)</f>
        <v>49400</v>
      </c>
      <c r="K649" s="126" t="s">
        <v>132</v>
      </c>
      <c r="L649" s="25"/>
      <c r="M649" s="130" t="s">
        <v>1</v>
      </c>
      <c r="N649" s="131" t="s">
        <v>39</v>
      </c>
      <c r="O649" s="132">
        <v>0</v>
      </c>
      <c r="P649" s="132">
        <f>O649*H649</f>
        <v>0</v>
      </c>
      <c r="Q649" s="132">
        <v>0</v>
      </c>
      <c r="R649" s="132">
        <f>Q649*H649</f>
        <v>0</v>
      </c>
      <c r="S649" s="132">
        <v>0</v>
      </c>
      <c r="T649" s="133">
        <f>S649*H649</f>
        <v>0</v>
      </c>
      <c r="AR649" s="134" t="s">
        <v>133</v>
      </c>
      <c r="AT649" s="134" t="s">
        <v>128</v>
      </c>
      <c r="AU649" s="134" t="s">
        <v>84</v>
      </c>
      <c r="AY649" s="13" t="s">
        <v>125</v>
      </c>
      <c r="BE649" s="135">
        <f>IF(N649="základní",J649,0)</f>
        <v>49400</v>
      </c>
      <c r="BF649" s="135">
        <f>IF(N649="snížená",J649,0)</f>
        <v>0</v>
      </c>
      <c r="BG649" s="135">
        <f>IF(N649="zákl. přenesená",J649,0)</f>
        <v>0</v>
      </c>
      <c r="BH649" s="135">
        <f>IF(N649="sníž. přenesená",J649,0)</f>
        <v>0</v>
      </c>
      <c r="BI649" s="135">
        <f>IF(N649="nulová",J649,0)</f>
        <v>0</v>
      </c>
      <c r="BJ649" s="13" t="s">
        <v>82</v>
      </c>
      <c r="BK649" s="135">
        <f>ROUND(I649*H649,2)</f>
        <v>49400</v>
      </c>
      <c r="BL649" s="13" t="s">
        <v>133</v>
      </c>
      <c r="BM649" s="134" t="s">
        <v>964</v>
      </c>
    </row>
    <row r="650" spans="2:65" s="1" customFormat="1" ht="38.4">
      <c r="B650" s="25"/>
      <c r="D650" s="136" t="s">
        <v>134</v>
      </c>
      <c r="F650" s="137" t="s">
        <v>965</v>
      </c>
      <c r="L650" s="25"/>
      <c r="M650" s="138"/>
      <c r="T650" s="49"/>
      <c r="AT650" s="13" t="s">
        <v>134</v>
      </c>
      <c r="AU650" s="13" t="s">
        <v>84</v>
      </c>
    </row>
    <row r="651" spans="2:65" s="1" customFormat="1" ht="38.4">
      <c r="B651" s="25"/>
      <c r="D651" s="136" t="s">
        <v>136</v>
      </c>
      <c r="F651" s="139" t="s">
        <v>956</v>
      </c>
      <c r="L651" s="25"/>
      <c r="M651" s="138"/>
      <c r="T651" s="49"/>
      <c r="AT651" s="13" t="s">
        <v>136</v>
      </c>
      <c r="AU651" s="13" t="s">
        <v>84</v>
      </c>
    </row>
    <row r="652" spans="2:65" s="1" customFormat="1" ht="16.5" customHeight="1">
      <c r="B652" s="25"/>
      <c r="C652" s="124" t="s">
        <v>557</v>
      </c>
      <c r="D652" s="124" t="s">
        <v>128</v>
      </c>
      <c r="E652" s="125" t="s">
        <v>966</v>
      </c>
      <c r="F652" s="126" t="s">
        <v>967</v>
      </c>
      <c r="G652" s="127" t="s">
        <v>450</v>
      </c>
      <c r="H652" s="128">
        <v>200</v>
      </c>
      <c r="I652" s="129">
        <v>301</v>
      </c>
      <c r="J652" s="129">
        <f>ROUND(I652*H652,2)</f>
        <v>60200</v>
      </c>
      <c r="K652" s="126" t="s">
        <v>132</v>
      </c>
      <c r="L652" s="25"/>
      <c r="M652" s="130" t="s">
        <v>1</v>
      </c>
      <c r="N652" s="131" t="s">
        <v>39</v>
      </c>
      <c r="O652" s="132">
        <v>0</v>
      </c>
      <c r="P652" s="132">
        <f>O652*H652</f>
        <v>0</v>
      </c>
      <c r="Q652" s="132">
        <v>0</v>
      </c>
      <c r="R652" s="132">
        <f>Q652*H652</f>
        <v>0</v>
      </c>
      <c r="S652" s="132">
        <v>0</v>
      </c>
      <c r="T652" s="133">
        <f>S652*H652</f>
        <v>0</v>
      </c>
      <c r="AR652" s="134" t="s">
        <v>133</v>
      </c>
      <c r="AT652" s="134" t="s">
        <v>128</v>
      </c>
      <c r="AU652" s="134" t="s">
        <v>84</v>
      </c>
      <c r="AY652" s="13" t="s">
        <v>125</v>
      </c>
      <c r="BE652" s="135">
        <f>IF(N652="základní",J652,0)</f>
        <v>60200</v>
      </c>
      <c r="BF652" s="135">
        <f>IF(N652="snížená",J652,0)</f>
        <v>0</v>
      </c>
      <c r="BG652" s="135">
        <f>IF(N652="zákl. přenesená",J652,0)</f>
        <v>0</v>
      </c>
      <c r="BH652" s="135">
        <f>IF(N652="sníž. přenesená",J652,0)</f>
        <v>0</v>
      </c>
      <c r="BI652" s="135">
        <f>IF(N652="nulová",J652,0)</f>
        <v>0</v>
      </c>
      <c r="BJ652" s="13" t="s">
        <v>82</v>
      </c>
      <c r="BK652" s="135">
        <f>ROUND(I652*H652,2)</f>
        <v>60200</v>
      </c>
      <c r="BL652" s="13" t="s">
        <v>133</v>
      </c>
      <c r="BM652" s="134" t="s">
        <v>968</v>
      </c>
    </row>
    <row r="653" spans="2:65" s="1" customFormat="1" ht="38.4">
      <c r="B653" s="25"/>
      <c r="D653" s="136" t="s">
        <v>134</v>
      </c>
      <c r="F653" s="137" t="s">
        <v>969</v>
      </c>
      <c r="L653" s="25"/>
      <c r="M653" s="138"/>
      <c r="T653" s="49"/>
      <c r="AT653" s="13" t="s">
        <v>134</v>
      </c>
      <c r="AU653" s="13" t="s">
        <v>84</v>
      </c>
    </row>
    <row r="654" spans="2:65" s="1" customFormat="1" ht="38.4">
      <c r="B654" s="25"/>
      <c r="D654" s="136" t="s">
        <v>136</v>
      </c>
      <c r="F654" s="139" t="s">
        <v>956</v>
      </c>
      <c r="L654" s="25"/>
      <c r="M654" s="138"/>
      <c r="T654" s="49"/>
      <c r="AT654" s="13" t="s">
        <v>136</v>
      </c>
      <c r="AU654" s="13" t="s">
        <v>84</v>
      </c>
    </row>
    <row r="655" spans="2:65" s="1" customFormat="1" ht="16.5" customHeight="1">
      <c r="B655" s="25"/>
      <c r="C655" s="124" t="s">
        <v>970</v>
      </c>
      <c r="D655" s="124" t="s">
        <v>128</v>
      </c>
      <c r="E655" s="125" t="s">
        <v>971</v>
      </c>
      <c r="F655" s="126" t="s">
        <v>972</v>
      </c>
      <c r="G655" s="127" t="s">
        <v>450</v>
      </c>
      <c r="H655" s="128">
        <v>200</v>
      </c>
      <c r="I655" s="129">
        <v>300</v>
      </c>
      <c r="J655" s="129">
        <f>ROUND(I655*H655,2)</f>
        <v>60000</v>
      </c>
      <c r="K655" s="126" t="s">
        <v>132</v>
      </c>
      <c r="L655" s="25"/>
      <c r="M655" s="130" t="s">
        <v>1</v>
      </c>
      <c r="N655" s="131" t="s">
        <v>39</v>
      </c>
      <c r="O655" s="132">
        <v>0</v>
      </c>
      <c r="P655" s="132">
        <f>O655*H655</f>
        <v>0</v>
      </c>
      <c r="Q655" s="132">
        <v>0</v>
      </c>
      <c r="R655" s="132">
        <f>Q655*H655</f>
        <v>0</v>
      </c>
      <c r="S655" s="132">
        <v>0</v>
      </c>
      <c r="T655" s="133">
        <f>S655*H655</f>
        <v>0</v>
      </c>
      <c r="AR655" s="134" t="s">
        <v>133</v>
      </c>
      <c r="AT655" s="134" t="s">
        <v>128</v>
      </c>
      <c r="AU655" s="134" t="s">
        <v>84</v>
      </c>
      <c r="AY655" s="13" t="s">
        <v>125</v>
      </c>
      <c r="BE655" s="135">
        <f>IF(N655="základní",J655,0)</f>
        <v>60000</v>
      </c>
      <c r="BF655" s="135">
        <f>IF(N655="snížená",J655,0)</f>
        <v>0</v>
      </c>
      <c r="BG655" s="135">
        <f>IF(N655="zákl. přenesená",J655,0)</f>
        <v>0</v>
      </c>
      <c r="BH655" s="135">
        <f>IF(N655="sníž. přenesená",J655,0)</f>
        <v>0</v>
      </c>
      <c r="BI655" s="135">
        <f>IF(N655="nulová",J655,0)</f>
        <v>0</v>
      </c>
      <c r="BJ655" s="13" t="s">
        <v>82</v>
      </c>
      <c r="BK655" s="135">
        <f>ROUND(I655*H655,2)</f>
        <v>60000</v>
      </c>
      <c r="BL655" s="13" t="s">
        <v>133</v>
      </c>
      <c r="BM655" s="134" t="s">
        <v>973</v>
      </c>
    </row>
    <row r="656" spans="2:65" s="1" customFormat="1" ht="38.4">
      <c r="B656" s="25"/>
      <c r="D656" s="136" t="s">
        <v>134</v>
      </c>
      <c r="F656" s="137" t="s">
        <v>974</v>
      </c>
      <c r="L656" s="25"/>
      <c r="M656" s="138"/>
      <c r="T656" s="49"/>
      <c r="AT656" s="13" t="s">
        <v>134</v>
      </c>
      <c r="AU656" s="13" t="s">
        <v>84</v>
      </c>
    </row>
    <row r="657" spans="2:65" s="1" customFormat="1" ht="38.4">
      <c r="B657" s="25"/>
      <c r="D657" s="136" t="s">
        <v>136</v>
      </c>
      <c r="F657" s="139" t="s">
        <v>956</v>
      </c>
      <c r="L657" s="25"/>
      <c r="M657" s="138"/>
      <c r="T657" s="49"/>
      <c r="AT657" s="13" t="s">
        <v>136</v>
      </c>
      <c r="AU657" s="13" t="s">
        <v>84</v>
      </c>
    </row>
    <row r="658" spans="2:65" s="1" customFormat="1" ht="16.5" customHeight="1">
      <c r="B658" s="25"/>
      <c r="C658" s="124" t="s">
        <v>561</v>
      </c>
      <c r="D658" s="124" t="s">
        <v>128</v>
      </c>
      <c r="E658" s="125" t="s">
        <v>975</v>
      </c>
      <c r="F658" s="126" t="s">
        <v>976</v>
      </c>
      <c r="G658" s="127" t="s">
        <v>450</v>
      </c>
      <c r="H658" s="128">
        <v>200</v>
      </c>
      <c r="I658" s="129">
        <v>255</v>
      </c>
      <c r="J658" s="129">
        <f>ROUND(I658*H658,2)</f>
        <v>51000</v>
      </c>
      <c r="K658" s="126" t="s">
        <v>132</v>
      </c>
      <c r="L658" s="25"/>
      <c r="M658" s="130" t="s">
        <v>1</v>
      </c>
      <c r="N658" s="131" t="s">
        <v>39</v>
      </c>
      <c r="O658" s="132">
        <v>0</v>
      </c>
      <c r="P658" s="132">
        <f>O658*H658</f>
        <v>0</v>
      </c>
      <c r="Q658" s="132">
        <v>0</v>
      </c>
      <c r="R658" s="132">
        <f>Q658*H658</f>
        <v>0</v>
      </c>
      <c r="S658" s="132">
        <v>0</v>
      </c>
      <c r="T658" s="133">
        <f>S658*H658</f>
        <v>0</v>
      </c>
      <c r="AR658" s="134" t="s">
        <v>133</v>
      </c>
      <c r="AT658" s="134" t="s">
        <v>128</v>
      </c>
      <c r="AU658" s="134" t="s">
        <v>84</v>
      </c>
      <c r="AY658" s="13" t="s">
        <v>125</v>
      </c>
      <c r="BE658" s="135">
        <f>IF(N658="základní",J658,0)</f>
        <v>51000</v>
      </c>
      <c r="BF658" s="135">
        <f>IF(N658="snížená",J658,0)</f>
        <v>0</v>
      </c>
      <c r="BG658" s="135">
        <f>IF(N658="zákl. přenesená",J658,0)</f>
        <v>0</v>
      </c>
      <c r="BH658" s="135">
        <f>IF(N658="sníž. přenesená",J658,0)</f>
        <v>0</v>
      </c>
      <c r="BI658" s="135">
        <f>IF(N658="nulová",J658,0)</f>
        <v>0</v>
      </c>
      <c r="BJ658" s="13" t="s">
        <v>82</v>
      </c>
      <c r="BK658" s="135">
        <f>ROUND(I658*H658,2)</f>
        <v>51000</v>
      </c>
      <c r="BL658" s="13" t="s">
        <v>133</v>
      </c>
      <c r="BM658" s="134" t="s">
        <v>977</v>
      </c>
    </row>
    <row r="659" spans="2:65" s="1" customFormat="1" ht="38.4">
      <c r="B659" s="25"/>
      <c r="D659" s="136" t="s">
        <v>134</v>
      </c>
      <c r="F659" s="137" t="s">
        <v>978</v>
      </c>
      <c r="L659" s="25"/>
      <c r="M659" s="138"/>
      <c r="T659" s="49"/>
      <c r="AT659" s="13" t="s">
        <v>134</v>
      </c>
      <c r="AU659" s="13" t="s">
        <v>84</v>
      </c>
    </row>
    <row r="660" spans="2:65" s="1" customFormat="1" ht="38.4">
      <c r="B660" s="25"/>
      <c r="D660" s="136" t="s">
        <v>136</v>
      </c>
      <c r="F660" s="139" t="s">
        <v>956</v>
      </c>
      <c r="L660" s="25"/>
      <c r="M660" s="138"/>
      <c r="T660" s="49"/>
      <c r="AT660" s="13" t="s">
        <v>136</v>
      </c>
      <c r="AU660" s="13" t="s">
        <v>84</v>
      </c>
    </row>
    <row r="661" spans="2:65" s="1" customFormat="1" ht="16.5" customHeight="1">
      <c r="B661" s="25"/>
      <c r="C661" s="124" t="s">
        <v>979</v>
      </c>
      <c r="D661" s="124" t="s">
        <v>128</v>
      </c>
      <c r="E661" s="125" t="s">
        <v>980</v>
      </c>
      <c r="F661" s="126" t="s">
        <v>981</v>
      </c>
      <c r="G661" s="127" t="s">
        <v>450</v>
      </c>
      <c r="H661" s="128">
        <v>200</v>
      </c>
      <c r="I661" s="129">
        <v>307</v>
      </c>
      <c r="J661" s="129">
        <f>ROUND(I661*H661,2)</f>
        <v>61400</v>
      </c>
      <c r="K661" s="126" t="s">
        <v>132</v>
      </c>
      <c r="L661" s="25"/>
      <c r="M661" s="130" t="s">
        <v>1</v>
      </c>
      <c r="N661" s="131" t="s">
        <v>39</v>
      </c>
      <c r="O661" s="132">
        <v>0</v>
      </c>
      <c r="P661" s="132">
        <f>O661*H661</f>
        <v>0</v>
      </c>
      <c r="Q661" s="132">
        <v>0</v>
      </c>
      <c r="R661" s="132">
        <f>Q661*H661</f>
        <v>0</v>
      </c>
      <c r="S661" s="132">
        <v>0</v>
      </c>
      <c r="T661" s="133">
        <f>S661*H661</f>
        <v>0</v>
      </c>
      <c r="AR661" s="134" t="s">
        <v>133</v>
      </c>
      <c r="AT661" s="134" t="s">
        <v>128</v>
      </c>
      <c r="AU661" s="134" t="s">
        <v>84</v>
      </c>
      <c r="AY661" s="13" t="s">
        <v>125</v>
      </c>
      <c r="BE661" s="135">
        <f>IF(N661="základní",J661,0)</f>
        <v>61400</v>
      </c>
      <c r="BF661" s="135">
        <f>IF(N661="snížená",J661,0)</f>
        <v>0</v>
      </c>
      <c r="BG661" s="135">
        <f>IF(N661="zákl. přenesená",J661,0)</f>
        <v>0</v>
      </c>
      <c r="BH661" s="135">
        <f>IF(N661="sníž. přenesená",J661,0)</f>
        <v>0</v>
      </c>
      <c r="BI661" s="135">
        <f>IF(N661="nulová",J661,0)</f>
        <v>0</v>
      </c>
      <c r="BJ661" s="13" t="s">
        <v>82</v>
      </c>
      <c r="BK661" s="135">
        <f>ROUND(I661*H661,2)</f>
        <v>61400</v>
      </c>
      <c r="BL661" s="13" t="s">
        <v>133</v>
      </c>
      <c r="BM661" s="134" t="s">
        <v>982</v>
      </c>
    </row>
    <row r="662" spans="2:65" s="1" customFormat="1" ht="38.4">
      <c r="B662" s="25"/>
      <c r="D662" s="136" t="s">
        <v>134</v>
      </c>
      <c r="F662" s="137" t="s">
        <v>983</v>
      </c>
      <c r="L662" s="25"/>
      <c r="M662" s="138"/>
      <c r="T662" s="49"/>
      <c r="AT662" s="13" t="s">
        <v>134</v>
      </c>
      <c r="AU662" s="13" t="s">
        <v>84</v>
      </c>
    </row>
    <row r="663" spans="2:65" s="1" customFormat="1" ht="38.4">
      <c r="B663" s="25"/>
      <c r="D663" s="136" t="s">
        <v>136</v>
      </c>
      <c r="F663" s="139" t="s">
        <v>956</v>
      </c>
      <c r="L663" s="25"/>
      <c r="M663" s="138"/>
      <c r="T663" s="49"/>
      <c r="AT663" s="13" t="s">
        <v>136</v>
      </c>
      <c r="AU663" s="13" t="s">
        <v>84</v>
      </c>
    </row>
    <row r="664" spans="2:65" s="1" customFormat="1" ht="16.5" customHeight="1">
      <c r="B664" s="25"/>
      <c r="C664" s="124" t="s">
        <v>566</v>
      </c>
      <c r="D664" s="124" t="s">
        <v>128</v>
      </c>
      <c r="E664" s="125" t="s">
        <v>984</v>
      </c>
      <c r="F664" s="126" t="s">
        <v>985</v>
      </c>
      <c r="G664" s="127" t="s">
        <v>450</v>
      </c>
      <c r="H664" s="128">
        <v>200</v>
      </c>
      <c r="I664" s="129">
        <v>307</v>
      </c>
      <c r="J664" s="129">
        <f>ROUND(I664*H664,2)</f>
        <v>61400</v>
      </c>
      <c r="K664" s="126" t="s">
        <v>132</v>
      </c>
      <c r="L664" s="25"/>
      <c r="M664" s="130" t="s">
        <v>1</v>
      </c>
      <c r="N664" s="131" t="s">
        <v>39</v>
      </c>
      <c r="O664" s="132">
        <v>0</v>
      </c>
      <c r="P664" s="132">
        <f>O664*H664</f>
        <v>0</v>
      </c>
      <c r="Q664" s="132">
        <v>0</v>
      </c>
      <c r="R664" s="132">
        <f>Q664*H664</f>
        <v>0</v>
      </c>
      <c r="S664" s="132">
        <v>0</v>
      </c>
      <c r="T664" s="133">
        <f>S664*H664</f>
        <v>0</v>
      </c>
      <c r="AR664" s="134" t="s">
        <v>133</v>
      </c>
      <c r="AT664" s="134" t="s">
        <v>128</v>
      </c>
      <c r="AU664" s="134" t="s">
        <v>84</v>
      </c>
      <c r="AY664" s="13" t="s">
        <v>125</v>
      </c>
      <c r="BE664" s="135">
        <f>IF(N664="základní",J664,0)</f>
        <v>61400</v>
      </c>
      <c r="BF664" s="135">
        <f>IF(N664="snížená",J664,0)</f>
        <v>0</v>
      </c>
      <c r="BG664" s="135">
        <f>IF(N664="zákl. přenesená",J664,0)</f>
        <v>0</v>
      </c>
      <c r="BH664" s="135">
        <f>IF(N664="sníž. přenesená",J664,0)</f>
        <v>0</v>
      </c>
      <c r="BI664" s="135">
        <f>IF(N664="nulová",J664,0)</f>
        <v>0</v>
      </c>
      <c r="BJ664" s="13" t="s">
        <v>82</v>
      </c>
      <c r="BK664" s="135">
        <f>ROUND(I664*H664,2)</f>
        <v>61400</v>
      </c>
      <c r="BL664" s="13" t="s">
        <v>133</v>
      </c>
      <c r="BM664" s="134" t="s">
        <v>986</v>
      </c>
    </row>
    <row r="665" spans="2:65" s="1" customFormat="1" ht="38.4">
      <c r="B665" s="25"/>
      <c r="D665" s="136" t="s">
        <v>134</v>
      </c>
      <c r="F665" s="137" t="s">
        <v>987</v>
      </c>
      <c r="L665" s="25"/>
      <c r="M665" s="138"/>
      <c r="T665" s="49"/>
      <c r="AT665" s="13" t="s">
        <v>134</v>
      </c>
      <c r="AU665" s="13" t="s">
        <v>84</v>
      </c>
    </row>
    <row r="666" spans="2:65" s="1" customFormat="1" ht="38.4">
      <c r="B666" s="25"/>
      <c r="D666" s="136" t="s">
        <v>136</v>
      </c>
      <c r="F666" s="139" t="s">
        <v>956</v>
      </c>
      <c r="L666" s="25"/>
      <c r="M666" s="138"/>
      <c r="T666" s="49"/>
      <c r="AT666" s="13" t="s">
        <v>136</v>
      </c>
      <c r="AU666" s="13" t="s">
        <v>84</v>
      </c>
    </row>
    <row r="667" spans="2:65" s="1" customFormat="1" ht="16.5" customHeight="1">
      <c r="B667" s="25"/>
      <c r="C667" s="124" t="s">
        <v>988</v>
      </c>
      <c r="D667" s="124" t="s">
        <v>128</v>
      </c>
      <c r="E667" s="125" t="s">
        <v>989</v>
      </c>
      <c r="F667" s="126" t="s">
        <v>990</v>
      </c>
      <c r="G667" s="127" t="s">
        <v>450</v>
      </c>
      <c r="H667" s="128">
        <v>200</v>
      </c>
      <c r="I667" s="129">
        <v>258</v>
      </c>
      <c r="J667" s="129">
        <f>ROUND(I667*H667,2)</f>
        <v>51600</v>
      </c>
      <c r="K667" s="126" t="s">
        <v>132</v>
      </c>
      <c r="L667" s="25"/>
      <c r="M667" s="130" t="s">
        <v>1</v>
      </c>
      <c r="N667" s="131" t="s">
        <v>39</v>
      </c>
      <c r="O667" s="132">
        <v>0</v>
      </c>
      <c r="P667" s="132">
        <f>O667*H667</f>
        <v>0</v>
      </c>
      <c r="Q667" s="132">
        <v>0</v>
      </c>
      <c r="R667" s="132">
        <f>Q667*H667</f>
        <v>0</v>
      </c>
      <c r="S667" s="132">
        <v>0</v>
      </c>
      <c r="T667" s="133">
        <f>S667*H667</f>
        <v>0</v>
      </c>
      <c r="AR667" s="134" t="s">
        <v>133</v>
      </c>
      <c r="AT667" s="134" t="s">
        <v>128</v>
      </c>
      <c r="AU667" s="134" t="s">
        <v>84</v>
      </c>
      <c r="AY667" s="13" t="s">
        <v>125</v>
      </c>
      <c r="BE667" s="135">
        <f>IF(N667="základní",J667,0)</f>
        <v>51600</v>
      </c>
      <c r="BF667" s="135">
        <f>IF(N667="snížená",J667,0)</f>
        <v>0</v>
      </c>
      <c r="BG667" s="135">
        <f>IF(N667="zákl. přenesená",J667,0)</f>
        <v>0</v>
      </c>
      <c r="BH667" s="135">
        <f>IF(N667="sníž. přenesená",J667,0)</f>
        <v>0</v>
      </c>
      <c r="BI667" s="135">
        <f>IF(N667="nulová",J667,0)</f>
        <v>0</v>
      </c>
      <c r="BJ667" s="13" t="s">
        <v>82</v>
      </c>
      <c r="BK667" s="135">
        <f>ROUND(I667*H667,2)</f>
        <v>51600</v>
      </c>
      <c r="BL667" s="13" t="s">
        <v>133</v>
      </c>
      <c r="BM667" s="134" t="s">
        <v>991</v>
      </c>
    </row>
    <row r="668" spans="2:65" s="1" customFormat="1" ht="38.4">
      <c r="B668" s="25"/>
      <c r="D668" s="136" t="s">
        <v>134</v>
      </c>
      <c r="F668" s="137" t="s">
        <v>992</v>
      </c>
      <c r="L668" s="25"/>
      <c r="M668" s="138"/>
      <c r="T668" s="49"/>
      <c r="AT668" s="13" t="s">
        <v>134</v>
      </c>
      <c r="AU668" s="13" t="s">
        <v>84</v>
      </c>
    </row>
    <row r="669" spans="2:65" s="1" customFormat="1" ht="38.4">
      <c r="B669" s="25"/>
      <c r="D669" s="136" t="s">
        <v>136</v>
      </c>
      <c r="F669" s="139" t="s">
        <v>956</v>
      </c>
      <c r="L669" s="25"/>
      <c r="M669" s="138"/>
      <c r="T669" s="49"/>
      <c r="AT669" s="13" t="s">
        <v>136</v>
      </c>
      <c r="AU669" s="13" t="s">
        <v>84</v>
      </c>
    </row>
    <row r="670" spans="2:65" s="1" customFormat="1" ht="16.5" customHeight="1">
      <c r="B670" s="25"/>
      <c r="C670" s="124" t="s">
        <v>571</v>
      </c>
      <c r="D670" s="124" t="s">
        <v>128</v>
      </c>
      <c r="E670" s="125" t="s">
        <v>993</v>
      </c>
      <c r="F670" s="126" t="s">
        <v>994</v>
      </c>
      <c r="G670" s="127" t="s">
        <v>450</v>
      </c>
      <c r="H670" s="128">
        <v>200</v>
      </c>
      <c r="I670" s="129">
        <v>301</v>
      </c>
      <c r="J670" s="129">
        <f>ROUND(I670*H670,2)</f>
        <v>60200</v>
      </c>
      <c r="K670" s="126" t="s">
        <v>132</v>
      </c>
      <c r="L670" s="25"/>
      <c r="M670" s="130" t="s">
        <v>1</v>
      </c>
      <c r="N670" s="131" t="s">
        <v>39</v>
      </c>
      <c r="O670" s="132">
        <v>0</v>
      </c>
      <c r="P670" s="132">
        <f>O670*H670</f>
        <v>0</v>
      </c>
      <c r="Q670" s="132">
        <v>0</v>
      </c>
      <c r="R670" s="132">
        <f>Q670*H670</f>
        <v>0</v>
      </c>
      <c r="S670" s="132">
        <v>0</v>
      </c>
      <c r="T670" s="133">
        <f>S670*H670</f>
        <v>0</v>
      </c>
      <c r="AR670" s="134" t="s">
        <v>133</v>
      </c>
      <c r="AT670" s="134" t="s">
        <v>128</v>
      </c>
      <c r="AU670" s="134" t="s">
        <v>84</v>
      </c>
      <c r="AY670" s="13" t="s">
        <v>125</v>
      </c>
      <c r="BE670" s="135">
        <f>IF(N670="základní",J670,0)</f>
        <v>60200</v>
      </c>
      <c r="BF670" s="135">
        <f>IF(N670="snížená",J670,0)</f>
        <v>0</v>
      </c>
      <c r="BG670" s="135">
        <f>IF(N670="zákl. přenesená",J670,0)</f>
        <v>0</v>
      </c>
      <c r="BH670" s="135">
        <f>IF(N670="sníž. přenesená",J670,0)</f>
        <v>0</v>
      </c>
      <c r="BI670" s="135">
        <f>IF(N670="nulová",J670,0)</f>
        <v>0</v>
      </c>
      <c r="BJ670" s="13" t="s">
        <v>82</v>
      </c>
      <c r="BK670" s="135">
        <f>ROUND(I670*H670,2)</f>
        <v>60200</v>
      </c>
      <c r="BL670" s="13" t="s">
        <v>133</v>
      </c>
      <c r="BM670" s="134" t="s">
        <v>995</v>
      </c>
    </row>
    <row r="671" spans="2:65" s="1" customFormat="1" ht="38.4">
      <c r="B671" s="25"/>
      <c r="D671" s="136" t="s">
        <v>134</v>
      </c>
      <c r="F671" s="137" t="s">
        <v>996</v>
      </c>
      <c r="L671" s="25"/>
      <c r="M671" s="138"/>
      <c r="T671" s="49"/>
      <c r="AT671" s="13" t="s">
        <v>134</v>
      </c>
      <c r="AU671" s="13" t="s">
        <v>84</v>
      </c>
    </row>
    <row r="672" spans="2:65" s="1" customFormat="1" ht="38.4">
      <c r="B672" s="25"/>
      <c r="D672" s="136" t="s">
        <v>136</v>
      </c>
      <c r="F672" s="139" t="s">
        <v>956</v>
      </c>
      <c r="L672" s="25"/>
      <c r="M672" s="138"/>
      <c r="T672" s="49"/>
      <c r="AT672" s="13" t="s">
        <v>136</v>
      </c>
      <c r="AU672" s="13" t="s">
        <v>84</v>
      </c>
    </row>
    <row r="673" spans="2:65" s="1" customFormat="1" ht="16.5" customHeight="1">
      <c r="B673" s="25"/>
      <c r="C673" s="124" t="s">
        <v>997</v>
      </c>
      <c r="D673" s="124" t="s">
        <v>128</v>
      </c>
      <c r="E673" s="125" t="s">
        <v>998</v>
      </c>
      <c r="F673" s="126" t="s">
        <v>999</v>
      </c>
      <c r="G673" s="127" t="s">
        <v>450</v>
      </c>
      <c r="H673" s="128">
        <v>200</v>
      </c>
      <c r="I673" s="129">
        <v>300</v>
      </c>
      <c r="J673" s="129">
        <f>ROUND(I673*H673,2)</f>
        <v>60000</v>
      </c>
      <c r="K673" s="126" t="s">
        <v>132</v>
      </c>
      <c r="L673" s="25"/>
      <c r="M673" s="130" t="s">
        <v>1</v>
      </c>
      <c r="N673" s="131" t="s">
        <v>39</v>
      </c>
      <c r="O673" s="132">
        <v>0</v>
      </c>
      <c r="P673" s="132">
        <f>O673*H673</f>
        <v>0</v>
      </c>
      <c r="Q673" s="132">
        <v>0</v>
      </c>
      <c r="R673" s="132">
        <f>Q673*H673</f>
        <v>0</v>
      </c>
      <c r="S673" s="132">
        <v>0</v>
      </c>
      <c r="T673" s="133">
        <f>S673*H673</f>
        <v>0</v>
      </c>
      <c r="AR673" s="134" t="s">
        <v>133</v>
      </c>
      <c r="AT673" s="134" t="s">
        <v>128</v>
      </c>
      <c r="AU673" s="134" t="s">
        <v>84</v>
      </c>
      <c r="AY673" s="13" t="s">
        <v>125</v>
      </c>
      <c r="BE673" s="135">
        <f>IF(N673="základní",J673,0)</f>
        <v>60000</v>
      </c>
      <c r="BF673" s="135">
        <f>IF(N673="snížená",J673,0)</f>
        <v>0</v>
      </c>
      <c r="BG673" s="135">
        <f>IF(N673="zákl. přenesená",J673,0)</f>
        <v>0</v>
      </c>
      <c r="BH673" s="135">
        <f>IF(N673="sníž. přenesená",J673,0)</f>
        <v>0</v>
      </c>
      <c r="BI673" s="135">
        <f>IF(N673="nulová",J673,0)</f>
        <v>0</v>
      </c>
      <c r="BJ673" s="13" t="s">
        <v>82</v>
      </c>
      <c r="BK673" s="135">
        <f>ROUND(I673*H673,2)</f>
        <v>60000</v>
      </c>
      <c r="BL673" s="13" t="s">
        <v>133</v>
      </c>
      <c r="BM673" s="134" t="s">
        <v>1000</v>
      </c>
    </row>
    <row r="674" spans="2:65" s="1" customFormat="1" ht="38.4">
      <c r="B674" s="25"/>
      <c r="D674" s="136" t="s">
        <v>134</v>
      </c>
      <c r="F674" s="137" t="s">
        <v>1001</v>
      </c>
      <c r="L674" s="25"/>
      <c r="M674" s="138"/>
      <c r="T674" s="49"/>
      <c r="AT674" s="13" t="s">
        <v>134</v>
      </c>
      <c r="AU674" s="13" t="s">
        <v>84</v>
      </c>
    </row>
    <row r="675" spans="2:65" s="1" customFormat="1" ht="38.4">
      <c r="B675" s="25"/>
      <c r="D675" s="136" t="s">
        <v>136</v>
      </c>
      <c r="F675" s="139" t="s">
        <v>956</v>
      </c>
      <c r="L675" s="25"/>
      <c r="M675" s="138"/>
      <c r="T675" s="49"/>
      <c r="AT675" s="13" t="s">
        <v>136</v>
      </c>
      <c r="AU675" s="13" t="s">
        <v>84</v>
      </c>
    </row>
    <row r="676" spans="2:65" s="1" customFormat="1" ht="16.5" customHeight="1">
      <c r="B676" s="25"/>
      <c r="C676" s="124" t="s">
        <v>576</v>
      </c>
      <c r="D676" s="124" t="s">
        <v>128</v>
      </c>
      <c r="E676" s="125" t="s">
        <v>1002</v>
      </c>
      <c r="F676" s="126" t="s">
        <v>1003</v>
      </c>
      <c r="G676" s="127" t="s">
        <v>450</v>
      </c>
      <c r="H676" s="128">
        <v>200</v>
      </c>
      <c r="I676" s="129">
        <v>250</v>
      </c>
      <c r="J676" s="129">
        <f>ROUND(I676*H676,2)</f>
        <v>50000</v>
      </c>
      <c r="K676" s="126" t="s">
        <v>132</v>
      </c>
      <c r="L676" s="25"/>
      <c r="M676" s="130" t="s">
        <v>1</v>
      </c>
      <c r="N676" s="131" t="s">
        <v>39</v>
      </c>
      <c r="O676" s="132">
        <v>0</v>
      </c>
      <c r="P676" s="132">
        <f>O676*H676</f>
        <v>0</v>
      </c>
      <c r="Q676" s="132">
        <v>0</v>
      </c>
      <c r="R676" s="132">
        <f>Q676*H676</f>
        <v>0</v>
      </c>
      <c r="S676" s="132">
        <v>0</v>
      </c>
      <c r="T676" s="133">
        <f>S676*H676</f>
        <v>0</v>
      </c>
      <c r="AR676" s="134" t="s">
        <v>133</v>
      </c>
      <c r="AT676" s="134" t="s">
        <v>128</v>
      </c>
      <c r="AU676" s="134" t="s">
        <v>84</v>
      </c>
      <c r="AY676" s="13" t="s">
        <v>125</v>
      </c>
      <c r="BE676" s="135">
        <f>IF(N676="základní",J676,0)</f>
        <v>50000</v>
      </c>
      <c r="BF676" s="135">
        <f>IF(N676="snížená",J676,0)</f>
        <v>0</v>
      </c>
      <c r="BG676" s="135">
        <f>IF(N676="zákl. přenesená",J676,0)</f>
        <v>0</v>
      </c>
      <c r="BH676" s="135">
        <f>IF(N676="sníž. přenesená",J676,0)</f>
        <v>0</v>
      </c>
      <c r="BI676" s="135">
        <f>IF(N676="nulová",J676,0)</f>
        <v>0</v>
      </c>
      <c r="BJ676" s="13" t="s">
        <v>82</v>
      </c>
      <c r="BK676" s="135">
        <f>ROUND(I676*H676,2)</f>
        <v>50000</v>
      </c>
      <c r="BL676" s="13" t="s">
        <v>133</v>
      </c>
      <c r="BM676" s="134" t="s">
        <v>1004</v>
      </c>
    </row>
    <row r="677" spans="2:65" s="1" customFormat="1" ht="38.4">
      <c r="B677" s="25"/>
      <c r="D677" s="136" t="s">
        <v>134</v>
      </c>
      <c r="F677" s="137" t="s">
        <v>1005</v>
      </c>
      <c r="L677" s="25"/>
      <c r="M677" s="138"/>
      <c r="T677" s="49"/>
      <c r="AT677" s="13" t="s">
        <v>134</v>
      </c>
      <c r="AU677" s="13" t="s">
        <v>84</v>
      </c>
    </row>
    <row r="678" spans="2:65" s="1" customFormat="1" ht="38.4">
      <c r="B678" s="25"/>
      <c r="D678" s="136" t="s">
        <v>136</v>
      </c>
      <c r="F678" s="139" t="s">
        <v>956</v>
      </c>
      <c r="L678" s="25"/>
      <c r="M678" s="138"/>
      <c r="T678" s="49"/>
      <c r="AT678" s="13" t="s">
        <v>136</v>
      </c>
      <c r="AU678" s="13" t="s">
        <v>84</v>
      </c>
    </row>
    <row r="679" spans="2:65" s="1" customFormat="1" ht="16.5" customHeight="1">
      <c r="B679" s="25"/>
      <c r="C679" s="124" t="s">
        <v>1006</v>
      </c>
      <c r="D679" s="124" t="s">
        <v>128</v>
      </c>
      <c r="E679" s="125" t="s">
        <v>1007</v>
      </c>
      <c r="F679" s="126" t="s">
        <v>1008</v>
      </c>
      <c r="G679" s="127" t="s">
        <v>450</v>
      </c>
      <c r="H679" s="128">
        <v>200</v>
      </c>
      <c r="I679" s="129">
        <v>307</v>
      </c>
      <c r="J679" s="129">
        <f>ROUND(I679*H679,2)</f>
        <v>61400</v>
      </c>
      <c r="K679" s="126" t="s">
        <v>132</v>
      </c>
      <c r="L679" s="25"/>
      <c r="M679" s="130" t="s">
        <v>1</v>
      </c>
      <c r="N679" s="131" t="s">
        <v>39</v>
      </c>
      <c r="O679" s="132">
        <v>0</v>
      </c>
      <c r="P679" s="132">
        <f>O679*H679</f>
        <v>0</v>
      </c>
      <c r="Q679" s="132">
        <v>0</v>
      </c>
      <c r="R679" s="132">
        <f>Q679*H679</f>
        <v>0</v>
      </c>
      <c r="S679" s="132">
        <v>0</v>
      </c>
      <c r="T679" s="133">
        <f>S679*H679</f>
        <v>0</v>
      </c>
      <c r="AR679" s="134" t="s">
        <v>133</v>
      </c>
      <c r="AT679" s="134" t="s">
        <v>128</v>
      </c>
      <c r="AU679" s="134" t="s">
        <v>84</v>
      </c>
      <c r="AY679" s="13" t="s">
        <v>125</v>
      </c>
      <c r="BE679" s="135">
        <f>IF(N679="základní",J679,0)</f>
        <v>61400</v>
      </c>
      <c r="BF679" s="135">
        <f>IF(N679="snížená",J679,0)</f>
        <v>0</v>
      </c>
      <c r="BG679" s="135">
        <f>IF(N679="zákl. přenesená",J679,0)</f>
        <v>0</v>
      </c>
      <c r="BH679" s="135">
        <f>IF(N679="sníž. přenesená",J679,0)</f>
        <v>0</v>
      </c>
      <c r="BI679" s="135">
        <f>IF(N679="nulová",J679,0)</f>
        <v>0</v>
      </c>
      <c r="BJ679" s="13" t="s">
        <v>82</v>
      </c>
      <c r="BK679" s="135">
        <f>ROUND(I679*H679,2)</f>
        <v>61400</v>
      </c>
      <c r="BL679" s="13" t="s">
        <v>133</v>
      </c>
      <c r="BM679" s="134" t="s">
        <v>1009</v>
      </c>
    </row>
    <row r="680" spans="2:65" s="1" customFormat="1" ht="38.4">
      <c r="B680" s="25"/>
      <c r="D680" s="136" t="s">
        <v>134</v>
      </c>
      <c r="F680" s="137" t="s">
        <v>1010</v>
      </c>
      <c r="L680" s="25"/>
      <c r="M680" s="138"/>
      <c r="T680" s="49"/>
      <c r="AT680" s="13" t="s">
        <v>134</v>
      </c>
      <c r="AU680" s="13" t="s">
        <v>84</v>
      </c>
    </row>
    <row r="681" spans="2:65" s="1" customFormat="1" ht="38.4">
      <c r="B681" s="25"/>
      <c r="D681" s="136" t="s">
        <v>136</v>
      </c>
      <c r="F681" s="139" t="s">
        <v>956</v>
      </c>
      <c r="L681" s="25"/>
      <c r="M681" s="138"/>
      <c r="T681" s="49"/>
      <c r="AT681" s="13" t="s">
        <v>136</v>
      </c>
      <c r="AU681" s="13" t="s">
        <v>84</v>
      </c>
    </row>
    <row r="682" spans="2:65" s="1" customFormat="1" ht="16.5" customHeight="1">
      <c r="B682" s="25"/>
      <c r="C682" s="124" t="s">
        <v>580</v>
      </c>
      <c r="D682" s="124" t="s">
        <v>128</v>
      </c>
      <c r="E682" s="125" t="s">
        <v>1011</v>
      </c>
      <c r="F682" s="126" t="s">
        <v>1012</v>
      </c>
      <c r="G682" s="127" t="s">
        <v>450</v>
      </c>
      <c r="H682" s="128">
        <v>200</v>
      </c>
      <c r="I682" s="129">
        <v>258</v>
      </c>
      <c r="J682" s="129">
        <f>ROUND(I682*H682,2)</f>
        <v>51600</v>
      </c>
      <c r="K682" s="126" t="s">
        <v>132</v>
      </c>
      <c r="L682" s="25"/>
      <c r="M682" s="130" t="s">
        <v>1</v>
      </c>
      <c r="N682" s="131" t="s">
        <v>39</v>
      </c>
      <c r="O682" s="132">
        <v>0</v>
      </c>
      <c r="P682" s="132">
        <f>O682*H682</f>
        <v>0</v>
      </c>
      <c r="Q682" s="132">
        <v>0</v>
      </c>
      <c r="R682" s="132">
        <f>Q682*H682</f>
        <v>0</v>
      </c>
      <c r="S682" s="132">
        <v>0</v>
      </c>
      <c r="T682" s="133">
        <f>S682*H682</f>
        <v>0</v>
      </c>
      <c r="AR682" s="134" t="s">
        <v>133</v>
      </c>
      <c r="AT682" s="134" t="s">
        <v>128</v>
      </c>
      <c r="AU682" s="134" t="s">
        <v>84</v>
      </c>
      <c r="AY682" s="13" t="s">
        <v>125</v>
      </c>
      <c r="BE682" s="135">
        <f>IF(N682="základní",J682,0)</f>
        <v>51600</v>
      </c>
      <c r="BF682" s="135">
        <f>IF(N682="snížená",J682,0)</f>
        <v>0</v>
      </c>
      <c r="BG682" s="135">
        <f>IF(N682="zákl. přenesená",J682,0)</f>
        <v>0</v>
      </c>
      <c r="BH682" s="135">
        <f>IF(N682="sníž. přenesená",J682,0)</f>
        <v>0</v>
      </c>
      <c r="BI682" s="135">
        <f>IF(N682="nulová",J682,0)</f>
        <v>0</v>
      </c>
      <c r="BJ682" s="13" t="s">
        <v>82</v>
      </c>
      <c r="BK682" s="135">
        <f>ROUND(I682*H682,2)</f>
        <v>51600</v>
      </c>
      <c r="BL682" s="13" t="s">
        <v>133</v>
      </c>
      <c r="BM682" s="134" t="s">
        <v>1013</v>
      </c>
    </row>
    <row r="683" spans="2:65" s="1" customFormat="1" ht="38.4">
      <c r="B683" s="25"/>
      <c r="D683" s="136" t="s">
        <v>134</v>
      </c>
      <c r="F683" s="137" t="s">
        <v>1014</v>
      </c>
      <c r="L683" s="25"/>
      <c r="M683" s="138"/>
      <c r="T683" s="49"/>
      <c r="AT683" s="13" t="s">
        <v>134</v>
      </c>
      <c r="AU683" s="13" t="s">
        <v>84</v>
      </c>
    </row>
    <row r="684" spans="2:65" s="1" customFormat="1" ht="38.4">
      <c r="B684" s="25"/>
      <c r="D684" s="136" t="s">
        <v>136</v>
      </c>
      <c r="F684" s="139" t="s">
        <v>956</v>
      </c>
      <c r="L684" s="25"/>
      <c r="M684" s="138"/>
      <c r="T684" s="49"/>
      <c r="AT684" s="13" t="s">
        <v>136</v>
      </c>
      <c r="AU684" s="13" t="s">
        <v>84</v>
      </c>
    </row>
    <row r="685" spans="2:65" s="1" customFormat="1" ht="16.5" customHeight="1">
      <c r="B685" s="25"/>
      <c r="C685" s="124" t="s">
        <v>1015</v>
      </c>
      <c r="D685" s="124" t="s">
        <v>128</v>
      </c>
      <c r="E685" s="125" t="s">
        <v>1016</v>
      </c>
      <c r="F685" s="126" t="s">
        <v>1017</v>
      </c>
      <c r="G685" s="127" t="s">
        <v>450</v>
      </c>
      <c r="H685" s="128">
        <v>200</v>
      </c>
      <c r="I685" s="129">
        <v>313</v>
      </c>
      <c r="J685" s="129">
        <f>ROUND(I685*H685,2)</f>
        <v>62600</v>
      </c>
      <c r="K685" s="126" t="s">
        <v>132</v>
      </c>
      <c r="L685" s="25"/>
      <c r="M685" s="130" t="s">
        <v>1</v>
      </c>
      <c r="N685" s="131" t="s">
        <v>39</v>
      </c>
      <c r="O685" s="132">
        <v>0</v>
      </c>
      <c r="P685" s="132">
        <f>O685*H685</f>
        <v>0</v>
      </c>
      <c r="Q685" s="132">
        <v>0</v>
      </c>
      <c r="R685" s="132">
        <f>Q685*H685</f>
        <v>0</v>
      </c>
      <c r="S685" s="132">
        <v>0</v>
      </c>
      <c r="T685" s="133">
        <f>S685*H685</f>
        <v>0</v>
      </c>
      <c r="AR685" s="134" t="s">
        <v>133</v>
      </c>
      <c r="AT685" s="134" t="s">
        <v>128</v>
      </c>
      <c r="AU685" s="134" t="s">
        <v>84</v>
      </c>
      <c r="AY685" s="13" t="s">
        <v>125</v>
      </c>
      <c r="BE685" s="135">
        <f>IF(N685="základní",J685,0)</f>
        <v>62600</v>
      </c>
      <c r="BF685" s="135">
        <f>IF(N685="snížená",J685,0)</f>
        <v>0</v>
      </c>
      <c r="BG685" s="135">
        <f>IF(N685="zákl. přenesená",J685,0)</f>
        <v>0</v>
      </c>
      <c r="BH685" s="135">
        <f>IF(N685="sníž. přenesená",J685,0)</f>
        <v>0</v>
      </c>
      <c r="BI685" s="135">
        <f>IF(N685="nulová",J685,0)</f>
        <v>0</v>
      </c>
      <c r="BJ685" s="13" t="s">
        <v>82</v>
      </c>
      <c r="BK685" s="135">
        <f>ROUND(I685*H685,2)</f>
        <v>62600</v>
      </c>
      <c r="BL685" s="13" t="s">
        <v>133</v>
      </c>
      <c r="BM685" s="134" t="s">
        <v>1018</v>
      </c>
    </row>
    <row r="686" spans="2:65" s="1" customFormat="1" ht="38.4">
      <c r="B686" s="25"/>
      <c r="D686" s="136" t="s">
        <v>134</v>
      </c>
      <c r="F686" s="137" t="s">
        <v>1019</v>
      </c>
      <c r="L686" s="25"/>
      <c r="M686" s="138"/>
      <c r="T686" s="49"/>
      <c r="AT686" s="13" t="s">
        <v>134</v>
      </c>
      <c r="AU686" s="13" t="s">
        <v>84</v>
      </c>
    </row>
    <row r="687" spans="2:65" s="1" customFormat="1" ht="38.4">
      <c r="B687" s="25"/>
      <c r="D687" s="136" t="s">
        <v>136</v>
      </c>
      <c r="F687" s="139" t="s">
        <v>956</v>
      </c>
      <c r="L687" s="25"/>
      <c r="M687" s="138"/>
      <c r="T687" s="49"/>
      <c r="AT687" s="13" t="s">
        <v>136</v>
      </c>
      <c r="AU687" s="13" t="s">
        <v>84</v>
      </c>
    </row>
    <row r="688" spans="2:65" s="1" customFormat="1" ht="21.75" customHeight="1">
      <c r="B688" s="25"/>
      <c r="C688" s="124" t="s">
        <v>585</v>
      </c>
      <c r="D688" s="124" t="s">
        <v>128</v>
      </c>
      <c r="E688" s="125" t="s">
        <v>1020</v>
      </c>
      <c r="F688" s="126" t="s">
        <v>1021</v>
      </c>
      <c r="G688" s="127" t="s">
        <v>450</v>
      </c>
      <c r="H688" s="128">
        <v>200</v>
      </c>
      <c r="I688" s="129">
        <v>323</v>
      </c>
      <c r="J688" s="129">
        <f>ROUND(I688*H688,2)</f>
        <v>64600</v>
      </c>
      <c r="K688" s="126" t="s">
        <v>132</v>
      </c>
      <c r="L688" s="25"/>
      <c r="M688" s="130" t="s">
        <v>1</v>
      </c>
      <c r="N688" s="131" t="s">
        <v>39</v>
      </c>
      <c r="O688" s="132">
        <v>0</v>
      </c>
      <c r="P688" s="132">
        <f>O688*H688</f>
        <v>0</v>
      </c>
      <c r="Q688" s="132">
        <v>0</v>
      </c>
      <c r="R688" s="132">
        <f>Q688*H688</f>
        <v>0</v>
      </c>
      <c r="S688" s="132">
        <v>0</v>
      </c>
      <c r="T688" s="133">
        <f>S688*H688</f>
        <v>0</v>
      </c>
      <c r="AR688" s="134" t="s">
        <v>133</v>
      </c>
      <c r="AT688" s="134" t="s">
        <v>128</v>
      </c>
      <c r="AU688" s="134" t="s">
        <v>84</v>
      </c>
      <c r="AY688" s="13" t="s">
        <v>125</v>
      </c>
      <c r="BE688" s="135">
        <f>IF(N688="základní",J688,0)</f>
        <v>64600</v>
      </c>
      <c r="BF688" s="135">
        <f>IF(N688="snížená",J688,0)</f>
        <v>0</v>
      </c>
      <c r="BG688" s="135">
        <f>IF(N688="zákl. přenesená",J688,0)</f>
        <v>0</v>
      </c>
      <c r="BH688" s="135">
        <f>IF(N688="sníž. přenesená",J688,0)</f>
        <v>0</v>
      </c>
      <c r="BI688" s="135">
        <f>IF(N688="nulová",J688,0)</f>
        <v>0</v>
      </c>
      <c r="BJ688" s="13" t="s">
        <v>82</v>
      </c>
      <c r="BK688" s="135">
        <f>ROUND(I688*H688,2)</f>
        <v>64600</v>
      </c>
      <c r="BL688" s="13" t="s">
        <v>133</v>
      </c>
      <c r="BM688" s="134" t="s">
        <v>1022</v>
      </c>
    </row>
    <row r="689" spans="2:65" s="1" customFormat="1" ht="38.4">
      <c r="B689" s="25"/>
      <c r="D689" s="136" t="s">
        <v>134</v>
      </c>
      <c r="F689" s="137" t="s">
        <v>1023</v>
      </c>
      <c r="L689" s="25"/>
      <c r="M689" s="138"/>
      <c r="T689" s="49"/>
      <c r="AT689" s="13" t="s">
        <v>134</v>
      </c>
      <c r="AU689" s="13" t="s">
        <v>84</v>
      </c>
    </row>
    <row r="690" spans="2:65" s="1" customFormat="1" ht="38.4">
      <c r="B690" s="25"/>
      <c r="D690" s="136" t="s">
        <v>136</v>
      </c>
      <c r="F690" s="139" t="s">
        <v>956</v>
      </c>
      <c r="L690" s="25"/>
      <c r="M690" s="138"/>
      <c r="T690" s="49"/>
      <c r="AT690" s="13" t="s">
        <v>136</v>
      </c>
      <c r="AU690" s="13" t="s">
        <v>84</v>
      </c>
    </row>
    <row r="691" spans="2:65" s="1" customFormat="1" ht="16.5" customHeight="1">
      <c r="B691" s="25"/>
      <c r="C691" s="124" t="s">
        <v>1024</v>
      </c>
      <c r="D691" s="124" t="s">
        <v>128</v>
      </c>
      <c r="E691" s="125" t="s">
        <v>1025</v>
      </c>
      <c r="F691" s="126" t="s">
        <v>1026</v>
      </c>
      <c r="G691" s="127" t="s">
        <v>450</v>
      </c>
      <c r="H691" s="128">
        <v>200</v>
      </c>
      <c r="I691" s="129">
        <v>126</v>
      </c>
      <c r="J691" s="129">
        <f>ROUND(I691*H691,2)</f>
        <v>25200</v>
      </c>
      <c r="K691" s="126" t="s">
        <v>132</v>
      </c>
      <c r="L691" s="25"/>
      <c r="M691" s="130" t="s">
        <v>1</v>
      </c>
      <c r="N691" s="131" t="s">
        <v>39</v>
      </c>
      <c r="O691" s="132">
        <v>0</v>
      </c>
      <c r="P691" s="132">
        <f>O691*H691</f>
        <v>0</v>
      </c>
      <c r="Q691" s="132">
        <v>0</v>
      </c>
      <c r="R691" s="132">
        <f>Q691*H691</f>
        <v>0</v>
      </c>
      <c r="S691" s="132">
        <v>0</v>
      </c>
      <c r="T691" s="133">
        <f>S691*H691</f>
        <v>0</v>
      </c>
      <c r="AR691" s="134" t="s">
        <v>133</v>
      </c>
      <c r="AT691" s="134" t="s">
        <v>128</v>
      </c>
      <c r="AU691" s="134" t="s">
        <v>84</v>
      </c>
      <c r="AY691" s="13" t="s">
        <v>125</v>
      </c>
      <c r="BE691" s="135">
        <f>IF(N691="základní",J691,0)</f>
        <v>25200</v>
      </c>
      <c r="BF691" s="135">
        <f>IF(N691="snížená",J691,0)</f>
        <v>0</v>
      </c>
      <c r="BG691" s="135">
        <f>IF(N691="zákl. přenesená",J691,0)</f>
        <v>0</v>
      </c>
      <c r="BH691" s="135">
        <f>IF(N691="sníž. přenesená",J691,0)</f>
        <v>0</v>
      </c>
      <c r="BI691" s="135">
        <f>IF(N691="nulová",J691,0)</f>
        <v>0</v>
      </c>
      <c r="BJ691" s="13" t="s">
        <v>82</v>
      </c>
      <c r="BK691" s="135">
        <f>ROUND(I691*H691,2)</f>
        <v>25200</v>
      </c>
      <c r="BL691" s="13" t="s">
        <v>133</v>
      </c>
      <c r="BM691" s="134" t="s">
        <v>1027</v>
      </c>
    </row>
    <row r="692" spans="2:65" s="1" customFormat="1" ht="19.2">
      <c r="B692" s="25"/>
      <c r="D692" s="136" t="s">
        <v>134</v>
      </c>
      <c r="F692" s="137" t="s">
        <v>1028</v>
      </c>
      <c r="L692" s="25"/>
      <c r="M692" s="138"/>
      <c r="T692" s="49"/>
      <c r="AT692" s="13" t="s">
        <v>134</v>
      </c>
      <c r="AU692" s="13" t="s">
        <v>84</v>
      </c>
    </row>
    <row r="693" spans="2:65" s="1" customFormat="1" ht="28.8">
      <c r="B693" s="25"/>
      <c r="D693" s="136" t="s">
        <v>136</v>
      </c>
      <c r="F693" s="139" t="s">
        <v>1029</v>
      </c>
      <c r="L693" s="25"/>
      <c r="M693" s="138"/>
      <c r="T693" s="49"/>
      <c r="AT693" s="13" t="s">
        <v>136</v>
      </c>
      <c r="AU693" s="13" t="s">
        <v>84</v>
      </c>
    </row>
    <row r="694" spans="2:65" s="1" customFormat="1" ht="16.5" customHeight="1">
      <c r="B694" s="25"/>
      <c r="C694" s="124" t="s">
        <v>589</v>
      </c>
      <c r="D694" s="124" t="s">
        <v>128</v>
      </c>
      <c r="E694" s="125" t="s">
        <v>1030</v>
      </c>
      <c r="F694" s="126" t="s">
        <v>1031</v>
      </c>
      <c r="G694" s="127" t="s">
        <v>450</v>
      </c>
      <c r="H694" s="128">
        <v>200</v>
      </c>
      <c r="I694" s="129">
        <v>130</v>
      </c>
      <c r="J694" s="129">
        <f>ROUND(I694*H694,2)</f>
        <v>26000</v>
      </c>
      <c r="K694" s="126" t="s">
        <v>132</v>
      </c>
      <c r="L694" s="25"/>
      <c r="M694" s="130" t="s">
        <v>1</v>
      </c>
      <c r="N694" s="131" t="s">
        <v>39</v>
      </c>
      <c r="O694" s="132">
        <v>0</v>
      </c>
      <c r="P694" s="132">
        <f>O694*H694</f>
        <v>0</v>
      </c>
      <c r="Q694" s="132">
        <v>0</v>
      </c>
      <c r="R694" s="132">
        <f>Q694*H694</f>
        <v>0</v>
      </c>
      <c r="S694" s="132">
        <v>0</v>
      </c>
      <c r="T694" s="133">
        <f>S694*H694</f>
        <v>0</v>
      </c>
      <c r="AR694" s="134" t="s">
        <v>133</v>
      </c>
      <c r="AT694" s="134" t="s">
        <v>128</v>
      </c>
      <c r="AU694" s="134" t="s">
        <v>84</v>
      </c>
      <c r="AY694" s="13" t="s">
        <v>125</v>
      </c>
      <c r="BE694" s="135">
        <f>IF(N694="základní",J694,0)</f>
        <v>26000</v>
      </c>
      <c r="BF694" s="135">
        <f>IF(N694="snížená",J694,0)</f>
        <v>0</v>
      </c>
      <c r="BG694" s="135">
        <f>IF(N694="zákl. přenesená",J694,0)</f>
        <v>0</v>
      </c>
      <c r="BH694" s="135">
        <f>IF(N694="sníž. přenesená",J694,0)</f>
        <v>0</v>
      </c>
      <c r="BI694" s="135">
        <f>IF(N694="nulová",J694,0)</f>
        <v>0</v>
      </c>
      <c r="BJ694" s="13" t="s">
        <v>82</v>
      </c>
      <c r="BK694" s="135">
        <f>ROUND(I694*H694,2)</f>
        <v>26000</v>
      </c>
      <c r="BL694" s="13" t="s">
        <v>133</v>
      </c>
      <c r="BM694" s="134" t="s">
        <v>1032</v>
      </c>
    </row>
    <row r="695" spans="2:65" s="1" customFormat="1" ht="19.2">
      <c r="B695" s="25"/>
      <c r="D695" s="136" t="s">
        <v>134</v>
      </c>
      <c r="F695" s="137" t="s">
        <v>1033</v>
      </c>
      <c r="L695" s="25"/>
      <c r="M695" s="138"/>
      <c r="T695" s="49"/>
      <c r="AT695" s="13" t="s">
        <v>134</v>
      </c>
      <c r="AU695" s="13" t="s">
        <v>84</v>
      </c>
    </row>
    <row r="696" spans="2:65" s="1" customFormat="1" ht="28.8">
      <c r="B696" s="25"/>
      <c r="D696" s="136" t="s">
        <v>136</v>
      </c>
      <c r="F696" s="139" t="s">
        <v>1029</v>
      </c>
      <c r="L696" s="25"/>
      <c r="M696" s="138"/>
      <c r="T696" s="49"/>
      <c r="AT696" s="13" t="s">
        <v>136</v>
      </c>
      <c r="AU696" s="13" t="s">
        <v>84</v>
      </c>
    </row>
    <row r="697" spans="2:65" s="1" customFormat="1" ht="16.5" customHeight="1">
      <c r="B697" s="25"/>
      <c r="C697" s="124" t="s">
        <v>1034</v>
      </c>
      <c r="D697" s="124" t="s">
        <v>128</v>
      </c>
      <c r="E697" s="125" t="s">
        <v>1035</v>
      </c>
      <c r="F697" s="126" t="s">
        <v>1036</v>
      </c>
      <c r="G697" s="127" t="s">
        <v>450</v>
      </c>
      <c r="H697" s="128">
        <v>300</v>
      </c>
      <c r="I697" s="129">
        <v>132</v>
      </c>
      <c r="J697" s="129">
        <f>ROUND(I697*H697,2)</f>
        <v>39600</v>
      </c>
      <c r="K697" s="126" t="s">
        <v>132</v>
      </c>
      <c r="L697" s="25"/>
      <c r="M697" s="130" t="s">
        <v>1</v>
      </c>
      <c r="N697" s="131" t="s">
        <v>39</v>
      </c>
      <c r="O697" s="132">
        <v>0</v>
      </c>
      <c r="P697" s="132">
        <f>O697*H697</f>
        <v>0</v>
      </c>
      <c r="Q697" s="132">
        <v>0</v>
      </c>
      <c r="R697" s="132">
        <f>Q697*H697</f>
        <v>0</v>
      </c>
      <c r="S697" s="132">
        <v>0</v>
      </c>
      <c r="T697" s="133">
        <f>S697*H697</f>
        <v>0</v>
      </c>
      <c r="AR697" s="134" t="s">
        <v>133</v>
      </c>
      <c r="AT697" s="134" t="s">
        <v>128</v>
      </c>
      <c r="AU697" s="134" t="s">
        <v>84</v>
      </c>
      <c r="AY697" s="13" t="s">
        <v>125</v>
      </c>
      <c r="BE697" s="135">
        <f>IF(N697="základní",J697,0)</f>
        <v>39600</v>
      </c>
      <c r="BF697" s="135">
        <f>IF(N697="snížená",J697,0)</f>
        <v>0</v>
      </c>
      <c r="BG697" s="135">
        <f>IF(N697="zákl. přenesená",J697,0)</f>
        <v>0</v>
      </c>
      <c r="BH697" s="135">
        <f>IF(N697="sníž. přenesená",J697,0)</f>
        <v>0</v>
      </c>
      <c r="BI697" s="135">
        <f>IF(N697="nulová",J697,0)</f>
        <v>0</v>
      </c>
      <c r="BJ697" s="13" t="s">
        <v>82</v>
      </c>
      <c r="BK697" s="135">
        <f>ROUND(I697*H697,2)</f>
        <v>39600</v>
      </c>
      <c r="BL697" s="13" t="s">
        <v>133</v>
      </c>
      <c r="BM697" s="134" t="s">
        <v>1037</v>
      </c>
    </row>
    <row r="698" spans="2:65" s="1" customFormat="1" ht="38.4">
      <c r="B698" s="25"/>
      <c r="D698" s="136" t="s">
        <v>134</v>
      </c>
      <c r="F698" s="137" t="s">
        <v>1038</v>
      </c>
      <c r="L698" s="25"/>
      <c r="M698" s="138"/>
      <c r="T698" s="49"/>
      <c r="AT698" s="13" t="s">
        <v>134</v>
      </c>
      <c r="AU698" s="13" t="s">
        <v>84</v>
      </c>
    </row>
    <row r="699" spans="2:65" s="1" customFormat="1" ht="38.4">
      <c r="B699" s="25"/>
      <c r="D699" s="136" t="s">
        <v>136</v>
      </c>
      <c r="F699" s="139" t="s">
        <v>1039</v>
      </c>
      <c r="L699" s="25"/>
      <c r="M699" s="138"/>
      <c r="T699" s="49"/>
      <c r="AT699" s="13" t="s">
        <v>136</v>
      </c>
      <c r="AU699" s="13" t="s">
        <v>84</v>
      </c>
    </row>
    <row r="700" spans="2:65" s="1" customFormat="1" ht="16.5" customHeight="1">
      <c r="B700" s="25"/>
      <c r="C700" s="124" t="s">
        <v>594</v>
      </c>
      <c r="D700" s="124" t="s">
        <v>128</v>
      </c>
      <c r="E700" s="125" t="s">
        <v>1040</v>
      </c>
      <c r="F700" s="126" t="s">
        <v>1041</v>
      </c>
      <c r="G700" s="127" t="s">
        <v>450</v>
      </c>
      <c r="H700" s="128">
        <v>300</v>
      </c>
      <c r="I700" s="129">
        <v>108</v>
      </c>
      <c r="J700" s="129">
        <f>ROUND(I700*H700,2)</f>
        <v>32400</v>
      </c>
      <c r="K700" s="126" t="s">
        <v>132</v>
      </c>
      <c r="L700" s="25"/>
      <c r="M700" s="130" t="s">
        <v>1</v>
      </c>
      <c r="N700" s="131" t="s">
        <v>39</v>
      </c>
      <c r="O700" s="132">
        <v>0</v>
      </c>
      <c r="P700" s="132">
        <f>O700*H700</f>
        <v>0</v>
      </c>
      <c r="Q700" s="132">
        <v>0</v>
      </c>
      <c r="R700" s="132">
        <f>Q700*H700</f>
        <v>0</v>
      </c>
      <c r="S700" s="132">
        <v>0</v>
      </c>
      <c r="T700" s="133">
        <f>S700*H700</f>
        <v>0</v>
      </c>
      <c r="AR700" s="134" t="s">
        <v>133</v>
      </c>
      <c r="AT700" s="134" t="s">
        <v>128</v>
      </c>
      <c r="AU700" s="134" t="s">
        <v>84</v>
      </c>
      <c r="AY700" s="13" t="s">
        <v>125</v>
      </c>
      <c r="BE700" s="135">
        <f>IF(N700="základní",J700,0)</f>
        <v>32400</v>
      </c>
      <c r="BF700" s="135">
        <f>IF(N700="snížená",J700,0)</f>
        <v>0</v>
      </c>
      <c r="BG700" s="135">
        <f>IF(N700="zákl. přenesená",J700,0)</f>
        <v>0</v>
      </c>
      <c r="BH700" s="135">
        <f>IF(N700="sníž. přenesená",J700,0)</f>
        <v>0</v>
      </c>
      <c r="BI700" s="135">
        <f>IF(N700="nulová",J700,0)</f>
        <v>0</v>
      </c>
      <c r="BJ700" s="13" t="s">
        <v>82</v>
      </c>
      <c r="BK700" s="135">
        <f>ROUND(I700*H700,2)</f>
        <v>32400</v>
      </c>
      <c r="BL700" s="13" t="s">
        <v>133</v>
      </c>
      <c r="BM700" s="134" t="s">
        <v>1042</v>
      </c>
    </row>
    <row r="701" spans="2:65" s="1" customFormat="1" ht="38.4">
      <c r="B701" s="25"/>
      <c r="D701" s="136" t="s">
        <v>134</v>
      </c>
      <c r="F701" s="137" t="s">
        <v>1043</v>
      </c>
      <c r="L701" s="25"/>
      <c r="M701" s="138"/>
      <c r="T701" s="49"/>
      <c r="AT701" s="13" t="s">
        <v>134</v>
      </c>
      <c r="AU701" s="13" t="s">
        <v>84</v>
      </c>
    </row>
    <row r="702" spans="2:65" s="1" customFormat="1" ht="38.4">
      <c r="B702" s="25"/>
      <c r="D702" s="136" t="s">
        <v>136</v>
      </c>
      <c r="F702" s="139" t="s">
        <v>1039</v>
      </c>
      <c r="L702" s="25"/>
      <c r="M702" s="138"/>
      <c r="T702" s="49"/>
      <c r="AT702" s="13" t="s">
        <v>136</v>
      </c>
      <c r="AU702" s="13" t="s">
        <v>84</v>
      </c>
    </row>
    <row r="703" spans="2:65" s="1" customFormat="1" ht="16.5" customHeight="1">
      <c r="B703" s="25"/>
      <c r="C703" s="124" t="s">
        <v>1044</v>
      </c>
      <c r="D703" s="124" t="s">
        <v>128</v>
      </c>
      <c r="E703" s="125" t="s">
        <v>1045</v>
      </c>
      <c r="F703" s="126" t="s">
        <v>1046</v>
      </c>
      <c r="G703" s="127" t="s">
        <v>450</v>
      </c>
      <c r="H703" s="128">
        <v>1000</v>
      </c>
      <c r="I703" s="129">
        <v>6.19</v>
      </c>
      <c r="J703" s="129">
        <f>ROUND(I703*H703,2)</f>
        <v>6190</v>
      </c>
      <c r="K703" s="126" t="s">
        <v>132</v>
      </c>
      <c r="L703" s="25"/>
      <c r="M703" s="130" t="s">
        <v>1</v>
      </c>
      <c r="N703" s="131" t="s">
        <v>39</v>
      </c>
      <c r="O703" s="132">
        <v>0</v>
      </c>
      <c r="P703" s="132">
        <f>O703*H703</f>
        <v>0</v>
      </c>
      <c r="Q703" s="132">
        <v>0</v>
      </c>
      <c r="R703" s="132">
        <f>Q703*H703</f>
        <v>0</v>
      </c>
      <c r="S703" s="132">
        <v>0</v>
      </c>
      <c r="T703" s="133">
        <f>S703*H703</f>
        <v>0</v>
      </c>
      <c r="AR703" s="134" t="s">
        <v>133</v>
      </c>
      <c r="AT703" s="134" t="s">
        <v>128</v>
      </c>
      <c r="AU703" s="134" t="s">
        <v>84</v>
      </c>
      <c r="AY703" s="13" t="s">
        <v>125</v>
      </c>
      <c r="BE703" s="135">
        <f>IF(N703="základní",J703,0)</f>
        <v>6190</v>
      </c>
      <c r="BF703" s="135">
        <f>IF(N703="snížená",J703,0)</f>
        <v>0</v>
      </c>
      <c r="BG703" s="135">
        <f>IF(N703="zákl. přenesená",J703,0)</f>
        <v>0</v>
      </c>
      <c r="BH703" s="135">
        <f>IF(N703="sníž. přenesená",J703,0)</f>
        <v>0</v>
      </c>
      <c r="BI703" s="135">
        <f>IF(N703="nulová",J703,0)</f>
        <v>0</v>
      </c>
      <c r="BJ703" s="13" t="s">
        <v>82</v>
      </c>
      <c r="BK703" s="135">
        <f>ROUND(I703*H703,2)</f>
        <v>6190</v>
      </c>
      <c r="BL703" s="13" t="s">
        <v>133</v>
      </c>
      <c r="BM703" s="134" t="s">
        <v>1047</v>
      </c>
    </row>
    <row r="704" spans="2:65" s="1" customFormat="1" ht="19.2">
      <c r="B704" s="25"/>
      <c r="D704" s="136" t="s">
        <v>134</v>
      </c>
      <c r="F704" s="137" t="s">
        <v>1048</v>
      </c>
      <c r="L704" s="25"/>
      <c r="M704" s="138"/>
      <c r="T704" s="49"/>
      <c r="AT704" s="13" t="s">
        <v>134</v>
      </c>
      <c r="AU704" s="13" t="s">
        <v>84</v>
      </c>
    </row>
    <row r="705" spans="2:65" s="1" customFormat="1" ht="19.2">
      <c r="B705" s="25"/>
      <c r="D705" s="136" t="s">
        <v>136</v>
      </c>
      <c r="F705" s="139" t="s">
        <v>1049</v>
      </c>
      <c r="L705" s="25"/>
      <c r="M705" s="138"/>
      <c r="T705" s="49"/>
      <c r="AT705" s="13" t="s">
        <v>136</v>
      </c>
      <c r="AU705" s="13" t="s">
        <v>84</v>
      </c>
    </row>
    <row r="706" spans="2:65" s="1" customFormat="1" ht="16.5" customHeight="1">
      <c r="B706" s="25"/>
      <c r="C706" s="124" t="s">
        <v>598</v>
      </c>
      <c r="D706" s="124" t="s">
        <v>128</v>
      </c>
      <c r="E706" s="125" t="s">
        <v>1050</v>
      </c>
      <c r="F706" s="126" t="s">
        <v>1051</v>
      </c>
      <c r="G706" s="127" t="s">
        <v>450</v>
      </c>
      <c r="H706" s="128">
        <v>1001</v>
      </c>
      <c r="I706" s="129">
        <v>6.19</v>
      </c>
      <c r="J706" s="129">
        <f>ROUND(I706*H706,2)</f>
        <v>6196.19</v>
      </c>
      <c r="K706" s="126" t="s">
        <v>132</v>
      </c>
      <c r="L706" s="25"/>
      <c r="M706" s="130" t="s">
        <v>1</v>
      </c>
      <c r="N706" s="131" t="s">
        <v>39</v>
      </c>
      <c r="O706" s="132">
        <v>0</v>
      </c>
      <c r="P706" s="132">
        <f>O706*H706</f>
        <v>0</v>
      </c>
      <c r="Q706" s="132">
        <v>0</v>
      </c>
      <c r="R706" s="132">
        <f>Q706*H706</f>
        <v>0</v>
      </c>
      <c r="S706" s="132">
        <v>0</v>
      </c>
      <c r="T706" s="133">
        <f>S706*H706</f>
        <v>0</v>
      </c>
      <c r="AR706" s="134" t="s">
        <v>133</v>
      </c>
      <c r="AT706" s="134" t="s">
        <v>128</v>
      </c>
      <c r="AU706" s="134" t="s">
        <v>84</v>
      </c>
      <c r="AY706" s="13" t="s">
        <v>125</v>
      </c>
      <c r="BE706" s="135">
        <f>IF(N706="základní",J706,0)</f>
        <v>6196.19</v>
      </c>
      <c r="BF706" s="135">
        <f>IF(N706="snížená",J706,0)</f>
        <v>0</v>
      </c>
      <c r="BG706" s="135">
        <f>IF(N706="zákl. přenesená",J706,0)</f>
        <v>0</v>
      </c>
      <c r="BH706" s="135">
        <f>IF(N706="sníž. přenesená",J706,0)</f>
        <v>0</v>
      </c>
      <c r="BI706" s="135">
        <f>IF(N706="nulová",J706,0)</f>
        <v>0</v>
      </c>
      <c r="BJ706" s="13" t="s">
        <v>82</v>
      </c>
      <c r="BK706" s="135">
        <f>ROUND(I706*H706,2)</f>
        <v>6196.19</v>
      </c>
      <c r="BL706" s="13" t="s">
        <v>133</v>
      </c>
      <c r="BM706" s="134" t="s">
        <v>1052</v>
      </c>
    </row>
    <row r="707" spans="2:65" s="1" customFormat="1" ht="19.2">
      <c r="B707" s="25"/>
      <c r="D707" s="136" t="s">
        <v>134</v>
      </c>
      <c r="F707" s="137" t="s">
        <v>1053</v>
      </c>
      <c r="L707" s="25"/>
      <c r="M707" s="138"/>
      <c r="T707" s="49"/>
      <c r="AT707" s="13" t="s">
        <v>134</v>
      </c>
      <c r="AU707" s="13" t="s">
        <v>84</v>
      </c>
    </row>
    <row r="708" spans="2:65" s="1" customFormat="1" ht="19.2">
      <c r="B708" s="25"/>
      <c r="D708" s="136" t="s">
        <v>136</v>
      </c>
      <c r="F708" s="139" t="s">
        <v>1049</v>
      </c>
      <c r="L708" s="25"/>
      <c r="M708" s="138"/>
      <c r="T708" s="49"/>
      <c r="AT708" s="13" t="s">
        <v>136</v>
      </c>
      <c r="AU708" s="13" t="s">
        <v>84</v>
      </c>
    </row>
    <row r="709" spans="2:65" s="1" customFormat="1" ht="16.5" customHeight="1">
      <c r="B709" s="25"/>
      <c r="C709" s="124" t="s">
        <v>1054</v>
      </c>
      <c r="D709" s="124" t="s">
        <v>128</v>
      </c>
      <c r="E709" s="125" t="s">
        <v>1055</v>
      </c>
      <c r="F709" s="126" t="s">
        <v>1056</v>
      </c>
      <c r="G709" s="127" t="s">
        <v>146</v>
      </c>
      <c r="H709" s="128">
        <v>500</v>
      </c>
      <c r="I709" s="129">
        <v>477</v>
      </c>
      <c r="J709" s="129">
        <f>ROUND(I709*H709,2)</f>
        <v>238500</v>
      </c>
      <c r="K709" s="126" t="s">
        <v>132</v>
      </c>
      <c r="L709" s="25"/>
      <c r="M709" s="130" t="s">
        <v>1</v>
      </c>
      <c r="N709" s="131" t="s">
        <v>39</v>
      </c>
      <c r="O709" s="132">
        <v>0</v>
      </c>
      <c r="P709" s="132">
        <f>O709*H709</f>
        <v>0</v>
      </c>
      <c r="Q709" s="132">
        <v>0</v>
      </c>
      <c r="R709" s="132">
        <f>Q709*H709</f>
        <v>0</v>
      </c>
      <c r="S709" s="132">
        <v>0</v>
      </c>
      <c r="T709" s="133">
        <f>S709*H709</f>
        <v>0</v>
      </c>
      <c r="AR709" s="134" t="s">
        <v>133</v>
      </c>
      <c r="AT709" s="134" t="s">
        <v>128</v>
      </c>
      <c r="AU709" s="134" t="s">
        <v>84</v>
      </c>
      <c r="AY709" s="13" t="s">
        <v>125</v>
      </c>
      <c r="BE709" s="135">
        <f>IF(N709="základní",J709,0)</f>
        <v>238500</v>
      </c>
      <c r="BF709" s="135">
        <f>IF(N709="snížená",J709,0)</f>
        <v>0</v>
      </c>
      <c r="BG709" s="135">
        <f>IF(N709="zákl. přenesená",J709,0)</f>
        <v>0</v>
      </c>
      <c r="BH709" s="135">
        <f>IF(N709="sníž. přenesená",J709,0)</f>
        <v>0</v>
      </c>
      <c r="BI709" s="135">
        <f>IF(N709="nulová",J709,0)</f>
        <v>0</v>
      </c>
      <c r="BJ709" s="13" t="s">
        <v>82</v>
      </c>
      <c r="BK709" s="135">
        <f>ROUND(I709*H709,2)</f>
        <v>238500</v>
      </c>
      <c r="BL709" s="13" t="s">
        <v>133</v>
      </c>
      <c r="BM709" s="134" t="s">
        <v>1057</v>
      </c>
    </row>
    <row r="710" spans="2:65" s="1" customFormat="1" ht="19.2">
      <c r="B710" s="25"/>
      <c r="D710" s="136" t="s">
        <v>134</v>
      </c>
      <c r="F710" s="137" t="s">
        <v>1058</v>
      </c>
      <c r="L710" s="25"/>
      <c r="M710" s="138"/>
      <c r="T710" s="49"/>
      <c r="AT710" s="13" t="s">
        <v>134</v>
      </c>
      <c r="AU710" s="13" t="s">
        <v>84</v>
      </c>
    </row>
    <row r="711" spans="2:65" s="1" customFormat="1" ht="19.2">
      <c r="B711" s="25"/>
      <c r="D711" s="136" t="s">
        <v>136</v>
      </c>
      <c r="F711" s="139" t="s">
        <v>1059</v>
      </c>
      <c r="L711" s="25"/>
      <c r="M711" s="138"/>
      <c r="T711" s="49"/>
      <c r="AT711" s="13" t="s">
        <v>136</v>
      </c>
      <c r="AU711" s="13" t="s">
        <v>84</v>
      </c>
    </row>
    <row r="712" spans="2:65" s="1" customFormat="1" ht="16.5" customHeight="1">
      <c r="B712" s="25"/>
      <c r="C712" s="124" t="s">
        <v>603</v>
      </c>
      <c r="D712" s="124" t="s">
        <v>128</v>
      </c>
      <c r="E712" s="125" t="s">
        <v>1060</v>
      </c>
      <c r="F712" s="126" t="s">
        <v>1061</v>
      </c>
      <c r="G712" s="127" t="s">
        <v>146</v>
      </c>
      <c r="H712" s="128">
        <v>500</v>
      </c>
      <c r="I712" s="129">
        <v>427</v>
      </c>
      <c r="J712" s="129">
        <f>ROUND(I712*H712,2)</f>
        <v>213500</v>
      </c>
      <c r="K712" s="126" t="s">
        <v>132</v>
      </c>
      <c r="L712" s="25"/>
      <c r="M712" s="130" t="s">
        <v>1</v>
      </c>
      <c r="N712" s="131" t="s">
        <v>39</v>
      </c>
      <c r="O712" s="132">
        <v>0</v>
      </c>
      <c r="P712" s="132">
        <f>O712*H712</f>
        <v>0</v>
      </c>
      <c r="Q712" s="132">
        <v>0</v>
      </c>
      <c r="R712" s="132">
        <f>Q712*H712</f>
        <v>0</v>
      </c>
      <c r="S712" s="132">
        <v>0</v>
      </c>
      <c r="T712" s="133">
        <f>S712*H712</f>
        <v>0</v>
      </c>
      <c r="AR712" s="134" t="s">
        <v>133</v>
      </c>
      <c r="AT712" s="134" t="s">
        <v>128</v>
      </c>
      <c r="AU712" s="134" t="s">
        <v>84</v>
      </c>
      <c r="AY712" s="13" t="s">
        <v>125</v>
      </c>
      <c r="BE712" s="135">
        <f>IF(N712="základní",J712,0)</f>
        <v>213500</v>
      </c>
      <c r="BF712" s="135">
        <f>IF(N712="snížená",J712,0)</f>
        <v>0</v>
      </c>
      <c r="BG712" s="135">
        <f>IF(N712="zákl. přenesená",J712,0)</f>
        <v>0</v>
      </c>
      <c r="BH712" s="135">
        <f>IF(N712="sníž. přenesená",J712,0)</f>
        <v>0</v>
      </c>
      <c r="BI712" s="135">
        <f>IF(N712="nulová",J712,0)</f>
        <v>0</v>
      </c>
      <c r="BJ712" s="13" t="s">
        <v>82</v>
      </c>
      <c r="BK712" s="135">
        <f>ROUND(I712*H712,2)</f>
        <v>213500</v>
      </c>
      <c r="BL712" s="13" t="s">
        <v>133</v>
      </c>
      <c r="BM712" s="134" t="s">
        <v>1062</v>
      </c>
    </row>
    <row r="713" spans="2:65" s="1" customFormat="1" ht="19.2">
      <c r="B713" s="25"/>
      <c r="D713" s="136" t="s">
        <v>134</v>
      </c>
      <c r="F713" s="137" t="s">
        <v>1063</v>
      </c>
      <c r="L713" s="25"/>
      <c r="M713" s="138"/>
      <c r="T713" s="49"/>
      <c r="AT713" s="13" t="s">
        <v>134</v>
      </c>
      <c r="AU713" s="13" t="s">
        <v>84</v>
      </c>
    </row>
    <row r="714" spans="2:65" s="1" customFormat="1" ht="19.2">
      <c r="B714" s="25"/>
      <c r="D714" s="136" t="s">
        <v>136</v>
      </c>
      <c r="F714" s="139" t="s">
        <v>1059</v>
      </c>
      <c r="L714" s="25"/>
      <c r="M714" s="138"/>
      <c r="T714" s="49"/>
      <c r="AT714" s="13" t="s">
        <v>136</v>
      </c>
      <c r="AU714" s="13" t="s">
        <v>84</v>
      </c>
    </row>
    <row r="715" spans="2:65" s="1" customFormat="1" ht="16.5" customHeight="1">
      <c r="B715" s="25"/>
      <c r="C715" s="124" t="s">
        <v>1064</v>
      </c>
      <c r="D715" s="124" t="s">
        <v>128</v>
      </c>
      <c r="E715" s="125" t="s">
        <v>1065</v>
      </c>
      <c r="F715" s="126" t="s">
        <v>1066</v>
      </c>
      <c r="G715" s="127" t="s">
        <v>146</v>
      </c>
      <c r="H715" s="128">
        <v>1000</v>
      </c>
      <c r="I715" s="129">
        <v>149</v>
      </c>
      <c r="J715" s="129">
        <f>ROUND(I715*H715,2)</f>
        <v>149000</v>
      </c>
      <c r="K715" s="126" t="s">
        <v>132</v>
      </c>
      <c r="L715" s="25"/>
      <c r="M715" s="130" t="s">
        <v>1</v>
      </c>
      <c r="N715" s="131" t="s">
        <v>39</v>
      </c>
      <c r="O715" s="132">
        <v>0</v>
      </c>
      <c r="P715" s="132">
        <f>O715*H715</f>
        <v>0</v>
      </c>
      <c r="Q715" s="132">
        <v>0</v>
      </c>
      <c r="R715" s="132">
        <f>Q715*H715</f>
        <v>0</v>
      </c>
      <c r="S715" s="132">
        <v>0</v>
      </c>
      <c r="T715" s="133">
        <f>S715*H715</f>
        <v>0</v>
      </c>
      <c r="AR715" s="134" t="s">
        <v>133</v>
      </c>
      <c r="AT715" s="134" t="s">
        <v>128</v>
      </c>
      <c r="AU715" s="134" t="s">
        <v>84</v>
      </c>
      <c r="AY715" s="13" t="s">
        <v>125</v>
      </c>
      <c r="BE715" s="135">
        <f>IF(N715="základní",J715,0)</f>
        <v>149000</v>
      </c>
      <c r="BF715" s="135">
        <f>IF(N715="snížená",J715,0)</f>
        <v>0</v>
      </c>
      <c r="BG715" s="135">
        <f>IF(N715="zákl. přenesená",J715,0)</f>
        <v>0</v>
      </c>
      <c r="BH715" s="135">
        <f>IF(N715="sníž. přenesená",J715,0)</f>
        <v>0</v>
      </c>
      <c r="BI715" s="135">
        <f>IF(N715="nulová",J715,0)</f>
        <v>0</v>
      </c>
      <c r="BJ715" s="13" t="s">
        <v>82</v>
      </c>
      <c r="BK715" s="135">
        <f>ROUND(I715*H715,2)</f>
        <v>149000</v>
      </c>
      <c r="BL715" s="13" t="s">
        <v>133</v>
      </c>
      <c r="BM715" s="134" t="s">
        <v>1067</v>
      </c>
    </row>
    <row r="716" spans="2:65" s="1" customFormat="1" ht="19.2">
      <c r="B716" s="25"/>
      <c r="D716" s="136" t="s">
        <v>134</v>
      </c>
      <c r="F716" s="137" t="s">
        <v>1068</v>
      </c>
      <c r="L716" s="25"/>
      <c r="M716" s="138"/>
      <c r="T716" s="49"/>
      <c r="AT716" s="13" t="s">
        <v>134</v>
      </c>
      <c r="AU716" s="13" t="s">
        <v>84</v>
      </c>
    </row>
    <row r="717" spans="2:65" s="1" customFormat="1" ht="19.2">
      <c r="B717" s="25"/>
      <c r="D717" s="136" t="s">
        <v>136</v>
      </c>
      <c r="F717" s="139" t="s">
        <v>1059</v>
      </c>
      <c r="L717" s="25"/>
      <c r="M717" s="138"/>
      <c r="T717" s="49"/>
      <c r="AT717" s="13" t="s">
        <v>136</v>
      </c>
      <c r="AU717" s="13" t="s">
        <v>84</v>
      </c>
    </row>
    <row r="718" spans="2:65" s="1" customFormat="1" ht="16.5" customHeight="1">
      <c r="B718" s="25"/>
      <c r="C718" s="124" t="s">
        <v>607</v>
      </c>
      <c r="D718" s="124" t="s">
        <v>128</v>
      </c>
      <c r="E718" s="125" t="s">
        <v>1069</v>
      </c>
      <c r="F718" s="126" t="s">
        <v>1070</v>
      </c>
      <c r="G718" s="127" t="s">
        <v>146</v>
      </c>
      <c r="H718" s="128">
        <v>1000</v>
      </c>
      <c r="I718" s="129">
        <v>134</v>
      </c>
      <c r="J718" s="129">
        <f>ROUND(I718*H718,2)</f>
        <v>134000</v>
      </c>
      <c r="K718" s="126" t="s">
        <v>132</v>
      </c>
      <c r="L718" s="25"/>
      <c r="M718" s="130" t="s">
        <v>1</v>
      </c>
      <c r="N718" s="131" t="s">
        <v>39</v>
      </c>
      <c r="O718" s="132">
        <v>0</v>
      </c>
      <c r="P718" s="132">
        <f>O718*H718</f>
        <v>0</v>
      </c>
      <c r="Q718" s="132">
        <v>0</v>
      </c>
      <c r="R718" s="132">
        <f>Q718*H718</f>
        <v>0</v>
      </c>
      <c r="S718" s="132">
        <v>0</v>
      </c>
      <c r="T718" s="133">
        <f>S718*H718</f>
        <v>0</v>
      </c>
      <c r="AR718" s="134" t="s">
        <v>133</v>
      </c>
      <c r="AT718" s="134" t="s">
        <v>128</v>
      </c>
      <c r="AU718" s="134" t="s">
        <v>84</v>
      </c>
      <c r="AY718" s="13" t="s">
        <v>125</v>
      </c>
      <c r="BE718" s="135">
        <f>IF(N718="základní",J718,0)</f>
        <v>134000</v>
      </c>
      <c r="BF718" s="135">
        <f>IF(N718="snížená",J718,0)</f>
        <v>0</v>
      </c>
      <c r="BG718" s="135">
        <f>IF(N718="zákl. přenesená",J718,0)</f>
        <v>0</v>
      </c>
      <c r="BH718" s="135">
        <f>IF(N718="sníž. přenesená",J718,0)</f>
        <v>0</v>
      </c>
      <c r="BI718" s="135">
        <f>IF(N718="nulová",J718,0)</f>
        <v>0</v>
      </c>
      <c r="BJ718" s="13" t="s">
        <v>82</v>
      </c>
      <c r="BK718" s="135">
        <f>ROUND(I718*H718,2)</f>
        <v>134000</v>
      </c>
      <c r="BL718" s="13" t="s">
        <v>133</v>
      </c>
      <c r="BM718" s="134" t="s">
        <v>1071</v>
      </c>
    </row>
    <row r="719" spans="2:65" s="1" customFormat="1" ht="19.2">
      <c r="B719" s="25"/>
      <c r="D719" s="136" t="s">
        <v>134</v>
      </c>
      <c r="F719" s="137" t="s">
        <v>1072</v>
      </c>
      <c r="L719" s="25"/>
      <c r="M719" s="138"/>
      <c r="T719" s="49"/>
      <c r="AT719" s="13" t="s">
        <v>134</v>
      </c>
      <c r="AU719" s="13" t="s">
        <v>84</v>
      </c>
    </row>
    <row r="720" spans="2:65" s="1" customFormat="1" ht="19.2">
      <c r="B720" s="25"/>
      <c r="D720" s="136" t="s">
        <v>136</v>
      </c>
      <c r="F720" s="139" t="s">
        <v>1059</v>
      </c>
      <c r="L720" s="25"/>
      <c r="M720" s="138"/>
      <c r="T720" s="49"/>
      <c r="AT720" s="13" t="s">
        <v>136</v>
      </c>
      <c r="AU720" s="13" t="s">
        <v>84</v>
      </c>
    </row>
    <row r="721" spans="2:65" s="1" customFormat="1" ht="16.5" customHeight="1">
      <c r="B721" s="25"/>
      <c r="C721" s="124" t="s">
        <v>1073</v>
      </c>
      <c r="D721" s="124" t="s">
        <v>128</v>
      </c>
      <c r="E721" s="125" t="s">
        <v>1074</v>
      </c>
      <c r="F721" s="126" t="s">
        <v>1075</v>
      </c>
      <c r="G721" s="127" t="s">
        <v>146</v>
      </c>
      <c r="H721" s="128">
        <v>200</v>
      </c>
      <c r="I721" s="129">
        <v>334</v>
      </c>
      <c r="J721" s="129">
        <f>ROUND(I721*H721,2)</f>
        <v>66800</v>
      </c>
      <c r="K721" s="126" t="s">
        <v>132</v>
      </c>
      <c r="L721" s="25"/>
      <c r="M721" s="130" t="s">
        <v>1</v>
      </c>
      <c r="N721" s="131" t="s">
        <v>39</v>
      </c>
      <c r="O721" s="132">
        <v>0</v>
      </c>
      <c r="P721" s="132">
        <f>O721*H721</f>
        <v>0</v>
      </c>
      <c r="Q721" s="132">
        <v>0</v>
      </c>
      <c r="R721" s="132">
        <f>Q721*H721</f>
        <v>0</v>
      </c>
      <c r="S721" s="132">
        <v>0</v>
      </c>
      <c r="T721" s="133">
        <f>S721*H721</f>
        <v>0</v>
      </c>
      <c r="AR721" s="134" t="s">
        <v>133</v>
      </c>
      <c r="AT721" s="134" t="s">
        <v>128</v>
      </c>
      <c r="AU721" s="134" t="s">
        <v>84</v>
      </c>
      <c r="AY721" s="13" t="s">
        <v>125</v>
      </c>
      <c r="BE721" s="135">
        <f>IF(N721="základní",J721,0)</f>
        <v>66800</v>
      </c>
      <c r="BF721" s="135">
        <f>IF(N721="snížená",J721,0)</f>
        <v>0</v>
      </c>
      <c r="BG721" s="135">
        <f>IF(N721="zákl. přenesená",J721,0)</f>
        <v>0</v>
      </c>
      <c r="BH721" s="135">
        <f>IF(N721="sníž. přenesená",J721,0)</f>
        <v>0</v>
      </c>
      <c r="BI721" s="135">
        <f>IF(N721="nulová",J721,0)</f>
        <v>0</v>
      </c>
      <c r="BJ721" s="13" t="s">
        <v>82</v>
      </c>
      <c r="BK721" s="135">
        <f>ROUND(I721*H721,2)</f>
        <v>66800</v>
      </c>
      <c r="BL721" s="13" t="s">
        <v>133</v>
      </c>
      <c r="BM721" s="134" t="s">
        <v>1076</v>
      </c>
    </row>
    <row r="722" spans="2:65" s="1" customFormat="1" ht="19.2">
      <c r="B722" s="25"/>
      <c r="D722" s="136" t="s">
        <v>134</v>
      </c>
      <c r="F722" s="137" t="s">
        <v>1077</v>
      </c>
      <c r="L722" s="25"/>
      <c r="M722" s="138"/>
      <c r="T722" s="49"/>
      <c r="AT722" s="13" t="s">
        <v>134</v>
      </c>
      <c r="AU722" s="13" t="s">
        <v>84</v>
      </c>
    </row>
    <row r="723" spans="2:65" s="1" customFormat="1" ht="19.2">
      <c r="B723" s="25"/>
      <c r="D723" s="136" t="s">
        <v>136</v>
      </c>
      <c r="F723" s="139" t="s">
        <v>1078</v>
      </c>
      <c r="L723" s="25"/>
      <c r="M723" s="138"/>
      <c r="T723" s="49"/>
      <c r="AT723" s="13" t="s">
        <v>136</v>
      </c>
      <c r="AU723" s="13" t="s">
        <v>84</v>
      </c>
    </row>
    <row r="724" spans="2:65" s="1" customFormat="1" ht="16.5" customHeight="1">
      <c r="B724" s="25"/>
      <c r="C724" s="124" t="s">
        <v>613</v>
      </c>
      <c r="D724" s="124" t="s">
        <v>128</v>
      </c>
      <c r="E724" s="125" t="s">
        <v>1079</v>
      </c>
      <c r="F724" s="126" t="s">
        <v>1080</v>
      </c>
      <c r="G724" s="127" t="s">
        <v>146</v>
      </c>
      <c r="H724" s="128">
        <v>200</v>
      </c>
      <c r="I724" s="129">
        <v>303</v>
      </c>
      <c r="J724" s="129">
        <f>ROUND(I724*H724,2)</f>
        <v>60600</v>
      </c>
      <c r="K724" s="126" t="s">
        <v>132</v>
      </c>
      <c r="L724" s="25"/>
      <c r="M724" s="130" t="s">
        <v>1</v>
      </c>
      <c r="N724" s="131" t="s">
        <v>39</v>
      </c>
      <c r="O724" s="132">
        <v>0</v>
      </c>
      <c r="P724" s="132">
        <f>O724*H724</f>
        <v>0</v>
      </c>
      <c r="Q724" s="132">
        <v>0</v>
      </c>
      <c r="R724" s="132">
        <f>Q724*H724</f>
        <v>0</v>
      </c>
      <c r="S724" s="132">
        <v>0</v>
      </c>
      <c r="T724" s="133">
        <f>S724*H724</f>
        <v>0</v>
      </c>
      <c r="AR724" s="134" t="s">
        <v>133</v>
      </c>
      <c r="AT724" s="134" t="s">
        <v>128</v>
      </c>
      <c r="AU724" s="134" t="s">
        <v>84</v>
      </c>
      <c r="AY724" s="13" t="s">
        <v>125</v>
      </c>
      <c r="BE724" s="135">
        <f>IF(N724="základní",J724,0)</f>
        <v>60600</v>
      </c>
      <c r="BF724" s="135">
        <f>IF(N724="snížená",J724,0)</f>
        <v>0</v>
      </c>
      <c r="BG724" s="135">
        <f>IF(N724="zákl. přenesená",J724,0)</f>
        <v>0</v>
      </c>
      <c r="BH724" s="135">
        <f>IF(N724="sníž. přenesená",J724,0)</f>
        <v>0</v>
      </c>
      <c r="BI724" s="135">
        <f>IF(N724="nulová",J724,0)</f>
        <v>0</v>
      </c>
      <c r="BJ724" s="13" t="s">
        <v>82</v>
      </c>
      <c r="BK724" s="135">
        <f>ROUND(I724*H724,2)</f>
        <v>60600</v>
      </c>
      <c r="BL724" s="13" t="s">
        <v>133</v>
      </c>
      <c r="BM724" s="134" t="s">
        <v>1081</v>
      </c>
    </row>
    <row r="725" spans="2:65" s="1" customFormat="1" ht="19.2">
      <c r="B725" s="25"/>
      <c r="D725" s="136" t="s">
        <v>134</v>
      </c>
      <c r="F725" s="137" t="s">
        <v>1082</v>
      </c>
      <c r="L725" s="25"/>
      <c r="M725" s="138"/>
      <c r="T725" s="49"/>
      <c r="AT725" s="13" t="s">
        <v>134</v>
      </c>
      <c r="AU725" s="13" t="s">
        <v>84</v>
      </c>
    </row>
    <row r="726" spans="2:65" s="1" customFormat="1" ht="19.2">
      <c r="B726" s="25"/>
      <c r="D726" s="136" t="s">
        <v>136</v>
      </c>
      <c r="F726" s="139" t="s">
        <v>1078</v>
      </c>
      <c r="L726" s="25"/>
      <c r="M726" s="138"/>
      <c r="T726" s="49"/>
      <c r="AT726" s="13" t="s">
        <v>136</v>
      </c>
      <c r="AU726" s="13" t="s">
        <v>84</v>
      </c>
    </row>
    <row r="727" spans="2:65" s="1" customFormat="1" ht="16.5" customHeight="1">
      <c r="B727" s="25"/>
      <c r="C727" s="124" t="s">
        <v>1083</v>
      </c>
      <c r="D727" s="124" t="s">
        <v>128</v>
      </c>
      <c r="E727" s="125" t="s">
        <v>1084</v>
      </c>
      <c r="F727" s="126" t="s">
        <v>1085</v>
      </c>
      <c r="G727" s="127" t="s">
        <v>146</v>
      </c>
      <c r="H727" s="128">
        <v>200</v>
      </c>
      <c r="I727" s="129">
        <v>272</v>
      </c>
      <c r="J727" s="129">
        <f>ROUND(I727*H727,2)</f>
        <v>54400</v>
      </c>
      <c r="K727" s="126" t="s">
        <v>132</v>
      </c>
      <c r="L727" s="25"/>
      <c r="M727" s="130" t="s">
        <v>1</v>
      </c>
      <c r="N727" s="131" t="s">
        <v>39</v>
      </c>
      <c r="O727" s="132">
        <v>0</v>
      </c>
      <c r="P727" s="132">
        <f>O727*H727</f>
        <v>0</v>
      </c>
      <c r="Q727" s="132">
        <v>0</v>
      </c>
      <c r="R727" s="132">
        <f>Q727*H727</f>
        <v>0</v>
      </c>
      <c r="S727" s="132">
        <v>0</v>
      </c>
      <c r="T727" s="133">
        <f>S727*H727</f>
        <v>0</v>
      </c>
      <c r="AR727" s="134" t="s">
        <v>133</v>
      </c>
      <c r="AT727" s="134" t="s">
        <v>128</v>
      </c>
      <c r="AU727" s="134" t="s">
        <v>84</v>
      </c>
      <c r="AY727" s="13" t="s">
        <v>125</v>
      </c>
      <c r="BE727" s="135">
        <f>IF(N727="základní",J727,0)</f>
        <v>54400</v>
      </c>
      <c r="BF727" s="135">
        <f>IF(N727="snížená",J727,0)</f>
        <v>0</v>
      </c>
      <c r="BG727" s="135">
        <f>IF(N727="zákl. přenesená",J727,0)</f>
        <v>0</v>
      </c>
      <c r="BH727" s="135">
        <f>IF(N727="sníž. přenesená",J727,0)</f>
        <v>0</v>
      </c>
      <c r="BI727" s="135">
        <f>IF(N727="nulová",J727,0)</f>
        <v>0</v>
      </c>
      <c r="BJ727" s="13" t="s">
        <v>82</v>
      </c>
      <c r="BK727" s="135">
        <f>ROUND(I727*H727,2)</f>
        <v>54400</v>
      </c>
      <c r="BL727" s="13" t="s">
        <v>133</v>
      </c>
      <c r="BM727" s="134" t="s">
        <v>1086</v>
      </c>
    </row>
    <row r="728" spans="2:65" s="1" customFormat="1" ht="19.2">
      <c r="B728" s="25"/>
      <c r="D728" s="136" t="s">
        <v>134</v>
      </c>
      <c r="F728" s="137" t="s">
        <v>1087</v>
      </c>
      <c r="L728" s="25"/>
      <c r="M728" s="138"/>
      <c r="T728" s="49"/>
      <c r="AT728" s="13" t="s">
        <v>134</v>
      </c>
      <c r="AU728" s="13" t="s">
        <v>84</v>
      </c>
    </row>
    <row r="729" spans="2:65" s="1" customFormat="1" ht="19.2">
      <c r="B729" s="25"/>
      <c r="D729" s="136" t="s">
        <v>136</v>
      </c>
      <c r="F729" s="139" t="s">
        <v>1078</v>
      </c>
      <c r="L729" s="25"/>
      <c r="M729" s="138"/>
      <c r="T729" s="49"/>
      <c r="AT729" s="13" t="s">
        <v>136</v>
      </c>
      <c r="AU729" s="13" t="s">
        <v>84</v>
      </c>
    </row>
    <row r="730" spans="2:65" s="1" customFormat="1" ht="16.5" customHeight="1">
      <c r="B730" s="25"/>
      <c r="C730" s="124" t="s">
        <v>617</v>
      </c>
      <c r="D730" s="124" t="s">
        <v>128</v>
      </c>
      <c r="E730" s="125" t="s">
        <v>1088</v>
      </c>
      <c r="F730" s="126" t="s">
        <v>1089</v>
      </c>
      <c r="G730" s="127" t="s">
        <v>1090</v>
      </c>
      <c r="H730" s="128">
        <v>100</v>
      </c>
      <c r="I730" s="129">
        <v>232</v>
      </c>
      <c r="J730" s="129">
        <f>ROUND(I730*H730,2)</f>
        <v>23200</v>
      </c>
      <c r="K730" s="126" t="s">
        <v>132</v>
      </c>
      <c r="L730" s="25"/>
      <c r="M730" s="130" t="s">
        <v>1</v>
      </c>
      <c r="N730" s="131" t="s">
        <v>39</v>
      </c>
      <c r="O730" s="132">
        <v>0</v>
      </c>
      <c r="P730" s="132">
        <f>O730*H730</f>
        <v>0</v>
      </c>
      <c r="Q730" s="132">
        <v>0</v>
      </c>
      <c r="R730" s="132">
        <f>Q730*H730</f>
        <v>0</v>
      </c>
      <c r="S730" s="132">
        <v>0</v>
      </c>
      <c r="T730" s="133">
        <f>S730*H730</f>
        <v>0</v>
      </c>
      <c r="AR730" s="134" t="s">
        <v>133</v>
      </c>
      <c r="AT730" s="134" t="s">
        <v>128</v>
      </c>
      <c r="AU730" s="134" t="s">
        <v>84</v>
      </c>
      <c r="AY730" s="13" t="s">
        <v>125</v>
      </c>
      <c r="BE730" s="135">
        <f>IF(N730="základní",J730,0)</f>
        <v>23200</v>
      </c>
      <c r="BF730" s="135">
        <f>IF(N730="snížená",J730,0)</f>
        <v>0</v>
      </c>
      <c r="BG730" s="135">
        <f>IF(N730="zákl. přenesená",J730,0)</f>
        <v>0</v>
      </c>
      <c r="BH730" s="135">
        <f>IF(N730="sníž. přenesená",J730,0)</f>
        <v>0</v>
      </c>
      <c r="BI730" s="135">
        <f>IF(N730="nulová",J730,0)</f>
        <v>0</v>
      </c>
      <c r="BJ730" s="13" t="s">
        <v>82</v>
      </c>
      <c r="BK730" s="135">
        <f>ROUND(I730*H730,2)</f>
        <v>23200</v>
      </c>
      <c r="BL730" s="13" t="s">
        <v>133</v>
      </c>
      <c r="BM730" s="134" t="s">
        <v>1091</v>
      </c>
    </row>
    <row r="731" spans="2:65" s="1" customFormat="1" ht="28.8">
      <c r="B731" s="25"/>
      <c r="D731" s="136" t="s">
        <v>134</v>
      </c>
      <c r="F731" s="137" t="s">
        <v>1092</v>
      </c>
      <c r="L731" s="25"/>
      <c r="M731" s="138"/>
      <c r="T731" s="49"/>
      <c r="AT731" s="13" t="s">
        <v>134</v>
      </c>
      <c r="AU731" s="13" t="s">
        <v>84</v>
      </c>
    </row>
    <row r="732" spans="2:65" s="1" customFormat="1" ht="38.4">
      <c r="B732" s="25"/>
      <c r="D732" s="136" t="s">
        <v>136</v>
      </c>
      <c r="F732" s="139" t="s">
        <v>1093</v>
      </c>
      <c r="L732" s="25"/>
      <c r="M732" s="138"/>
      <c r="T732" s="49"/>
      <c r="AT732" s="13" t="s">
        <v>136</v>
      </c>
      <c r="AU732" s="13" t="s">
        <v>84</v>
      </c>
    </row>
    <row r="733" spans="2:65" s="1" customFormat="1" ht="16.5" customHeight="1">
      <c r="B733" s="25"/>
      <c r="C733" s="124" t="s">
        <v>1094</v>
      </c>
      <c r="D733" s="124" t="s">
        <v>128</v>
      </c>
      <c r="E733" s="125" t="s">
        <v>1095</v>
      </c>
      <c r="F733" s="126" t="s">
        <v>1096</v>
      </c>
      <c r="G733" s="127" t="s">
        <v>1090</v>
      </c>
      <c r="H733" s="128">
        <v>100</v>
      </c>
      <c r="I733" s="129">
        <v>191</v>
      </c>
      <c r="J733" s="129">
        <f>ROUND(I733*H733,2)</f>
        <v>19100</v>
      </c>
      <c r="K733" s="126" t="s">
        <v>132</v>
      </c>
      <c r="L733" s="25"/>
      <c r="M733" s="130" t="s">
        <v>1</v>
      </c>
      <c r="N733" s="131" t="s">
        <v>39</v>
      </c>
      <c r="O733" s="132">
        <v>0</v>
      </c>
      <c r="P733" s="132">
        <f>O733*H733</f>
        <v>0</v>
      </c>
      <c r="Q733" s="132">
        <v>0</v>
      </c>
      <c r="R733" s="132">
        <f>Q733*H733</f>
        <v>0</v>
      </c>
      <c r="S733" s="132">
        <v>0</v>
      </c>
      <c r="T733" s="133">
        <f>S733*H733</f>
        <v>0</v>
      </c>
      <c r="AR733" s="134" t="s">
        <v>133</v>
      </c>
      <c r="AT733" s="134" t="s">
        <v>128</v>
      </c>
      <c r="AU733" s="134" t="s">
        <v>84</v>
      </c>
      <c r="AY733" s="13" t="s">
        <v>125</v>
      </c>
      <c r="BE733" s="135">
        <f>IF(N733="základní",J733,0)</f>
        <v>19100</v>
      </c>
      <c r="BF733" s="135">
        <f>IF(N733="snížená",J733,0)</f>
        <v>0</v>
      </c>
      <c r="BG733" s="135">
        <f>IF(N733="zákl. přenesená",J733,0)</f>
        <v>0</v>
      </c>
      <c r="BH733" s="135">
        <f>IF(N733="sníž. přenesená",J733,0)</f>
        <v>0</v>
      </c>
      <c r="BI733" s="135">
        <f>IF(N733="nulová",J733,0)</f>
        <v>0</v>
      </c>
      <c r="BJ733" s="13" t="s">
        <v>82</v>
      </c>
      <c r="BK733" s="135">
        <f>ROUND(I733*H733,2)</f>
        <v>19100</v>
      </c>
      <c r="BL733" s="13" t="s">
        <v>133</v>
      </c>
      <c r="BM733" s="134" t="s">
        <v>1097</v>
      </c>
    </row>
    <row r="734" spans="2:65" s="1" customFormat="1" ht="28.8">
      <c r="B734" s="25"/>
      <c r="D734" s="136" t="s">
        <v>134</v>
      </c>
      <c r="F734" s="137" t="s">
        <v>1098</v>
      </c>
      <c r="L734" s="25"/>
      <c r="M734" s="138"/>
      <c r="T734" s="49"/>
      <c r="AT734" s="13" t="s">
        <v>134</v>
      </c>
      <c r="AU734" s="13" t="s">
        <v>84</v>
      </c>
    </row>
    <row r="735" spans="2:65" s="1" customFormat="1" ht="38.4">
      <c r="B735" s="25"/>
      <c r="D735" s="136" t="s">
        <v>136</v>
      </c>
      <c r="F735" s="139" t="s">
        <v>1093</v>
      </c>
      <c r="L735" s="25"/>
      <c r="M735" s="138"/>
      <c r="T735" s="49"/>
      <c r="AT735" s="13" t="s">
        <v>136</v>
      </c>
      <c r="AU735" s="13" t="s">
        <v>84</v>
      </c>
    </row>
    <row r="736" spans="2:65" s="1" customFormat="1" ht="16.5" customHeight="1">
      <c r="B736" s="25"/>
      <c r="C736" s="124" t="s">
        <v>623</v>
      </c>
      <c r="D736" s="124" t="s">
        <v>128</v>
      </c>
      <c r="E736" s="125" t="s">
        <v>1099</v>
      </c>
      <c r="F736" s="126" t="s">
        <v>1100</v>
      </c>
      <c r="G736" s="127" t="s">
        <v>1090</v>
      </c>
      <c r="H736" s="128">
        <v>100</v>
      </c>
      <c r="I736" s="129">
        <v>357</v>
      </c>
      <c r="J736" s="129">
        <f>ROUND(I736*H736,2)</f>
        <v>35700</v>
      </c>
      <c r="K736" s="126" t="s">
        <v>132</v>
      </c>
      <c r="L736" s="25"/>
      <c r="M736" s="130" t="s">
        <v>1</v>
      </c>
      <c r="N736" s="131" t="s">
        <v>39</v>
      </c>
      <c r="O736" s="132">
        <v>0</v>
      </c>
      <c r="P736" s="132">
        <f>O736*H736</f>
        <v>0</v>
      </c>
      <c r="Q736" s="132">
        <v>0</v>
      </c>
      <c r="R736" s="132">
        <f>Q736*H736</f>
        <v>0</v>
      </c>
      <c r="S736" s="132">
        <v>0</v>
      </c>
      <c r="T736" s="133">
        <f>S736*H736</f>
        <v>0</v>
      </c>
      <c r="AR736" s="134" t="s">
        <v>133</v>
      </c>
      <c r="AT736" s="134" t="s">
        <v>128</v>
      </c>
      <c r="AU736" s="134" t="s">
        <v>84</v>
      </c>
      <c r="AY736" s="13" t="s">
        <v>125</v>
      </c>
      <c r="BE736" s="135">
        <f>IF(N736="základní",J736,0)</f>
        <v>35700</v>
      </c>
      <c r="BF736" s="135">
        <f>IF(N736="snížená",J736,0)</f>
        <v>0</v>
      </c>
      <c r="BG736" s="135">
        <f>IF(N736="zákl. přenesená",J736,0)</f>
        <v>0</v>
      </c>
      <c r="BH736" s="135">
        <f>IF(N736="sníž. přenesená",J736,0)</f>
        <v>0</v>
      </c>
      <c r="BI736" s="135">
        <f>IF(N736="nulová",J736,0)</f>
        <v>0</v>
      </c>
      <c r="BJ736" s="13" t="s">
        <v>82</v>
      </c>
      <c r="BK736" s="135">
        <f>ROUND(I736*H736,2)</f>
        <v>35700</v>
      </c>
      <c r="BL736" s="13" t="s">
        <v>133</v>
      </c>
      <c r="BM736" s="134" t="s">
        <v>1101</v>
      </c>
    </row>
    <row r="737" spans="2:65" s="1" customFormat="1" ht="28.8">
      <c r="B737" s="25"/>
      <c r="D737" s="136" t="s">
        <v>134</v>
      </c>
      <c r="F737" s="137" t="s">
        <v>1102</v>
      </c>
      <c r="L737" s="25"/>
      <c r="M737" s="138"/>
      <c r="T737" s="49"/>
      <c r="AT737" s="13" t="s">
        <v>134</v>
      </c>
      <c r="AU737" s="13" t="s">
        <v>84</v>
      </c>
    </row>
    <row r="738" spans="2:65" s="1" customFormat="1" ht="38.4">
      <c r="B738" s="25"/>
      <c r="D738" s="136" t="s">
        <v>136</v>
      </c>
      <c r="F738" s="139" t="s">
        <v>1093</v>
      </c>
      <c r="L738" s="25"/>
      <c r="M738" s="138"/>
      <c r="T738" s="49"/>
      <c r="AT738" s="13" t="s">
        <v>136</v>
      </c>
      <c r="AU738" s="13" t="s">
        <v>84</v>
      </c>
    </row>
    <row r="739" spans="2:65" s="1" customFormat="1" ht="16.5" customHeight="1">
      <c r="B739" s="25"/>
      <c r="C739" s="124" t="s">
        <v>1103</v>
      </c>
      <c r="D739" s="124" t="s">
        <v>128</v>
      </c>
      <c r="E739" s="125" t="s">
        <v>1104</v>
      </c>
      <c r="F739" s="126" t="s">
        <v>1105</v>
      </c>
      <c r="G739" s="127" t="s">
        <v>1090</v>
      </c>
      <c r="H739" s="128">
        <v>100</v>
      </c>
      <c r="I739" s="129">
        <v>294</v>
      </c>
      <c r="J739" s="129">
        <f>ROUND(I739*H739,2)</f>
        <v>29400</v>
      </c>
      <c r="K739" s="126" t="s">
        <v>132</v>
      </c>
      <c r="L739" s="25"/>
      <c r="M739" s="130" t="s">
        <v>1</v>
      </c>
      <c r="N739" s="131" t="s">
        <v>39</v>
      </c>
      <c r="O739" s="132">
        <v>0</v>
      </c>
      <c r="P739" s="132">
        <f>O739*H739</f>
        <v>0</v>
      </c>
      <c r="Q739" s="132">
        <v>0</v>
      </c>
      <c r="R739" s="132">
        <f>Q739*H739</f>
        <v>0</v>
      </c>
      <c r="S739" s="132">
        <v>0</v>
      </c>
      <c r="T739" s="133">
        <f>S739*H739</f>
        <v>0</v>
      </c>
      <c r="AR739" s="134" t="s">
        <v>133</v>
      </c>
      <c r="AT739" s="134" t="s">
        <v>128</v>
      </c>
      <c r="AU739" s="134" t="s">
        <v>84</v>
      </c>
      <c r="AY739" s="13" t="s">
        <v>125</v>
      </c>
      <c r="BE739" s="135">
        <f>IF(N739="základní",J739,0)</f>
        <v>29400</v>
      </c>
      <c r="BF739" s="135">
        <f>IF(N739="snížená",J739,0)</f>
        <v>0</v>
      </c>
      <c r="BG739" s="135">
        <f>IF(N739="zákl. přenesená",J739,0)</f>
        <v>0</v>
      </c>
      <c r="BH739" s="135">
        <f>IF(N739="sníž. přenesená",J739,0)</f>
        <v>0</v>
      </c>
      <c r="BI739" s="135">
        <f>IF(N739="nulová",J739,0)</f>
        <v>0</v>
      </c>
      <c r="BJ739" s="13" t="s">
        <v>82</v>
      </c>
      <c r="BK739" s="135">
        <f>ROUND(I739*H739,2)</f>
        <v>29400</v>
      </c>
      <c r="BL739" s="13" t="s">
        <v>133</v>
      </c>
      <c r="BM739" s="134" t="s">
        <v>1106</v>
      </c>
    </row>
    <row r="740" spans="2:65" s="1" customFormat="1" ht="28.8">
      <c r="B740" s="25"/>
      <c r="D740" s="136" t="s">
        <v>134</v>
      </c>
      <c r="F740" s="137" t="s">
        <v>1107</v>
      </c>
      <c r="L740" s="25"/>
      <c r="M740" s="138"/>
      <c r="T740" s="49"/>
      <c r="AT740" s="13" t="s">
        <v>134</v>
      </c>
      <c r="AU740" s="13" t="s">
        <v>84</v>
      </c>
    </row>
    <row r="741" spans="2:65" s="1" customFormat="1" ht="38.4">
      <c r="B741" s="25"/>
      <c r="D741" s="136" t="s">
        <v>136</v>
      </c>
      <c r="F741" s="139" t="s">
        <v>1093</v>
      </c>
      <c r="L741" s="25"/>
      <c r="M741" s="138"/>
      <c r="T741" s="49"/>
      <c r="AT741" s="13" t="s">
        <v>136</v>
      </c>
      <c r="AU741" s="13" t="s">
        <v>84</v>
      </c>
    </row>
    <row r="742" spans="2:65" s="1" customFormat="1" ht="16.5" customHeight="1">
      <c r="B742" s="25"/>
      <c r="C742" s="124" t="s">
        <v>627</v>
      </c>
      <c r="D742" s="124" t="s">
        <v>128</v>
      </c>
      <c r="E742" s="125" t="s">
        <v>1108</v>
      </c>
      <c r="F742" s="126" t="s">
        <v>1109</v>
      </c>
      <c r="G742" s="127" t="s">
        <v>1090</v>
      </c>
      <c r="H742" s="128">
        <v>50</v>
      </c>
      <c r="I742" s="129">
        <v>1810</v>
      </c>
      <c r="J742" s="129">
        <f>ROUND(I742*H742,2)</f>
        <v>90500</v>
      </c>
      <c r="K742" s="126" t="s">
        <v>132</v>
      </c>
      <c r="L742" s="25"/>
      <c r="M742" s="130" t="s">
        <v>1</v>
      </c>
      <c r="N742" s="131" t="s">
        <v>39</v>
      </c>
      <c r="O742" s="132">
        <v>0</v>
      </c>
      <c r="P742" s="132">
        <f>O742*H742</f>
        <v>0</v>
      </c>
      <c r="Q742" s="132">
        <v>0</v>
      </c>
      <c r="R742" s="132">
        <f>Q742*H742</f>
        <v>0</v>
      </c>
      <c r="S742" s="132">
        <v>0</v>
      </c>
      <c r="T742" s="133">
        <f>S742*H742</f>
        <v>0</v>
      </c>
      <c r="AR742" s="134" t="s">
        <v>133</v>
      </c>
      <c r="AT742" s="134" t="s">
        <v>128</v>
      </c>
      <c r="AU742" s="134" t="s">
        <v>84</v>
      </c>
      <c r="AY742" s="13" t="s">
        <v>125</v>
      </c>
      <c r="BE742" s="135">
        <f>IF(N742="základní",J742,0)</f>
        <v>90500</v>
      </c>
      <c r="BF742" s="135">
        <f>IF(N742="snížená",J742,0)</f>
        <v>0</v>
      </c>
      <c r="BG742" s="135">
        <f>IF(N742="zákl. přenesená",J742,0)</f>
        <v>0</v>
      </c>
      <c r="BH742" s="135">
        <f>IF(N742="sníž. přenesená",J742,0)</f>
        <v>0</v>
      </c>
      <c r="BI742" s="135">
        <f>IF(N742="nulová",J742,0)</f>
        <v>0</v>
      </c>
      <c r="BJ742" s="13" t="s">
        <v>82</v>
      </c>
      <c r="BK742" s="135">
        <f>ROUND(I742*H742,2)</f>
        <v>90500</v>
      </c>
      <c r="BL742" s="13" t="s">
        <v>133</v>
      </c>
      <c r="BM742" s="134" t="s">
        <v>1110</v>
      </c>
    </row>
    <row r="743" spans="2:65" s="1" customFormat="1" ht="28.8">
      <c r="B743" s="25"/>
      <c r="D743" s="136" t="s">
        <v>134</v>
      </c>
      <c r="F743" s="137" t="s">
        <v>1111</v>
      </c>
      <c r="L743" s="25"/>
      <c r="M743" s="138"/>
      <c r="T743" s="49"/>
      <c r="AT743" s="13" t="s">
        <v>134</v>
      </c>
      <c r="AU743" s="13" t="s">
        <v>84</v>
      </c>
    </row>
    <row r="744" spans="2:65" s="1" customFormat="1" ht="28.8">
      <c r="B744" s="25"/>
      <c r="D744" s="136" t="s">
        <v>136</v>
      </c>
      <c r="F744" s="139" t="s">
        <v>1112</v>
      </c>
      <c r="L744" s="25"/>
      <c r="M744" s="138"/>
      <c r="T744" s="49"/>
      <c r="AT744" s="13" t="s">
        <v>136</v>
      </c>
      <c r="AU744" s="13" t="s">
        <v>84</v>
      </c>
    </row>
    <row r="745" spans="2:65" s="1" customFormat="1" ht="16.5" customHeight="1">
      <c r="B745" s="25"/>
      <c r="C745" s="124" t="s">
        <v>1113</v>
      </c>
      <c r="D745" s="124" t="s">
        <v>128</v>
      </c>
      <c r="E745" s="125" t="s">
        <v>1114</v>
      </c>
      <c r="F745" s="126" t="s">
        <v>1115</v>
      </c>
      <c r="G745" s="127" t="s">
        <v>1090</v>
      </c>
      <c r="H745" s="128">
        <v>50</v>
      </c>
      <c r="I745" s="129">
        <v>1680</v>
      </c>
      <c r="J745" s="129">
        <f>ROUND(I745*H745,2)</f>
        <v>84000</v>
      </c>
      <c r="K745" s="126" t="s">
        <v>132</v>
      </c>
      <c r="L745" s="25"/>
      <c r="M745" s="130" t="s">
        <v>1</v>
      </c>
      <c r="N745" s="131" t="s">
        <v>39</v>
      </c>
      <c r="O745" s="132">
        <v>0</v>
      </c>
      <c r="P745" s="132">
        <f>O745*H745</f>
        <v>0</v>
      </c>
      <c r="Q745" s="132">
        <v>0</v>
      </c>
      <c r="R745" s="132">
        <f>Q745*H745</f>
        <v>0</v>
      </c>
      <c r="S745" s="132">
        <v>0</v>
      </c>
      <c r="T745" s="133">
        <f>S745*H745</f>
        <v>0</v>
      </c>
      <c r="AR745" s="134" t="s">
        <v>133</v>
      </c>
      <c r="AT745" s="134" t="s">
        <v>128</v>
      </c>
      <c r="AU745" s="134" t="s">
        <v>84</v>
      </c>
      <c r="AY745" s="13" t="s">
        <v>125</v>
      </c>
      <c r="BE745" s="135">
        <f>IF(N745="základní",J745,0)</f>
        <v>84000</v>
      </c>
      <c r="BF745" s="135">
        <f>IF(N745="snížená",J745,0)</f>
        <v>0</v>
      </c>
      <c r="BG745" s="135">
        <f>IF(N745="zákl. přenesená",J745,0)</f>
        <v>0</v>
      </c>
      <c r="BH745" s="135">
        <f>IF(N745="sníž. přenesená",J745,0)</f>
        <v>0</v>
      </c>
      <c r="BI745" s="135">
        <f>IF(N745="nulová",J745,0)</f>
        <v>0</v>
      </c>
      <c r="BJ745" s="13" t="s">
        <v>82</v>
      </c>
      <c r="BK745" s="135">
        <f>ROUND(I745*H745,2)</f>
        <v>84000</v>
      </c>
      <c r="BL745" s="13" t="s">
        <v>133</v>
      </c>
      <c r="BM745" s="134" t="s">
        <v>1116</v>
      </c>
    </row>
    <row r="746" spans="2:65" s="1" customFormat="1" ht="28.8">
      <c r="B746" s="25"/>
      <c r="D746" s="136" t="s">
        <v>134</v>
      </c>
      <c r="F746" s="137" t="s">
        <v>1117</v>
      </c>
      <c r="L746" s="25"/>
      <c r="M746" s="138"/>
      <c r="T746" s="49"/>
      <c r="AT746" s="13" t="s">
        <v>134</v>
      </c>
      <c r="AU746" s="13" t="s">
        <v>84</v>
      </c>
    </row>
    <row r="747" spans="2:65" s="1" customFormat="1" ht="28.8">
      <c r="B747" s="25"/>
      <c r="D747" s="136" t="s">
        <v>136</v>
      </c>
      <c r="F747" s="139" t="s">
        <v>1112</v>
      </c>
      <c r="L747" s="25"/>
      <c r="M747" s="138"/>
      <c r="T747" s="49"/>
      <c r="AT747" s="13" t="s">
        <v>136</v>
      </c>
      <c r="AU747" s="13" t="s">
        <v>84</v>
      </c>
    </row>
    <row r="748" spans="2:65" s="1" customFormat="1" ht="16.5" customHeight="1">
      <c r="B748" s="25"/>
      <c r="C748" s="124" t="s">
        <v>633</v>
      </c>
      <c r="D748" s="124" t="s">
        <v>128</v>
      </c>
      <c r="E748" s="125" t="s">
        <v>1118</v>
      </c>
      <c r="F748" s="126" t="s">
        <v>1119</v>
      </c>
      <c r="G748" s="127" t="s">
        <v>1090</v>
      </c>
      <c r="H748" s="128">
        <v>10</v>
      </c>
      <c r="I748" s="129">
        <v>6240</v>
      </c>
      <c r="J748" s="129">
        <f>ROUND(I748*H748,2)</f>
        <v>62400</v>
      </c>
      <c r="K748" s="126" t="s">
        <v>132</v>
      </c>
      <c r="L748" s="25"/>
      <c r="M748" s="130" t="s">
        <v>1</v>
      </c>
      <c r="N748" s="131" t="s">
        <v>39</v>
      </c>
      <c r="O748" s="132">
        <v>0</v>
      </c>
      <c r="P748" s="132">
        <f>O748*H748</f>
        <v>0</v>
      </c>
      <c r="Q748" s="132">
        <v>0</v>
      </c>
      <c r="R748" s="132">
        <f>Q748*H748</f>
        <v>0</v>
      </c>
      <c r="S748" s="132">
        <v>0</v>
      </c>
      <c r="T748" s="133">
        <f>S748*H748</f>
        <v>0</v>
      </c>
      <c r="AR748" s="134" t="s">
        <v>133</v>
      </c>
      <c r="AT748" s="134" t="s">
        <v>128</v>
      </c>
      <c r="AU748" s="134" t="s">
        <v>84</v>
      </c>
      <c r="AY748" s="13" t="s">
        <v>125</v>
      </c>
      <c r="BE748" s="135">
        <f>IF(N748="základní",J748,0)</f>
        <v>62400</v>
      </c>
      <c r="BF748" s="135">
        <f>IF(N748="snížená",J748,0)</f>
        <v>0</v>
      </c>
      <c r="BG748" s="135">
        <f>IF(N748="zákl. přenesená",J748,0)</f>
        <v>0</v>
      </c>
      <c r="BH748" s="135">
        <f>IF(N748="sníž. přenesená",J748,0)</f>
        <v>0</v>
      </c>
      <c r="BI748" s="135">
        <f>IF(N748="nulová",J748,0)</f>
        <v>0</v>
      </c>
      <c r="BJ748" s="13" t="s">
        <v>82</v>
      </c>
      <c r="BK748" s="135">
        <f>ROUND(I748*H748,2)</f>
        <v>62400</v>
      </c>
      <c r="BL748" s="13" t="s">
        <v>133</v>
      </c>
      <c r="BM748" s="134" t="s">
        <v>1120</v>
      </c>
    </row>
    <row r="749" spans="2:65" s="1" customFormat="1" ht="38.4">
      <c r="B749" s="25"/>
      <c r="D749" s="136" t="s">
        <v>134</v>
      </c>
      <c r="F749" s="137" t="s">
        <v>1121</v>
      </c>
      <c r="L749" s="25"/>
      <c r="M749" s="138"/>
      <c r="T749" s="49"/>
      <c r="AT749" s="13" t="s">
        <v>134</v>
      </c>
      <c r="AU749" s="13" t="s">
        <v>84</v>
      </c>
    </row>
    <row r="750" spans="2:65" s="1" customFormat="1" ht="48">
      <c r="B750" s="25"/>
      <c r="D750" s="136" t="s">
        <v>136</v>
      </c>
      <c r="F750" s="139" t="s">
        <v>1122</v>
      </c>
      <c r="L750" s="25"/>
      <c r="M750" s="138"/>
      <c r="T750" s="49"/>
      <c r="AT750" s="13" t="s">
        <v>136</v>
      </c>
      <c r="AU750" s="13" t="s">
        <v>84</v>
      </c>
    </row>
    <row r="751" spans="2:65" s="1" customFormat="1" ht="16.5" customHeight="1">
      <c r="B751" s="25"/>
      <c r="C751" s="124" t="s">
        <v>1123</v>
      </c>
      <c r="D751" s="124" t="s">
        <v>128</v>
      </c>
      <c r="E751" s="125" t="s">
        <v>1124</v>
      </c>
      <c r="F751" s="126" t="s">
        <v>1125</v>
      </c>
      <c r="G751" s="127" t="s">
        <v>1090</v>
      </c>
      <c r="H751" s="128">
        <v>10</v>
      </c>
      <c r="I751" s="129">
        <v>5710</v>
      </c>
      <c r="J751" s="129">
        <f>ROUND(I751*H751,2)</f>
        <v>57100</v>
      </c>
      <c r="K751" s="126" t="s">
        <v>132</v>
      </c>
      <c r="L751" s="25"/>
      <c r="M751" s="130" t="s">
        <v>1</v>
      </c>
      <c r="N751" s="131" t="s">
        <v>39</v>
      </c>
      <c r="O751" s="132">
        <v>0</v>
      </c>
      <c r="P751" s="132">
        <f>O751*H751</f>
        <v>0</v>
      </c>
      <c r="Q751" s="132">
        <v>0</v>
      </c>
      <c r="R751" s="132">
        <f>Q751*H751</f>
        <v>0</v>
      </c>
      <c r="S751" s="132">
        <v>0</v>
      </c>
      <c r="T751" s="133">
        <f>S751*H751</f>
        <v>0</v>
      </c>
      <c r="AR751" s="134" t="s">
        <v>133</v>
      </c>
      <c r="AT751" s="134" t="s">
        <v>128</v>
      </c>
      <c r="AU751" s="134" t="s">
        <v>84</v>
      </c>
      <c r="AY751" s="13" t="s">
        <v>125</v>
      </c>
      <c r="BE751" s="135">
        <f>IF(N751="základní",J751,0)</f>
        <v>57100</v>
      </c>
      <c r="BF751" s="135">
        <f>IF(N751="snížená",J751,0)</f>
        <v>0</v>
      </c>
      <c r="BG751" s="135">
        <f>IF(N751="zákl. přenesená",J751,0)</f>
        <v>0</v>
      </c>
      <c r="BH751" s="135">
        <f>IF(N751="sníž. přenesená",J751,0)</f>
        <v>0</v>
      </c>
      <c r="BI751" s="135">
        <f>IF(N751="nulová",J751,0)</f>
        <v>0</v>
      </c>
      <c r="BJ751" s="13" t="s">
        <v>82</v>
      </c>
      <c r="BK751" s="135">
        <f>ROUND(I751*H751,2)</f>
        <v>57100</v>
      </c>
      <c r="BL751" s="13" t="s">
        <v>133</v>
      </c>
      <c r="BM751" s="134" t="s">
        <v>1126</v>
      </c>
    </row>
    <row r="752" spans="2:65" s="1" customFormat="1" ht="38.4">
      <c r="B752" s="25"/>
      <c r="D752" s="136" t="s">
        <v>134</v>
      </c>
      <c r="F752" s="137" t="s">
        <v>1127</v>
      </c>
      <c r="L752" s="25"/>
      <c r="M752" s="138"/>
      <c r="T752" s="49"/>
      <c r="AT752" s="13" t="s">
        <v>134</v>
      </c>
      <c r="AU752" s="13" t="s">
        <v>84</v>
      </c>
    </row>
    <row r="753" spans="2:65" s="1" customFormat="1" ht="48">
      <c r="B753" s="25"/>
      <c r="D753" s="136" t="s">
        <v>136</v>
      </c>
      <c r="F753" s="139" t="s">
        <v>1122</v>
      </c>
      <c r="L753" s="25"/>
      <c r="M753" s="138"/>
      <c r="T753" s="49"/>
      <c r="AT753" s="13" t="s">
        <v>136</v>
      </c>
      <c r="AU753" s="13" t="s">
        <v>84</v>
      </c>
    </row>
    <row r="754" spans="2:65" s="1" customFormat="1" ht="16.5" customHeight="1">
      <c r="B754" s="25"/>
      <c r="C754" s="124" t="s">
        <v>638</v>
      </c>
      <c r="D754" s="124" t="s">
        <v>128</v>
      </c>
      <c r="E754" s="125" t="s">
        <v>1128</v>
      </c>
      <c r="F754" s="126" t="s">
        <v>1129</v>
      </c>
      <c r="G754" s="127" t="s">
        <v>146</v>
      </c>
      <c r="H754" s="128">
        <v>100</v>
      </c>
      <c r="I754" s="129">
        <v>290</v>
      </c>
      <c r="J754" s="129">
        <f>ROUND(I754*H754,2)</f>
        <v>29000</v>
      </c>
      <c r="K754" s="126" t="s">
        <v>132</v>
      </c>
      <c r="L754" s="25"/>
      <c r="M754" s="130" t="s">
        <v>1</v>
      </c>
      <c r="N754" s="131" t="s">
        <v>39</v>
      </c>
      <c r="O754" s="132">
        <v>0</v>
      </c>
      <c r="P754" s="132">
        <f>O754*H754</f>
        <v>0</v>
      </c>
      <c r="Q754" s="132">
        <v>0</v>
      </c>
      <c r="R754" s="132">
        <f>Q754*H754</f>
        <v>0</v>
      </c>
      <c r="S754" s="132">
        <v>0</v>
      </c>
      <c r="T754" s="133">
        <f>S754*H754</f>
        <v>0</v>
      </c>
      <c r="AR754" s="134" t="s">
        <v>133</v>
      </c>
      <c r="AT754" s="134" t="s">
        <v>128</v>
      </c>
      <c r="AU754" s="134" t="s">
        <v>84</v>
      </c>
      <c r="AY754" s="13" t="s">
        <v>125</v>
      </c>
      <c r="BE754" s="135">
        <f>IF(N754="základní",J754,0)</f>
        <v>29000</v>
      </c>
      <c r="BF754" s="135">
        <f>IF(N754="snížená",J754,0)</f>
        <v>0</v>
      </c>
      <c r="BG754" s="135">
        <f>IF(N754="zákl. přenesená",J754,0)</f>
        <v>0</v>
      </c>
      <c r="BH754" s="135">
        <f>IF(N754="sníž. přenesená",J754,0)</f>
        <v>0</v>
      </c>
      <c r="BI754" s="135">
        <f>IF(N754="nulová",J754,0)</f>
        <v>0</v>
      </c>
      <c r="BJ754" s="13" t="s">
        <v>82</v>
      </c>
      <c r="BK754" s="135">
        <f>ROUND(I754*H754,2)</f>
        <v>29000</v>
      </c>
      <c r="BL754" s="13" t="s">
        <v>133</v>
      </c>
      <c r="BM754" s="134" t="s">
        <v>1130</v>
      </c>
    </row>
    <row r="755" spans="2:65" s="1" customFormat="1" ht="28.8">
      <c r="B755" s="25"/>
      <c r="D755" s="136" t="s">
        <v>134</v>
      </c>
      <c r="F755" s="137" t="s">
        <v>1131</v>
      </c>
      <c r="L755" s="25"/>
      <c r="M755" s="138"/>
      <c r="T755" s="49"/>
      <c r="AT755" s="13" t="s">
        <v>134</v>
      </c>
      <c r="AU755" s="13" t="s">
        <v>84</v>
      </c>
    </row>
    <row r="756" spans="2:65" s="1" customFormat="1" ht="38.4">
      <c r="B756" s="25"/>
      <c r="D756" s="136" t="s">
        <v>136</v>
      </c>
      <c r="F756" s="139" t="s">
        <v>1132</v>
      </c>
      <c r="L756" s="25"/>
      <c r="M756" s="138"/>
      <c r="T756" s="49"/>
      <c r="AT756" s="13" t="s">
        <v>136</v>
      </c>
      <c r="AU756" s="13" t="s">
        <v>84</v>
      </c>
    </row>
    <row r="757" spans="2:65" s="1" customFormat="1" ht="16.5" customHeight="1">
      <c r="B757" s="25"/>
      <c r="C757" s="124" t="s">
        <v>1133</v>
      </c>
      <c r="D757" s="124" t="s">
        <v>128</v>
      </c>
      <c r="E757" s="125" t="s">
        <v>1134</v>
      </c>
      <c r="F757" s="126" t="s">
        <v>1135</v>
      </c>
      <c r="G757" s="127" t="s">
        <v>146</v>
      </c>
      <c r="H757" s="128">
        <v>100</v>
      </c>
      <c r="I757" s="129">
        <v>415</v>
      </c>
      <c r="J757" s="129">
        <f>ROUND(I757*H757,2)</f>
        <v>41500</v>
      </c>
      <c r="K757" s="126" t="s">
        <v>132</v>
      </c>
      <c r="L757" s="25"/>
      <c r="M757" s="130" t="s">
        <v>1</v>
      </c>
      <c r="N757" s="131" t="s">
        <v>39</v>
      </c>
      <c r="O757" s="132">
        <v>0</v>
      </c>
      <c r="P757" s="132">
        <f>O757*H757</f>
        <v>0</v>
      </c>
      <c r="Q757" s="132">
        <v>0</v>
      </c>
      <c r="R757" s="132">
        <f>Q757*H757</f>
        <v>0</v>
      </c>
      <c r="S757" s="132">
        <v>0</v>
      </c>
      <c r="T757" s="133">
        <f>S757*H757</f>
        <v>0</v>
      </c>
      <c r="AR757" s="134" t="s">
        <v>133</v>
      </c>
      <c r="AT757" s="134" t="s">
        <v>128</v>
      </c>
      <c r="AU757" s="134" t="s">
        <v>84</v>
      </c>
      <c r="AY757" s="13" t="s">
        <v>125</v>
      </c>
      <c r="BE757" s="135">
        <f>IF(N757="základní",J757,0)</f>
        <v>41500</v>
      </c>
      <c r="BF757" s="135">
        <f>IF(N757="snížená",J757,0)</f>
        <v>0</v>
      </c>
      <c r="BG757" s="135">
        <f>IF(N757="zákl. přenesená",J757,0)</f>
        <v>0</v>
      </c>
      <c r="BH757" s="135">
        <f>IF(N757="sníž. přenesená",J757,0)</f>
        <v>0</v>
      </c>
      <c r="BI757" s="135">
        <f>IF(N757="nulová",J757,0)</f>
        <v>0</v>
      </c>
      <c r="BJ757" s="13" t="s">
        <v>82</v>
      </c>
      <c r="BK757" s="135">
        <f>ROUND(I757*H757,2)</f>
        <v>41500</v>
      </c>
      <c r="BL757" s="13" t="s">
        <v>133</v>
      </c>
      <c r="BM757" s="134" t="s">
        <v>1136</v>
      </c>
    </row>
    <row r="758" spans="2:65" s="1" customFormat="1" ht="28.8">
      <c r="B758" s="25"/>
      <c r="D758" s="136" t="s">
        <v>134</v>
      </c>
      <c r="F758" s="137" t="s">
        <v>1137</v>
      </c>
      <c r="L758" s="25"/>
      <c r="M758" s="138"/>
      <c r="T758" s="49"/>
      <c r="AT758" s="13" t="s">
        <v>134</v>
      </c>
      <c r="AU758" s="13" t="s">
        <v>84</v>
      </c>
    </row>
    <row r="759" spans="2:65" s="1" customFormat="1" ht="38.4">
      <c r="B759" s="25"/>
      <c r="D759" s="136" t="s">
        <v>136</v>
      </c>
      <c r="F759" s="139" t="s">
        <v>1132</v>
      </c>
      <c r="L759" s="25"/>
      <c r="M759" s="138"/>
      <c r="T759" s="49"/>
      <c r="AT759" s="13" t="s">
        <v>136</v>
      </c>
      <c r="AU759" s="13" t="s">
        <v>84</v>
      </c>
    </row>
    <row r="760" spans="2:65" s="1" customFormat="1" ht="16.5" customHeight="1">
      <c r="B760" s="25"/>
      <c r="C760" s="124" t="s">
        <v>643</v>
      </c>
      <c r="D760" s="124" t="s">
        <v>128</v>
      </c>
      <c r="E760" s="125" t="s">
        <v>1138</v>
      </c>
      <c r="F760" s="126" t="s">
        <v>1139</v>
      </c>
      <c r="G760" s="127" t="s">
        <v>146</v>
      </c>
      <c r="H760" s="128">
        <v>2000</v>
      </c>
      <c r="I760" s="129">
        <v>61.3</v>
      </c>
      <c r="J760" s="129">
        <f>ROUND(I760*H760,2)</f>
        <v>122600</v>
      </c>
      <c r="K760" s="126" t="s">
        <v>132</v>
      </c>
      <c r="L760" s="25"/>
      <c r="M760" s="130" t="s">
        <v>1</v>
      </c>
      <c r="N760" s="131" t="s">
        <v>39</v>
      </c>
      <c r="O760" s="132">
        <v>0</v>
      </c>
      <c r="P760" s="132">
        <f>O760*H760</f>
        <v>0</v>
      </c>
      <c r="Q760" s="132">
        <v>0</v>
      </c>
      <c r="R760" s="132">
        <f>Q760*H760</f>
        <v>0</v>
      </c>
      <c r="S760" s="132">
        <v>0</v>
      </c>
      <c r="T760" s="133">
        <f>S760*H760</f>
        <v>0</v>
      </c>
      <c r="AR760" s="134" t="s">
        <v>133</v>
      </c>
      <c r="AT760" s="134" t="s">
        <v>128</v>
      </c>
      <c r="AU760" s="134" t="s">
        <v>84</v>
      </c>
      <c r="AY760" s="13" t="s">
        <v>125</v>
      </c>
      <c r="BE760" s="135">
        <f>IF(N760="základní",J760,0)</f>
        <v>122600</v>
      </c>
      <c r="BF760" s="135">
        <f>IF(N760="snížená",J760,0)</f>
        <v>0</v>
      </c>
      <c r="BG760" s="135">
        <f>IF(N760="zákl. přenesená",J760,0)</f>
        <v>0</v>
      </c>
      <c r="BH760" s="135">
        <f>IF(N760="sníž. přenesená",J760,0)</f>
        <v>0</v>
      </c>
      <c r="BI760" s="135">
        <f>IF(N760="nulová",J760,0)</f>
        <v>0</v>
      </c>
      <c r="BJ760" s="13" t="s">
        <v>82</v>
      </c>
      <c r="BK760" s="135">
        <f>ROUND(I760*H760,2)</f>
        <v>122600</v>
      </c>
      <c r="BL760" s="13" t="s">
        <v>133</v>
      </c>
      <c r="BM760" s="134" t="s">
        <v>1140</v>
      </c>
    </row>
    <row r="761" spans="2:65" s="1" customFormat="1" ht="28.8">
      <c r="B761" s="25"/>
      <c r="D761" s="136" t="s">
        <v>134</v>
      </c>
      <c r="F761" s="137" t="s">
        <v>1141</v>
      </c>
      <c r="L761" s="25"/>
      <c r="M761" s="138"/>
      <c r="T761" s="49"/>
      <c r="AT761" s="13" t="s">
        <v>134</v>
      </c>
      <c r="AU761" s="13" t="s">
        <v>84</v>
      </c>
    </row>
    <row r="762" spans="2:65" s="1" customFormat="1" ht="28.8">
      <c r="B762" s="25"/>
      <c r="D762" s="136" t="s">
        <v>136</v>
      </c>
      <c r="F762" s="139" t="s">
        <v>1142</v>
      </c>
      <c r="L762" s="25"/>
      <c r="M762" s="138"/>
      <c r="T762" s="49"/>
      <c r="AT762" s="13" t="s">
        <v>136</v>
      </c>
      <c r="AU762" s="13" t="s">
        <v>84</v>
      </c>
    </row>
    <row r="763" spans="2:65" s="1" customFormat="1" ht="16.5" customHeight="1">
      <c r="B763" s="25"/>
      <c r="C763" s="124" t="s">
        <v>1143</v>
      </c>
      <c r="D763" s="124" t="s">
        <v>128</v>
      </c>
      <c r="E763" s="125" t="s">
        <v>1144</v>
      </c>
      <c r="F763" s="126" t="s">
        <v>1145</v>
      </c>
      <c r="G763" s="127" t="s">
        <v>680</v>
      </c>
      <c r="H763" s="128">
        <v>1000</v>
      </c>
      <c r="I763" s="129">
        <v>92.8</v>
      </c>
      <c r="J763" s="129">
        <f>ROUND(I763*H763,2)</f>
        <v>92800</v>
      </c>
      <c r="K763" s="126" t="s">
        <v>132</v>
      </c>
      <c r="L763" s="25"/>
      <c r="M763" s="130" t="s">
        <v>1</v>
      </c>
      <c r="N763" s="131" t="s">
        <v>39</v>
      </c>
      <c r="O763" s="132">
        <v>0</v>
      </c>
      <c r="P763" s="132">
        <f>O763*H763</f>
        <v>0</v>
      </c>
      <c r="Q763" s="132">
        <v>0</v>
      </c>
      <c r="R763" s="132">
        <f>Q763*H763</f>
        <v>0</v>
      </c>
      <c r="S763" s="132">
        <v>0</v>
      </c>
      <c r="T763" s="133">
        <f>S763*H763</f>
        <v>0</v>
      </c>
      <c r="AR763" s="134" t="s">
        <v>133</v>
      </c>
      <c r="AT763" s="134" t="s">
        <v>128</v>
      </c>
      <c r="AU763" s="134" t="s">
        <v>84</v>
      </c>
      <c r="AY763" s="13" t="s">
        <v>125</v>
      </c>
      <c r="BE763" s="135">
        <f>IF(N763="základní",J763,0)</f>
        <v>92800</v>
      </c>
      <c r="BF763" s="135">
        <f>IF(N763="snížená",J763,0)</f>
        <v>0</v>
      </c>
      <c r="BG763" s="135">
        <f>IF(N763="zákl. přenesená",J763,0)</f>
        <v>0</v>
      </c>
      <c r="BH763" s="135">
        <f>IF(N763="sníž. přenesená",J763,0)</f>
        <v>0</v>
      </c>
      <c r="BI763" s="135">
        <f>IF(N763="nulová",J763,0)</f>
        <v>0</v>
      </c>
      <c r="BJ763" s="13" t="s">
        <v>82</v>
      </c>
      <c r="BK763" s="135">
        <f>ROUND(I763*H763,2)</f>
        <v>92800</v>
      </c>
      <c r="BL763" s="13" t="s">
        <v>133</v>
      </c>
      <c r="BM763" s="134" t="s">
        <v>1146</v>
      </c>
    </row>
    <row r="764" spans="2:65" s="1" customFormat="1" ht="28.8">
      <c r="B764" s="25"/>
      <c r="D764" s="136" t="s">
        <v>134</v>
      </c>
      <c r="F764" s="137" t="s">
        <v>1147</v>
      </c>
      <c r="L764" s="25"/>
      <c r="M764" s="138"/>
      <c r="T764" s="49"/>
      <c r="AT764" s="13" t="s">
        <v>134</v>
      </c>
      <c r="AU764" s="13" t="s">
        <v>84</v>
      </c>
    </row>
    <row r="765" spans="2:65" s="1" customFormat="1" ht="28.8">
      <c r="B765" s="25"/>
      <c r="D765" s="136" t="s">
        <v>136</v>
      </c>
      <c r="F765" s="139" t="s">
        <v>1142</v>
      </c>
      <c r="L765" s="25"/>
      <c r="M765" s="138"/>
      <c r="T765" s="49"/>
      <c r="AT765" s="13" t="s">
        <v>136</v>
      </c>
      <c r="AU765" s="13" t="s">
        <v>84</v>
      </c>
    </row>
    <row r="766" spans="2:65" s="1" customFormat="1" ht="16.5" customHeight="1">
      <c r="B766" s="25"/>
      <c r="C766" s="124" t="s">
        <v>647</v>
      </c>
      <c r="D766" s="124" t="s">
        <v>128</v>
      </c>
      <c r="E766" s="125" t="s">
        <v>1148</v>
      </c>
      <c r="F766" s="126" t="s">
        <v>1149</v>
      </c>
      <c r="G766" s="127" t="s">
        <v>680</v>
      </c>
      <c r="H766" s="128">
        <v>1000</v>
      </c>
      <c r="I766" s="129">
        <v>136</v>
      </c>
      <c r="J766" s="129">
        <f>ROUND(I766*H766,2)</f>
        <v>136000</v>
      </c>
      <c r="K766" s="126" t="s">
        <v>132</v>
      </c>
      <c r="L766" s="25"/>
      <c r="M766" s="130" t="s">
        <v>1</v>
      </c>
      <c r="N766" s="131" t="s">
        <v>39</v>
      </c>
      <c r="O766" s="132">
        <v>0</v>
      </c>
      <c r="P766" s="132">
        <f>O766*H766</f>
        <v>0</v>
      </c>
      <c r="Q766" s="132">
        <v>0</v>
      </c>
      <c r="R766" s="132">
        <f>Q766*H766</f>
        <v>0</v>
      </c>
      <c r="S766" s="132">
        <v>0</v>
      </c>
      <c r="T766" s="133">
        <f>S766*H766</f>
        <v>0</v>
      </c>
      <c r="AR766" s="134" t="s">
        <v>133</v>
      </c>
      <c r="AT766" s="134" t="s">
        <v>128</v>
      </c>
      <c r="AU766" s="134" t="s">
        <v>84</v>
      </c>
      <c r="AY766" s="13" t="s">
        <v>125</v>
      </c>
      <c r="BE766" s="135">
        <f>IF(N766="základní",J766,0)</f>
        <v>136000</v>
      </c>
      <c r="BF766" s="135">
        <f>IF(N766="snížená",J766,0)</f>
        <v>0</v>
      </c>
      <c r="BG766" s="135">
        <f>IF(N766="zákl. přenesená",J766,0)</f>
        <v>0</v>
      </c>
      <c r="BH766" s="135">
        <f>IF(N766="sníž. přenesená",J766,0)</f>
        <v>0</v>
      </c>
      <c r="BI766" s="135">
        <f>IF(N766="nulová",J766,0)</f>
        <v>0</v>
      </c>
      <c r="BJ766" s="13" t="s">
        <v>82</v>
      </c>
      <c r="BK766" s="135">
        <f>ROUND(I766*H766,2)</f>
        <v>136000</v>
      </c>
      <c r="BL766" s="13" t="s">
        <v>133</v>
      </c>
      <c r="BM766" s="134" t="s">
        <v>1150</v>
      </c>
    </row>
    <row r="767" spans="2:65" s="1" customFormat="1" ht="28.8">
      <c r="B767" s="25"/>
      <c r="D767" s="136" t="s">
        <v>134</v>
      </c>
      <c r="F767" s="137" t="s">
        <v>1151</v>
      </c>
      <c r="L767" s="25"/>
      <c r="M767" s="138"/>
      <c r="T767" s="49"/>
      <c r="AT767" s="13" t="s">
        <v>134</v>
      </c>
      <c r="AU767" s="13" t="s">
        <v>84</v>
      </c>
    </row>
    <row r="768" spans="2:65" s="1" customFormat="1" ht="28.8">
      <c r="B768" s="25"/>
      <c r="D768" s="136" t="s">
        <v>136</v>
      </c>
      <c r="F768" s="139" t="s">
        <v>1142</v>
      </c>
      <c r="L768" s="25"/>
      <c r="M768" s="138"/>
      <c r="T768" s="49"/>
      <c r="AT768" s="13" t="s">
        <v>136</v>
      </c>
      <c r="AU768" s="13" t="s">
        <v>84</v>
      </c>
    </row>
    <row r="769" spans="2:65" s="1" customFormat="1" ht="16.5" customHeight="1">
      <c r="B769" s="25"/>
      <c r="C769" s="124" t="s">
        <v>1152</v>
      </c>
      <c r="D769" s="124" t="s">
        <v>128</v>
      </c>
      <c r="E769" s="125" t="s">
        <v>1153</v>
      </c>
      <c r="F769" s="126" t="s">
        <v>1154</v>
      </c>
      <c r="G769" s="127" t="s">
        <v>146</v>
      </c>
      <c r="H769" s="128">
        <v>1000</v>
      </c>
      <c r="I769" s="129">
        <v>61.3</v>
      </c>
      <c r="J769" s="129">
        <f>ROUND(I769*H769,2)</f>
        <v>61300</v>
      </c>
      <c r="K769" s="126" t="s">
        <v>132</v>
      </c>
      <c r="L769" s="25"/>
      <c r="M769" s="130" t="s">
        <v>1</v>
      </c>
      <c r="N769" s="131" t="s">
        <v>39</v>
      </c>
      <c r="O769" s="132">
        <v>0</v>
      </c>
      <c r="P769" s="132">
        <f>O769*H769</f>
        <v>0</v>
      </c>
      <c r="Q769" s="132">
        <v>0</v>
      </c>
      <c r="R769" s="132">
        <f>Q769*H769</f>
        <v>0</v>
      </c>
      <c r="S769" s="132">
        <v>0</v>
      </c>
      <c r="T769" s="133">
        <f>S769*H769</f>
        <v>0</v>
      </c>
      <c r="AR769" s="134" t="s">
        <v>133</v>
      </c>
      <c r="AT769" s="134" t="s">
        <v>128</v>
      </c>
      <c r="AU769" s="134" t="s">
        <v>84</v>
      </c>
      <c r="AY769" s="13" t="s">
        <v>125</v>
      </c>
      <c r="BE769" s="135">
        <f>IF(N769="základní",J769,0)</f>
        <v>61300</v>
      </c>
      <c r="BF769" s="135">
        <f>IF(N769="snížená",J769,0)</f>
        <v>0</v>
      </c>
      <c r="BG769" s="135">
        <f>IF(N769="zákl. přenesená",J769,0)</f>
        <v>0</v>
      </c>
      <c r="BH769" s="135">
        <f>IF(N769="sníž. přenesená",J769,0)</f>
        <v>0</v>
      </c>
      <c r="BI769" s="135">
        <f>IF(N769="nulová",J769,0)</f>
        <v>0</v>
      </c>
      <c r="BJ769" s="13" t="s">
        <v>82</v>
      </c>
      <c r="BK769" s="135">
        <f>ROUND(I769*H769,2)</f>
        <v>61300</v>
      </c>
      <c r="BL769" s="13" t="s">
        <v>133</v>
      </c>
      <c r="BM769" s="134" t="s">
        <v>1155</v>
      </c>
    </row>
    <row r="770" spans="2:65" s="1" customFormat="1" ht="28.8">
      <c r="B770" s="25"/>
      <c r="D770" s="136" t="s">
        <v>134</v>
      </c>
      <c r="F770" s="137" t="s">
        <v>1156</v>
      </c>
      <c r="L770" s="25"/>
      <c r="M770" s="138"/>
      <c r="T770" s="49"/>
      <c r="AT770" s="13" t="s">
        <v>134</v>
      </c>
      <c r="AU770" s="13" t="s">
        <v>84</v>
      </c>
    </row>
    <row r="771" spans="2:65" s="1" customFormat="1" ht="28.8">
      <c r="B771" s="25"/>
      <c r="D771" s="136" t="s">
        <v>136</v>
      </c>
      <c r="F771" s="139" t="s">
        <v>1142</v>
      </c>
      <c r="L771" s="25"/>
      <c r="M771" s="138"/>
      <c r="T771" s="49"/>
      <c r="AT771" s="13" t="s">
        <v>136</v>
      </c>
      <c r="AU771" s="13" t="s">
        <v>84</v>
      </c>
    </row>
    <row r="772" spans="2:65" s="1" customFormat="1" ht="16.5" customHeight="1">
      <c r="B772" s="25"/>
      <c r="C772" s="124" t="s">
        <v>652</v>
      </c>
      <c r="D772" s="124" t="s">
        <v>128</v>
      </c>
      <c r="E772" s="125" t="s">
        <v>1157</v>
      </c>
      <c r="F772" s="126" t="s">
        <v>1158</v>
      </c>
      <c r="G772" s="127" t="s">
        <v>680</v>
      </c>
      <c r="H772" s="128">
        <v>300</v>
      </c>
      <c r="I772" s="129">
        <v>260</v>
      </c>
      <c r="J772" s="129">
        <f>ROUND(I772*H772,2)</f>
        <v>78000</v>
      </c>
      <c r="K772" s="126" t="s">
        <v>132</v>
      </c>
      <c r="L772" s="25"/>
      <c r="M772" s="130" t="s">
        <v>1</v>
      </c>
      <c r="N772" s="131" t="s">
        <v>39</v>
      </c>
      <c r="O772" s="132">
        <v>0</v>
      </c>
      <c r="P772" s="132">
        <f>O772*H772</f>
        <v>0</v>
      </c>
      <c r="Q772" s="132">
        <v>0</v>
      </c>
      <c r="R772" s="132">
        <f>Q772*H772</f>
        <v>0</v>
      </c>
      <c r="S772" s="132">
        <v>0</v>
      </c>
      <c r="T772" s="133">
        <f>S772*H772</f>
        <v>0</v>
      </c>
      <c r="AR772" s="134" t="s">
        <v>133</v>
      </c>
      <c r="AT772" s="134" t="s">
        <v>128</v>
      </c>
      <c r="AU772" s="134" t="s">
        <v>84</v>
      </c>
      <c r="AY772" s="13" t="s">
        <v>125</v>
      </c>
      <c r="BE772" s="135">
        <f>IF(N772="základní",J772,0)</f>
        <v>78000</v>
      </c>
      <c r="BF772" s="135">
        <f>IF(N772="snížená",J772,0)</f>
        <v>0</v>
      </c>
      <c r="BG772" s="135">
        <f>IF(N772="zákl. přenesená",J772,0)</f>
        <v>0</v>
      </c>
      <c r="BH772" s="135">
        <f>IF(N772="sníž. přenesená",J772,0)</f>
        <v>0</v>
      </c>
      <c r="BI772" s="135">
        <f>IF(N772="nulová",J772,0)</f>
        <v>0</v>
      </c>
      <c r="BJ772" s="13" t="s">
        <v>82</v>
      </c>
      <c r="BK772" s="135">
        <f>ROUND(I772*H772,2)</f>
        <v>78000</v>
      </c>
      <c r="BL772" s="13" t="s">
        <v>133</v>
      </c>
      <c r="BM772" s="134" t="s">
        <v>1159</v>
      </c>
    </row>
    <row r="773" spans="2:65" s="1" customFormat="1" ht="28.8">
      <c r="B773" s="25"/>
      <c r="D773" s="136" t="s">
        <v>134</v>
      </c>
      <c r="F773" s="137" t="s">
        <v>1160</v>
      </c>
      <c r="L773" s="25"/>
      <c r="M773" s="138"/>
      <c r="T773" s="49"/>
      <c r="AT773" s="13" t="s">
        <v>134</v>
      </c>
      <c r="AU773" s="13" t="s">
        <v>84</v>
      </c>
    </row>
    <row r="774" spans="2:65" s="1" customFormat="1" ht="28.8">
      <c r="B774" s="25"/>
      <c r="D774" s="136" t="s">
        <v>136</v>
      </c>
      <c r="F774" s="139" t="s">
        <v>1142</v>
      </c>
      <c r="L774" s="25"/>
      <c r="M774" s="138"/>
      <c r="T774" s="49"/>
      <c r="AT774" s="13" t="s">
        <v>136</v>
      </c>
      <c r="AU774" s="13" t="s">
        <v>84</v>
      </c>
    </row>
    <row r="775" spans="2:65" s="1" customFormat="1" ht="21.75" customHeight="1">
      <c r="B775" s="25"/>
      <c r="C775" s="124" t="s">
        <v>1161</v>
      </c>
      <c r="D775" s="124" t="s">
        <v>128</v>
      </c>
      <c r="E775" s="125" t="s">
        <v>1162</v>
      </c>
      <c r="F775" s="126" t="s">
        <v>1163</v>
      </c>
      <c r="G775" s="127" t="s">
        <v>680</v>
      </c>
      <c r="H775" s="128">
        <v>200</v>
      </c>
      <c r="I775" s="129">
        <v>396</v>
      </c>
      <c r="J775" s="129">
        <f>ROUND(I775*H775,2)</f>
        <v>79200</v>
      </c>
      <c r="K775" s="126" t="s">
        <v>132</v>
      </c>
      <c r="L775" s="25"/>
      <c r="M775" s="130" t="s">
        <v>1</v>
      </c>
      <c r="N775" s="131" t="s">
        <v>39</v>
      </c>
      <c r="O775" s="132">
        <v>0</v>
      </c>
      <c r="P775" s="132">
        <f>O775*H775</f>
        <v>0</v>
      </c>
      <c r="Q775" s="132">
        <v>0</v>
      </c>
      <c r="R775" s="132">
        <f>Q775*H775</f>
        <v>0</v>
      </c>
      <c r="S775" s="132">
        <v>0</v>
      </c>
      <c r="T775" s="133">
        <f>S775*H775</f>
        <v>0</v>
      </c>
      <c r="AR775" s="134" t="s">
        <v>133</v>
      </c>
      <c r="AT775" s="134" t="s">
        <v>128</v>
      </c>
      <c r="AU775" s="134" t="s">
        <v>84</v>
      </c>
      <c r="AY775" s="13" t="s">
        <v>125</v>
      </c>
      <c r="BE775" s="135">
        <f>IF(N775="základní",J775,0)</f>
        <v>79200</v>
      </c>
      <c r="BF775" s="135">
        <f>IF(N775="snížená",J775,0)</f>
        <v>0</v>
      </c>
      <c r="BG775" s="135">
        <f>IF(N775="zákl. přenesená",J775,0)</f>
        <v>0</v>
      </c>
      <c r="BH775" s="135">
        <f>IF(N775="sníž. přenesená",J775,0)</f>
        <v>0</v>
      </c>
      <c r="BI775" s="135">
        <f>IF(N775="nulová",J775,0)</f>
        <v>0</v>
      </c>
      <c r="BJ775" s="13" t="s">
        <v>82</v>
      </c>
      <c r="BK775" s="135">
        <f>ROUND(I775*H775,2)</f>
        <v>79200</v>
      </c>
      <c r="BL775" s="13" t="s">
        <v>133</v>
      </c>
      <c r="BM775" s="134" t="s">
        <v>1164</v>
      </c>
    </row>
    <row r="776" spans="2:65" s="1" customFormat="1" ht="28.8">
      <c r="B776" s="25"/>
      <c r="D776" s="136" t="s">
        <v>134</v>
      </c>
      <c r="F776" s="137" t="s">
        <v>1165</v>
      </c>
      <c r="L776" s="25"/>
      <c r="M776" s="138"/>
      <c r="T776" s="49"/>
      <c r="AT776" s="13" t="s">
        <v>134</v>
      </c>
      <c r="AU776" s="13" t="s">
        <v>84</v>
      </c>
    </row>
    <row r="777" spans="2:65" s="1" customFormat="1" ht="28.8">
      <c r="B777" s="25"/>
      <c r="D777" s="136" t="s">
        <v>136</v>
      </c>
      <c r="F777" s="139" t="s">
        <v>1142</v>
      </c>
      <c r="L777" s="25"/>
      <c r="M777" s="138"/>
      <c r="T777" s="49"/>
      <c r="AT777" s="13" t="s">
        <v>136</v>
      </c>
      <c r="AU777" s="13" t="s">
        <v>84</v>
      </c>
    </row>
    <row r="778" spans="2:65" s="1" customFormat="1" ht="16.5" customHeight="1">
      <c r="B778" s="25"/>
      <c r="C778" s="124" t="s">
        <v>656</v>
      </c>
      <c r="D778" s="124" t="s">
        <v>128</v>
      </c>
      <c r="E778" s="125" t="s">
        <v>1166</v>
      </c>
      <c r="F778" s="126" t="s">
        <v>1167</v>
      </c>
      <c r="G778" s="127" t="s">
        <v>146</v>
      </c>
      <c r="H778" s="128">
        <v>1500</v>
      </c>
      <c r="I778" s="129">
        <v>130</v>
      </c>
      <c r="J778" s="129">
        <f>ROUND(I778*H778,2)</f>
        <v>195000</v>
      </c>
      <c r="K778" s="126" t="s">
        <v>132</v>
      </c>
      <c r="L778" s="25"/>
      <c r="M778" s="130" t="s">
        <v>1</v>
      </c>
      <c r="N778" s="131" t="s">
        <v>39</v>
      </c>
      <c r="O778" s="132">
        <v>0</v>
      </c>
      <c r="P778" s="132">
        <f>O778*H778</f>
        <v>0</v>
      </c>
      <c r="Q778" s="132">
        <v>0</v>
      </c>
      <c r="R778" s="132">
        <f>Q778*H778</f>
        <v>0</v>
      </c>
      <c r="S778" s="132">
        <v>0</v>
      </c>
      <c r="T778" s="133">
        <f>S778*H778</f>
        <v>0</v>
      </c>
      <c r="AR778" s="134" t="s">
        <v>133</v>
      </c>
      <c r="AT778" s="134" t="s">
        <v>128</v>
      </c>
      <c r="AU778" s="134" t="s">
        <v>84</v>
      </c>
      <c r="AY778" s="13" t="s">
        <v>125</v>
      </c>
      <c r="BE778" s="135">
        <f>IF(N778="základní",J778,0)</f>
        <v>195000</v>
      </c>
      <c r="BF778" s="135">
        <f>IF(N778="snížená",J778,0)</f>
        <v>0</v>
      </c>
      <c r="BG778" s="135">
        <f>IF(N778="zákl. přenesená",J778,0)</f>
        <v>0</v>
      </c>
      <c r="BH778" s="135">
        <f>IF(N778="sníž. přenesená",J778,0)</f>
        <v>0</v>
      </c>
      <c r="BI778" s="135">
        <f>IF(N778="nulová",J778,0)</f>
        <v>0</v>
      </c>
      <c r="BJ778" s="13" t="s">
        <v>82</v>
      </c>
      <c r="BK778" s="135">
        <f>ROUND(I778*H778,2)</f>
        <v>195000</v>
      </c>
      <c r="BL778" s="13" t="s">
        <v>133</v>
      </c>
      <c r="BM778" s="134" t="s">
        <v>1168</v>
      </c>
    </row>
    <row r="779" spans="2:65" s="1" customFormat="1" ht="28.8">
      <c r="B779" s="25"/>
      <c r="D779" s="136" t="s">
        <v>134</v>
      </c>
      <c r="F779" s="137" t="s">
        <v>1169</v>
      </c>
      <c r="L779" s="25"/>
      <c r="M779" s="138"/>
      <c r="T779" s="49"/>
      <c r="AT779" s="13" t="s">
        <v>134</v>
      </c>
      <c r="AU779" s="13" t="s">
        <v>84</v>
      </c>
    </row>
    <row r="780" spans="2:65" s="1" customFormat="1" ht="28.8">
      <c r="B780" s="25"/>
      <c r="D780" s="136" t="s">
        <v>136</v>
      </c>
      <c r="F780" s="139" t="s">
        <v>1170</v>
      </c>
      <c r="L780" s="25"/>
      <c r="M780" s="138"/>
      <c r="T780" s="49"/>
      <c r="AT780" s="13" t="s">
        <v>136</v>
      </c>
      <c r="AU780" s="13" t="s">
        <v>84</v>
      </c>
    </row>
    <row r="781" spans="2:65" s="1" customFormat="1" ht="16.5" customHeight="1">
      <c r="B781" s="25"/>
      <c r="C781" s="124" t="s">
        <v>1171</v>
      </c>
      <c r="D781" s="124" t="s">
        <v>128</v>
      </c>
      <c r="E781" s="125" t="s">
        <v>1172</v>
      </c>
      <c r="F781" s="126" t="s">
        <v>1173</v>
      </c>
      <c r="G781" s="127" t="s">
        <v>146</v>
      </c>
      <c r="H781" s="128">
        <v>200</v>
      </c>
      <c r="I781" s="129">
        <v>229</v>
      </c>
      <c r="J781" s="129">
        <f>ROUND(I781*H781,2)</f>
        <v>45800</v>
      </c>
      <c r="K781" s="126" t="s">
        <v>132</v>
      </c>
      <c r="L781" s="25"/>
      <c r="M781" s="130" t="s">
        <v>1</v>
      </c>
      <c r="N781" s="131" t="s">
        <v>39</v>
      </c>
      <c r="O781" s="132">
        <v>0</v>
      </c>
      <c r="P781" s="132">
        <f>O781*H781</f>
        <v>0</v>
      </c>
      <c r="Q781" s="132">
        <v>0</v>
      </c>
      <c r="R781" s="132">
        <f>Q781*H781</f>
        <v>0</v>
      </c>
      <c r="S781" s="132">
        <v>0</v>
      </c>
      <c r="T781" s="133">
        <f>S781*H781</f>
        <v>0</v>
      </c>
      <c r="AR781" s="134" t="s">
        <v>133</v>
      </c>
      <c r="AT781" s="134" t="s">
        <v>128</v>
      </c>
      <c r="AU781" s="134" t="s">
        <v>84</v>
      </c>
      <c r="AY781" s="13" t="s">
        <v>125</v>
      </c>
      <c r="BE781" s="135">
        <f>IF(N781="základní",J781,0)</f>
        <v>45800</v>
      </c>
      <c r="BF781" s="135">
        <f>IF(N781="snížená",J781,0)</f>
        <v>0</v>
      </c>
      <c r="BG781" s="135">
        <f>IF(N781="zákl. přenesená",J781,0)</f>
        <v>0</v>
      </c>
      <c r="BH781" s="135">
        <f>IF(N781="sníž. přenesená",J781,0)</f>
        <v>0</v>
      </c>
      <c r="BI781" s="135">
        <f>IF(N781="nulová",J781,0)</f>
        <v>0</v>
      </c>
      <c r="BJ781" s="13" t="s">
        <v>82</v>
      </c>
      <c r="BK781" s="135">
        <f>ROUND(I781*H781,2)</f>
        <v>45800</v>
      </c>
      <c r="BL781" s="13" t="s">
        <v>133</v>
      </c>
      <c r="BM781" s="134" t="s">
        <v>1174</v>
      </c>
    </row>
    <row r="782" spans="2:65" s="1" customFormat="1" ht="28.8">
      <c r="B782" s="25"/>
      <c r="D782" s="136" t="s">
        <v>134</v>
      </c>
      <c r="F782" s="137" t="s">
        <v>1175</v>
      </c>
      <c r="L782" s="25"/>
      <c r="M782" s="138"/>
      <c r="T782" s="49"/>
      <c r="AT782" s="13" t="s">
        <v>134</v>
      </c>
      <c r="AU782" s="13" t="s">
        <v>84</v>
      </c>
    </row>
    <row r="783" spans="2:65" s="1" customFormat="1" ht="28.8">
      <c r="B783" s="25"/>
      <c r="D783" s="136" t="s">
        <v>136</v>
      </c>
      <c r="F783" s="139" t="s">
        <v>1170</v>
      </c>
      <c r="L783" s="25"/>
      <c r="M783" s="138"/>
      <c r="T783" s="49"/>
      <c r="AT783" s="13" t="s">
        <v>136</v>
      </c>
      <c r="AU783" s="13" t="s">
        <v>84</v>
      </c>
    </row>
    <row r="784" spans="2:65" s="1" customFormat="1" ht="16.5" customHeight="1">
      <c r="B784" s="25"/>
      <c r="C784" s="124" t="s">
        <v>661</v>
      </c>
      <c r="D784" s="124" t="s">
        <v>128</v>
      </c>
      <c r="E784" s="125" t="s">
        <v>1176</v>
      </c>
      <c r="F784" s="126" t="s">
        <v>1177</v>
      </c>
      <c r="G784" s="127" t="s">
        <v>146</v>
      </c>
      <c r="H784" s="128">
        <v>200</v>
      </c>
      <c r="I784" s="129">
        <v>86.7</v>
      </c>
      <c r="J784" s="129">
        <f>ROUND(I784*H784,2)</f>
        <v>17340</v>
      </c>
      <c r="K784" s="126" t="s">
        <v>132</v>
      </c>
      <c r="L784" s="25"/>
      <c r="M784" s="130" t="s">
        <v>1</v>
      </c>
      <c r="N784" s="131" t="s">
        <v>39</v>
      </c>
      <c r="O784" s="132">
        <v>0</v>
      </c>
      <c r="P784" s="132">
        <f>O784*H784</f>
        <v>0</v>
      </c>
      <c r="Q784" s="132">
        <v>0</v>
      </c>
      <c r="R784" s="132">
        <f>Q784*H784</f>
        <v>0</v>
      </c>
      <c r="S784" s="132">
        <v>0</v>
      </c>
      <c r="T784" s="133">
        <f>S784*H784</f>
        <v>0</v>
      </c>
      <c r="AR784" s="134" t="s">
        <v>133</v>
      </c>
      <c r="AT784" s="134" t="s">
        <v>128</v>
      </c>
      <c r="AU784" s="134" t="s">
        <v>84</v>
      </c>
      <c r="AY784" s="13" t="s">
        <v>125</v>
      </c>
      <c r="BE784" s="135">
        <f>IF(N784="základní",J784,0)</f>
        <v>17340</v>
      </c>
      <c r="BF784" s="135">
        <f>IF(N784="snížená",J784,0)</f>
        <v>0</v>
      </c>
      <c r="BG784" s="135">
        <f>IF(N784="zákl. přenesená",J784,0)</f>
        <v>0</v>
      </c>
      <c r="BH784" s="135">
        <f>IF(N784="sníž. přenesená",J784,0)</f>
        <v>0</v>
      </c>
      <c r="BI784" s="135">
        <f>IF(N784="nulová",J784,0)</f>
        <v>0</v>
      </c>
      <c r="BJ784" s="13" t="s">
        <v>82</v>
      </c>
      <c r="BK784" s="135">
        <f>ROUND(I784*H784,2)</f>
        <v>17340</v>
      </c>
      <c r="BL784" s="13" t="s">
        <v>133</v>
      </c>
      <c r="BM784" s="134" t="s">
        <v>1178</v>
      </c>
    </row>
    <row r="785" spans="2:65" s="1" customFormat="1" ht="28.8">
      <c r="B785" s="25"/>
      <c r="D785" s="136" t="s">
        <v>134</v>
      </c>
      <c r="F785" s="137" t="s">
        <v>1179</v>
      </c>
      <c r="L785" s="25"/>
      <c r="M785" s="138"/>
      <c r="T785" s="49"/>
      <c r="AT785" s="13" t="s">
        <v>134</v>
      </c>
      <c r="AU785" s="13" t="s">
        <v>84</v>
      </c>
    </row>
    <row r="786" spans="2:65" s="1" customFormat="1" ht="28.8">
      <c r="B786" s="25"/>
      <c r="D786" s="136" t="s">
        <v>136</v>
      </c>
      <c r="F786" s="139" t="s">
        <v>1170</v>
      </c>
      <c r="L786" s="25"/>
      <c r="M786" s="138"/>
      <c r="T786" s="49"/>
      <c r="AT786" s="13" t="s">
        <v>136</v>
      </c>
      <c r="AU786" s="13" t="s">
        <v>84</v>
      </c>
    </row>
    <row r="787" spans="2:65" s="1" customFormat="1" ht="16.5" customHeight="1">
      <c r="B787" s="25"/>
      <c r="C787" s="124" t="s">
        <v>1180</v>
      </c>
      <c r="D787" s="124" t="s">
        <v>128</v>
      </c>
      <c r="E787" s="125" t="s">
        <v>1181</v>
      </c>
      <c r="F787" s="126" t="s">
        <v>1182</v>
      </c>
      <c r="G787" s="127" t="s">
        <v>146</v>
      </c>
      <c r="H787" s="128">
        <v>200</v>
      </c>
      <c r="I787" s="129">
        <v>68.099999999999994</v>
      </c>
      <c r="J787" s="129">
        <f>ROUND(I787*H787,2)</f>
        <v>13620</v>
      </c>
      <c r="K787" s="126" t="s">
        <v>132</v>
      </c>
      <c r="L787" s="25"/>
      <c r="M787" s="130" t="s">
        <v>1</v>
      </c>
      <c r="N787" s="131" t="s">
        <v>39</v>
      </c>
      <c r="O787" s="132">
        <v>0</v>
      </c>
      <c r="P787" s="132">
        <f>O787*H787</f>
        <v>0</v>
      </c>
      <c r="Q787" s="132">
        <v>0</v>
      </c>
      <c r="R787" s="132">
        <f>Q787*H787</f>
        <v>0</v>
      </c>
      <c r="S787" s="132">
        <v>0</v>
      </c>
      <c r="T787" s="133">
        <f>S787*H787</f>
        <v>0</v>
      </c>
      <c r="AR787" s="134" t="s">
        <v>133</v>
      </c>
      <c r="AT787" s="134" t="s">
        <v>128</v>
      </c>
      <c r="AU787" s="134" t="s">
        <v>84</v>
      </c>
      <c r="AY787" s="13" t="s">
        <v>125</v>
      </c>
      <c r="BE787" s="135">
        <f>IF(N787="základní",J787,0)</f>
        <v>13620</v>
      </c>
      <c r="BF787" s="135">
        <f>IF(N787="snížená",J787,0)</f>
        <v>0</v>
      </c>
      <c r="BG787" s="135">
        <f>IF(N787="zákl. přenesená",J787,0)</f>
        <v>0</v>
      </c>
      <c r="BH787" s="135">
        <f>IF(N787="sníž. přenesená",J787,0)</f>
        <v>0</v>
      </c>
      <c r="BI787" s="135">
        <f>IF(N787="nulová",J787,0)</f>
        <v>0</v>
      </c>
      <c r="BJ787" s="13" t="s">
        <v>82</v>
      </c>
      <c r="BK787" s="135">
        <f>ROUND(I787*H787,2)</f>
        <v>13620</v>
      </c>
      <c r="BL787" s="13" t="s">
        <v>133</v>
      </c>
      <c r="BM787" s="134" t="s">
        <v>1183</v>
      </c>
    </row>
    <row r="788" spans="2:65" s="1" customFormat="1" ht="28.8">
      <c r="B788" s="25"/>
      <c r="D788" s="136" t="s">
        <v>134</v>
      </c>
      <c r="F788" s="137" t="s">
        <v>1184</v>
      </c>
      <c r="L788" s="25"/>
      <c r="M788" s="138"/>
      <c r="T788" s="49"/>
      <c r="AT788" s="13" t="s">
        <v>134</v>
      </c>
      <c r="AU788" s="13" t="s">
        <v>84</v>
      </c>
    </row>
    <row r="789" spans="2:65" s="1" customFormat="1" ht="28.8">
      <c r="B789" s="25"/>
      <c r="D789" s="136" t="s">
        <v>136</v>
      </c>
      <c r="F789" s="139" t="s">
        <v>1170</v>
      </c>
      <c r="L789" s="25"/>
      <c r="M789" s="138"/>
      <c r="T789" s="49"/>
      <c r="AT789" s="13" t="s">
        <v>136</v>
      </c>
      <c r="AU789" s="13" t="s">
        <v>84</v>
      </c>
    </row>
    <row r="790" spans="2:65" s="1" customFormat="1" ht="16.5" customHeight="1">
      <c r="B790" s="25"/>
      <c r="C790" s="124" t="s">
        <v>665</v>
      </c>
      <c r="D790" s="124" t="s">
        <v>128</v>
      </c>
      <c r="E790" s="125" t="s">
        <v>1185</v>
      </c>
      <c r="F790" s="126" t="s">
        <v>1186</v>
      </c>
      <c r="G790" s="127" t="s">
        <v>146</v>
      </c>
      <c r="H790" s="128">
        <v>200</v>
      </c>
      <c r="I790" s="129">
        <v>105</v>
      </c>
      <c r="J790" s="129">
        <f>ROUND(I790*H790,2)</f>
        <v>21000</v>
      </c>
      <c r="K790" s="126" t="s">
        <v>132</v>
      </c>
      <c r="L790" s="25"/>
      <c r="M790" s="130" t="s">
        <v>1</v>
      </c>
      <c r="N790" s="131" t="s">
        <v>39</v>
      </c>
      <c r="O790" s="132">
        <v>0</v>
      </c>
      <c r="P790" s="132">
        <f>O790*H790</f>
        <v>0</v>
      </c>
      <c r="Q790" s="132">
        <v>0</v>
      </c>
      <c r="R790" s="132">
        <f>Q790*H790</f>
        <v>0</v>
      </c>
      <c r="S790" s="132">
        <v>0</v>
      </c>
      <c r="T790" s="133">
        <f>S790*H790</f>
        <v>0</v>
      </c>
      <c r="AR790" s="134" t="s">
        <v>133</v>
      </c>
      <c r="AT790" s="134" t="s">
        <v>128</v>
      </c>
      <c r="AU790" s="134" t="s">
        <v>84</v>
      </c>
      <c r="AY790" s="13" t="s">
        <v>125</v>
      </c>
      <c r="BE790" s="135">
        <f>IF(N790="základní",J790,0)</f>
        <v>21000</v>
      </c>
      <c r="BF790" s="135">
        <f>IF(N790="snížená",J790,0)</f>
        <v>0</v>
      </c>
      <c r="BG790" s="135">
        <f>IF(N790="zákl. přenesená",J790,0)</f>
        <v>0</v>
      </c>
      <c r="BH790" s="135">
        <f>IF(N790="sníž. přenesená",J790,0)</f>
        <v>0</v>
      </c>
      <c r="BI790" s="135">
        <f>IF(N790="nulová",J790,0)</f>
        <v>0</v>
      </c>
      <c r="BJ790" s="13" t="s">
        <v>82</v>
      </c>
      <c r="BK790" s="135">
        <f>ROUND(I790*H790,2)</f>
        <v>21000</v>
      </c>
      <c r="BL790" s="13" t="s">
        <v>133</v>
      </c>
      <c r="BM790" s="134" t="s">
        <v>1187</v>
      </c>
    </row>
    <row r="791" spans="2:65" s="1" customFormat="1" ht="19.2">
      <c r="B791" s="25"/>
      <c r="D791" s="136" t="s">
        <v>134</v>
      </c>
      <c r="F791" s="137" t="s">
        <v>1188</v>
      </c>
      <c r="L791" s="25"/>
      <c r="M791" s="138"/>
      <c r="T791" s="49"/>
      <c r="AT791" s="13" t="s">
        <v>134</v>
      </c>
      <c r="AU791" s="13" t="s">
        <v>84</v>
      </c>
    </row>
    <row r="792" spans="2:65" s="1" customFormat="1" ht="28.8">
      <c r="B792" s="25"/>
      <c r="D792" s="136" t="s">
        <v>136</v>
      </c>
      <c r="F792" s="139" t="s">
        <v>1170</v>
      </c>
      <c r="L792" s="25"/>
      <c r="M792" s="138"/>
      <c r="T792" s="49"/>
      <c r="AT792" s="13" t="s">
        <v>136</v>
      </c>
      <c r="AU792" s="13" t="s">
        <v>84</v>
      </c>
    </row>
    <row r="793" spans="2:65" s="1" customFormat="1" ht="16.5" customHeight="1">
      <c r="B793" s="25"/>
      <c r="C793" s="124" t="s">
        <v>1189</v>
      </c>
      <c r="D793" s="124" t="s">
        <v>128</v>
      </c>
      <c r="E793" s="125" t="s">
        <v>1190</v>
      </c>
      <c r="F793" s="126" t="s">
        <v>1191</v>
      </c>
      <c r="G793" s="127" t="s">
        <v>146</v>
      </c>
      <c r="H793" s="128">
        <v>200</v>
      </c>
      <c r="I793" s="129">
        <v>92.8</v>
      </c>
      <c r="J793" s="129">
        <f>ROUND(I793*H793,2)</f>
        <v>18560</v>
      </c>
      <c r="K793" s="126" t="s">
        <v>132</v>
      </c>
      <c r="L793" s="25"/>
      <c r="M793" s="130" t="s">
        <v>1</v>
      </c>
      <c r="N793" s="131" t="s">
        <v>39</v>
      </c>
      <c r="O793" s="132">
        <v>0</v>
      </c>
      <c r="P793" s="132">
        <f>O793*H793</f>
        <v>0</v>
      </c>
      <c r="Q793" s="132">
        <v>0</v>
      </c>
      <c r="R793" s="132">
        <f>Q793*H793</f>
        <v>0</v>
      </c>
      <c r="S793" s="132">
        <v>0</v>
      </c>
      <c r="T793" s="133">
        <f>S793*H793</f>
        <v>0</v>
      </c>
      <c r="AR793" s="134" t="s">
        <v>133</v>
      </c>
      <c r="AT793" s="134" t="s">
        <v>128</v>
      </c>
      <c r="AU793" s="134" t="s">
        <v>84</v>
      </c>
      <c r="AY793" s="13" t="s">
        <v>125</v>
      </c>
      <c r="BE793" s="135">
        <f>IF(N793="základní",J793,0)</f>
        <v>18560</v>
      </c>
      <c r="BF793" s="135">
        <f>IF(N793="snížená",J793,0)</f>
        <v>0</v>
      </c>
      <c r="BG793" s="135">
        <f>IF(N793="zákl. přenesená",J793,0)</f>
        <v>0</v>
      </c>
      <c r="BH793" s="135">
        <f>IF(N793="sníž. přenesená",J793,0)</f>
        <v>0</v>
      </c>
      <c r="BI793" s="135">
        <f>IF(N793="nulová",J793,0)</f>
        <v>0</v>
      </c>
      <c r="BJ793" s="13" t="s">
        <v>82</v>
      </c>
      <c r="BK793" s="135">
        <f>ROUND(I793*H793,2)</f>
        <v>18560</v>
      </c>
      <c r="BL793" s="13" t="s">
        <v>133</v>
      </c>
      <c r="BM793" s="134" t="s">
        <v>1192</v>
      </c>
    </row>
    <row r="794" spans="2:65" s="1" customFormat="1" ht="28.8">
      <c r="B794" s="25"/>
      <c r="D794" s="136" t="s">
        <v>134</v>
      </c>
      <c r="F794" s="137" t="s">
        <v>1193</v>
      </c>
      <c r="L794" s="25"/>
      <c r="M794" s="138"/>
      <c r="T794" s="49"/>
      <c r="AT794" s="13" t="s">
        <v>134</v>
      </c>
      <c r="AU794" s="13" t="s">
        <v>84</v>
      </c>
    </row>
    <row r="795" spans="2:65" s="1" customFormat="1" ht="28.8">
      <c r="B795" s="25"/>
      <c r="D795" s="136" t="s">
        <v>136</v>
      </c>
      <c r="F795" s="139" t="s">
        <v>1170</v>
      </c>
      <c r="L795" s="25"/>
      <c r="M795" s="138"/>
      <c r="T795" s="49"/>
      <c r="AT795" s="13" t="s">
        <v>136</v>
      </c>
      <c r="AU795" s="13" t="s">
        <v>84</v>
      </c>
    </row>
    <row r="796" spans="2:65" s="1" customFormat="1" ht="16.5" customHeight="1">
      <c r="B796" s="25"/>
      <c r="C796" s="124" t="s">
        <v>670</v>
      </c>
      <c r="D796" s="124" t="s">
        <v>128</v>
      </c>
      <c r="E796" s="125" t="s">
        <v>1194</v>
      </c>
      <c r="F796" s="126" t="s">
        <v>1195</v>
      </c>
      <c r="G796" s="127" t="s">
        <v>146</v>
      </c>
      <c r="H796" s="128">
        <v>500</v>
      </c>
      <c r="I796" s="129">
        <v>55.7</v>
      </c>
      <c r="J796" s="129">
        <f>ROUND(I796*H796,2)</f>
        <v>27850</v>
      </c>
      <c r="K796" s="126" t="s">
        <v>132</v>
      </c>
      <c r="L796" s="25"/>
      <c r="M796" s="130" t="s">
        <v>1</v>
      </c>
      <c r="N796" s="131" t="s">
        <v>39</v>
      </c>
      <c r="O796" s="132">
        <v>0</v>
      </c>
      <c r="P796" s="132">
        <f>O796*H796</f>
        <v>0</v>
      </c>
      <c r="Q796" s="132">
        <v>0</v>
      </c>
      <c r="R796" s="132">
        <f>Q796*H796</f>
        <v>0</v>
      </c>
      <c r="S796" s="132">
        <v>0</v>
      </c>
      <c r="T796" s="133">
        <f>S796*H796</f>
        <v>0</v>
      </c>
      <c r="AR796" s="134" t="s">
        <v>133</v>
      </c>
      <c r="AT796" s="134" t="s">
        <v>128</v>
      </c>
      <c r="AU796" s="134" t="s">
        <v>84</v>
      </c>
      <c r="AY796" s="13" t="s">
        <v>125</v>
      </c>
      <c r="BE796" s="135">
        <f>IF(N796="základní",J796,0)</f>
        <v>27850</v>
      </c>
      <c r="BF796" s="135">
        <f>IF(N796="snížená",J796,0)</f>
        <v>0</v>
      </c>
      <c r="BG796" s="135">
        <f>IF(N796="zákl. přenesená",J796,0)</f>
        <v>0</v>
      </c>
      <c r="BH796" s="135">
        <f>IF(N796="sníž. přenesená",J796,0)</f>
        <v>0</v>
      </c>
      <c r="BI796" s="135">
        <f>IF(N796="nulová",J796,0)</f>
        <v>0</v>
      </c>
      <c r="BJ796" s="13" t="s">
        <v>82</v>
      </c>
      <c r="BK796" s="135">
        <f>ROUND(I796*H796,2)</f>
        <v>27850</v>
      </c>
      <c r="BL796" s="13" t="s">
        <v>133</v>
      </c>
      <c r="BM796" s="134" t="s">
        <v>1196</v>
      </c>
    </row>
    <row r="797" spans="2:65" s="1" customFormat="1" ht="28.8">
      <c r="B797" s="25"/>
      <c r="D797" s="136" t="s">
        <v>134</v>
      </c>
      <c r="F797" s="137" t="s">
        <v>1197</v>
      </c>
      <c r="L797" s="25"/>
      <c r="M797" s="138"/>
      <c r="T797" s="49"/>
      <c r="AT797" s="13" t="s">
        <v>134</v>
      </c>
      <c r="AU797" s="13" t="s">
        <v>84</v>
      </c>
    </row>
    <row r="798" spans="2:65" s="1" customFormat="1" ht="28.8">
      <c r="B798" s="25"/>
      <c r="D798" s="136" t="s">
        <v>136</v>
      </c>
      <c r="F798" s="139" t="s">
        <v>1170</v>
      </c>
      <c r="L798" s="25"/>
      <c r="M798" s="138"/>
      <c r="T798" s="49"/>
      <c r="AT798" s="13" t="s">
        <v>136</v>
      </c>
      <c r="AU798" s="13" t="s">
        <v>84</v>
      </c>
    </row>
    <row r="799" spans="2:65" s="1" customFormat="1" ht="16.5" customHeight="1">
      <c r="B799" s="25"/>
      <c r="C799" s="124" t="s">
        <v>1198</v>
      </c>
      <c r="D799" s="124" t="s">
        <v>128</v>
      </c>
      <c r="E799" s="125" t="s">
        <v>1199</v>
      </c>
      <c r="F799" s="126" t="s">
        <v>1200</v>
      </c>
      <c r="G799" s="127" t="s">
        <v>146</v>
      </c>
      <c r="H799" s="128">
        <v>500</v>
      </c>
      <c r="I799" s="129">
        <v>43.3</v>
      </c>
      <c r="J799" s="129">
        <f>ROUND(I799*H799,2)</f>
        <v>21650</v>
      </c>
      <c r="K799" s="126" t="s">
        <v>132</v>
      </c>
      <c r="L799" s="25"/>
      <c r="M799" s="130" t="s">
        <v>1</v>
      </c>
      <c r="N799" s="131" t="s">
        <v>39</v>
      </c>
      <c r="O799" s="132">
        <v>0</v>
      </c>
      <c r="P799" s="132">
        <f>O799*H799</f>
        <v>0</v>
      </c>
      <c r="Q799" s="132">
        <v>0</v>
      </c>
      <c r="R799" s="132">
        <f>Q799*H799</f>
        <v>0</v>
      </c>
      <c r="S799" s="132">
        <v>0</v>
      </c>
      <c r="T799" s="133">
        <f>S799*H799</f>
        <v>0</v>
      </c>
      <c r="AR799" s="134" t="s">
        <v>133</v>
      </c>
      <c r="AT799" s="134" t="s">
        <v>128</v>
      </c>
      <c r="AU799" s="134" t="s">
        <v>84</v>
      </c>
      <c r="AY799" s="13" t="s">
        <v>125</v>
      </c>
      <c r="BE799" s="135">
        <f>IF(N799="základní",J799,0)</f>
        <v>21650</v>
      </c>
      <c r="BF799" s="135">
        <f>IF(N799="snížená",J799,0)</f>
        <v>0</v>
      </c>
      <c r="BG799" s="135">
        <f>IF(N799="zákl. přenesená",J799,0)</f>
        <v>0</v>
      </c>
      <c r="BH799" s="135">
        <f>IF(N799="sníž. přenesená",J799,0)</f>
        <v>0</v>
      </c>
      <c r="BI799" s="135">
        <f>IF(N799="nulová",J799,0)</f>
        <v>0</v>
      </c>
      <c r="BJ799" s="13" t="s">
        <v>82</v>
      </c>
      <c r="BK799" s="135">
        <f>ROUND(I799*H799,2)</f>
        <v>21650</v>
      </c>
      <c r="BL799" s="13" t="s">
        <v>133</v>
      </c>
      <c r="BM799" s="134" t="s">
        <v>1201</v>
      </c>
    </row>
    <row r="800" spans="2:65" s="1" customFormat="1" ht="19.2">
      <c r="B800" s="25"/>
      <c r="D800" s="136" t="s">
        <v>134</v>
      </c>
      <c r="F800" s="137" t="s">
        <v>1202</v>
      </c>
      <c r="L800" s="25"/>
      <c r="M800" s="138"/>
      <c r="T800" s="49"/>
      <c r="AT800" s="13" t="s">
        <v>134</v>
      </c>
      <c r="AU800" s="13" t="s">
        <v>84</v>
      </c>
    </row>
    <row r="801" spans="2:65" s="1" customFormat="1" ht="28.8">
      <c r="B801" s="25"/>
      <c r="D801" s="136" t="s">
        <v>136</v>
      </c>
      <c r="F801" s="139" t="s">
        <v>1170</v>
      </c>
      <c r="L801" s="25"/>
      <c r="M801" s="138"/>
      <c r="T801" s="49"/>
      <c r="AT801" s="13" t="s">
        <v>136</v>
      </c>
      <c r="AU801" s="13" t="s">
        <v>84</v>
      </c>
    </row>
    <row r="802" spans="2:65" s="1" customFormat="1" ht="16.5" customHeight="1">
      <c r="B802" s="25"/>
      <c r="C802" s="124" t="s">
        <v>675</v>
      </c>
      <c r="D802" s="124" t="s">
        <v>128</v>
      </c>
      <c r="E802" s="125" t="s">
        <v>1203</v>
      </c>
      <c r="F802" s="126" t="s">
        <v>1204</v>
      </c>
      <c r="G802" s="127" t="s">
        <v>146</v>
      </c>
      <c r="H802" s="128">
        <v>500</v>
      </c>
      <c r="I802" s="129">
        <v>43.3</v>
      </c>
      <c r="J802" s="129">
        <f>ROUND(I802*H802,2)</f>
        <v>21650</v>
      </c>
      <c r="K802" s="126" t="s">
        <v>132</v>
      </c>
      <c r="L802" s="25"/>
      <c r="M802" s="130" t="s">
        <v>1</v>
      </c>
      <c r="N802" s="131" t="s">
        <v>39</v>
      </c>
      <c r="O802" s="132">
        <v>0</v>
      </c>
      <c r="P802" s="132">
        <f>O802*H802</f>
        <v>0</v>
      </c>
      <c r="Q802" s="132">
        <v>0</v>
      </c>
      <c r="R802" s="132">
        <f>Q802*H802</f>
        <v>0</v>
      </c>
      <c r="S802" s="132">
        <v>0</v>
      </c>
      <c r="T802" s="133">
        <f>S802*H802</f>
        <v>0</v>
      </c>
      <c r="AR802" s="134" t="s">
        <v>133</v>
      </c>
      <c r="AT802" s="134" t="s">
        <v>128</v>
      </c>
      <c r="AU802" s="134" t="s">
        <v>84</v>
      </c>
      <c r="AY802" s="13" t="s">
        <v>125</v>
      </c>
      <c r="BE802" s="135">
        <f>IF(N802="základní",J802,0)</f>
        <v>21650</v>
      </c>
      <c r="BF802" s="135">
        <f>IF(N802="snížená",J802,0)</f>
        <v>0</v>
      </c>
      <c r="BG802" s="135">
        <f>IF(N802="zákl. přenesená",J802,0)</f>
        <v>0</v>
      </c>
      <c r="BH802" s="135">
        <f>IF(N802="sníž. přenesená",J802,0)</f>
        <v>0</v>
      </c>
      <c r="BI802" s="135">
        <f>IF(N802="nulová",J802,0)</f>
        <v>0</v>
      </c>
      <c r="BJ802" s="13" t="s">
        <v>82</v>
      </c>
      <c r="BK802" s="135">
        <f>ROUND(I802*H802,2)</f>
        <v>21650</v>
      </c>
      <c r="BL802" s="13" t="s">
        <v>133</v>
      </c>
      <c r="BM802" s="134" t="s">
        <v>1205</v>
      </c>
    </row>
    <row r="803" spans="2:65" s="1" customFormat="1" ht="19.2">
      <c r="B803" s="25"/>
      <c r="D803" s="136" t="s">
        <v>134</v>
      </c>
      <c r="F803" s="137" t="s">
        <v>1206</v>
      </c>
      <c r="L803" s="25"/>
      <c r="M803" s="138"/>
      <c r="T803" s="49"/>
      <c r="AT803" s="13" t="s">
        <v>134</v>
      </c>
      <c r="AU803" s="13" t="s">
        <v>84</v>
      </c>
    </row>
    <row r="804" spans="2:65" s="1" customFormat="1" ht="28.8">
      <c r="B804" s="25"/>
      <c r="D804" s="136" t="s">
        <v>136</v>
      </c>
      <c r="F804" s="139" t="s">
        <v>1170</v>
      </c>
      <c r="L804" s="25"/>
      <c r="M804" s="138"/>
      <c r="T804" s="49"/>
      <c r="AT804" s="13" t="s">
        <v>136</v>
      </c>
      <c r="AU804" s="13" t="s">
        <v>84</v>
      </c>
    </row>
    <row r="805" spans="2:65" s="1" customFormat="1" ht="16.5" customHeight="1">
      <c r="B805" s="25"/>
      <c r="C805" s="124" t="s">
        <v>1207</v>
      </c>
      <c r="D805" s="124" t="s">
        <v>128</v>
      </c>
      <c r="E805" s="125" t="s">
        <v>1208</v>
      </c>
      <c r="F805" s="126" t="s">
        <v>1209</v>
      </c>
      <c r="G805" s="127" t="s">
        <v>146</v>
      </c>
      <c r="H805" s="128">
        <v>500</v>
      </c>
      <c r="I805" s="129">
        <v>43.3</v>
      </c>
      <c r="J805" s="129">
        <f>ROUND(I805*H805,2)</f>
        <v>21650</v>
      </c>
      <c r="K805" s="126" t="s">
        <v>132</v>
      </c>
      <c r="L805" s="25"/>
      <c r="M805" s="130" t="s">
        <v>1</v>
      </c>
      <c r="N805" s="131" t="s">
        <v>39</v>
      </c>
      <c r="O805" s="132">
        <v>0</v>
      </c>
      <c r="P805" s="132">
        <f>O805*H805</f>
        <v>0</v>
      </c>
      <c r="Q805" s="132">
        <v>0</v>
      </c>
      <c r="R805" s="132">
        <f>Q805*H805</f>
        <v>0</v>
      </c>
      <c r="S805" s="132">
        <v>0</v>
      </c>
      <c r="T805" s="133">
        <f>S805*H805</f>
        <v>0</v>
      </c>
      <c r="AR805" s="134" t="s">
        <v>133</v>
      </c>
      <c r="AT805" s="134" t="s">
        <v>128</v>
      </c>
      <c r="AU805" s="134" t="s">
        <v>84</v>
      </c>
      <c r="AY805" s="13" t="s">
        <v>125</v>
      </c>
      <c r="BE805" s="135">
        <f>IF(N805="základní",J805,0)</f>
        <v>21650</v>
      </c>
      <c r="BF805" s="135">
        <f>IF(N805="snížená",J805,0)</f>
        <v>0</v>
      </c>
      <c r="BG805" s="135">
        <f>IF(N805="zákl. přenesená",J805,0)</f>
        <v>0</v>
      </c>
      <c r="BH805" s="135">
        <f>IF(N805="sníž. přenesená",J805,0)</f>
        <v>0</v>
      </c>
      <c r="BI805" s="135">
        <f>IF(N805="nulová",J805,0)</f>
        <v>0</v>
      </c>
      <c r="BJ805" s="13" t="s">
        <v>82</v>
      </c>
      <c r="BK805" s="135">
        <f>ROUND(I805*H805,2)</f>
        <v>21650</v>
      </c>
      <c r="BL805" s="13" t="s">
        <v>133</v>
      </c>
      <c r="BM805" s="134" t="s">
        <v>1210</v>
      </c>
    </row>
    <row r="806" spans="2:65" s="1" customFormat="1" ht="28.8">
      <c r="B806" s="25"/>
      <c r="D806" s="136" t="s">
        <v>134</v>
      </c>
      <c r="F806" s="137" t="s">
        <v>1211</v>
      </c>
      <c r="L806" s="25"/>
      <c r="M806" s="138"/>
      <c r="T806" s="49"/>
      <c r="AT806" s="13" t="s">
        <v>134</v>
      </c>
      <c r="AU806" s="13" t="s">
        <v>84</v>
      </c>
    </row>
    <row r="807" spans="2:65" s="1" customFormat="1" ht="28.8">
      <c r="B807" s="25"/>
      <c r="D807" s="136" t="s">
        <v>136</v>
      </c>
      <c r="F807" s="139" t="s">
        <v>1170</v>
      </c>
      <c r="L807" s="25"/>
      <c r="M807" s="138"/>
      <c r="T807" s="49"/>
      <c r="AT807" s="13" t="s">
        <v>136</v>
      </c>
      <c r="AU807" s="13" t="s">
        <v>84</v>
      </c>
    </row>
    <row r="808" spans="2:65" s="1" customFormat="1" ht="16.5" customHeight="1">
      <c r="B808" s="25"/>
      <c r="C808" s="124" t="s">
        <v>681</v>
      </c>
      <c r="D808" s="124" t="s">
        <v>128</v>
      </c>
      <c r="E808" s="125" t="s">
        <v>1212</v>
      </c>
      <c r="F808" s="126" t="s">
        <v>1213</v>
      </c>
      <c r="G808" s="127" t="s">
        <v>146</v>
      </c>
      <c r="H808" s="128">
        <v>500</v>
      </c>
      <c r="I808" s="129">
        <v>43.3</v>
      </c>
      <c r="J808" s="129">
        <f>ROUND(I808*H808,2)</f>
        <v>21650</v>
      </c>
      <c r="K808" s="126" t="s">
        <v>132</v>
      </c>
      <c r="L808" s="25"/>
      <c r="M808" s="130" t="s">
        <v>1</v>
      </c>
      <c r="N808" s="131" t="s">
        <v>39</v>
      </c>
      <c r="O808" s="132">
        <v>0</v>
      </c>
      <c r="P808" s="132">
        <f>O808*H808</f>
        <v>0</v>
      </c>
      <c r="Q808" s="132">
        <v>0</v>
      </c>
      <c r="R808" s="132">
        <f>Q808*H808</f>
        <v>0</v>
      </c>
      <c r="S808" s="132">
        <v>0</v>
      </c>
      <c r="T808" s="133">
        <f>S808*H808</f>
        <v>0</v>
      </c>
      <c r="AR808" s="134" t="s">
        <v>133</v>
      </c>
      <c r="AT808" s="134" t="s">
        <v>128</v>
      </c>
      <c r="AU808" s="134" t="s">
        <v>84</v>
      </c>
      <c r="AY808" s="13" t="s">
        <v>125</v>
      </c>
      <c r="BE808" s="135">
        <f>IF(N808="základní",J808,0)</f>
        <v>21650</v>
      </c>
      <c r="BF808" s="135">
        <f>IF(N808="snížená",J808,0)</f>
        <v>0</v>
      </c>
      <c r="BG808" s="135">
        <f>IF(N808="zákl. přenesená",J808,0)</f>
        <v>0</v>
      </c>
      <c r="BH808" s="135">
        <f>IF(N808="sníž. přenesená",J808,0)</f>
        <v>0</v>
      </c>
      <c r="BI808" s="135">
        <f>IF(N808="nulová",J808,0)</f>
        <v>0</v>
      </c>
      <c r="BJ808" s="13" t="s">
        <v>82</v>
      </c>
      <c r="BK808" s="135">
        <f>ROUND(I808*H808,2)</f>
        <v>21650</v>
      </c>
      <c r="BL808" s="13" t="s">
        <v>133</v>
      </c>
      <c r="BM808" s="134" t="s">
        <v>1214</v>
      </c>
    </row>
    <row r="809" spans="2:65" s="1" customFormat="1" ht="28.8">
      <c r="B809" s="25"/>
      <c r="D809" s="136" t="s">
        <v>134</v>
      </c>
      <c r="F809" s="137" t="s">
        <v>1215</v>
      </c>
      <c r="L809" s="25"/>
      <c r="M809" s="138"/>
      <c r="T809" s="49"/>
      <c r="AT809" s="13" t="s">
        <v>134</v>
      </c>
      <c r="AU809" s="13" t="s">
        <v>84</v>
      </c>
    </row>
    <row r="810" spans="2:65" s="1" customFormat="1" ht="28.8">
      <c r="B810" s="25"/>
      <c r="D810" s="136" t="s">
        <v>136</v>
      </c>
      <c r="F810" s="139" t="s">
        <v>1170</v>
      </c>
      <c r="L810" s="25"/>
      <c r="M810" s="138"/>
      <c r="T810" s="49"/>
      <c r="AT810" s="13" t="s">
        <v>136</v>
      </c>
      <c r="AU810" s="13" t="s">
        <v>84</v>
      </c>
    </row>
    <row r="811" spans="2:65" s="1" customFormat="1" ht="16.5" customHeight="1">
      <c r="B811" s="25"/>
      <c r="C811" s="124" t="s">
        <v>1216</v>
      </c>
      <c r="D811" s="124" t="s">
        <v>128</v>
      </c>
      <c r="E811" s="125" t="s">
        <v>1217</v>
      </c>
      <c r="F811" s="126" t="s">
        <v>1218</v>
      </c>
      <c r="G811" s="127" t="s">
        <v>146</v>
      </c>
      <c r="H811" s="128">
        <v>500</v>
      </c>
      <c r="I811" s="129">
        <v>86.7</v>
      </c>
      <c r="J811" s="129">
        <f>ROUND(I811*H811,2)</f>
        <v>43350</v>
      </c>
      <c r="K811" s="126" t="s">
        <v>132</v>
      </c>
      <c r="L811" s="25"/>
      <c r="M811" s="130" t="s">
        <v>1</v>
      </c>
      <c r="N811" s="131" t="s">
        <v>39</v>
      </c>
      <c r="O811" s="132">
        <v>0</v>
      </c>
      <c r="P811" s="132">
        <f>O811*H811</f>
        <v>0</v>
      </c>
      <c r="Q811" s="132">
        <v>0</v>
      </c>
      <c r="R811" s="132">
        <f>Q811*H811</f>
        <v>0</v>
      </c>
      <c r="S811" s="132">
        <v>0</v>
      </c>
      <c r="T811" s="133">
        <f>S811*H811</f>
        <v>0</v>
      </c>
      <c r="AR811" s="134" t="s">
        <v>133</v>
      </c>
      <c r="AT811" s="134" t="s">
        <v>128</v>
      </c>
      <c r="AU811" s="134" t="s">
        <v>84</v>
      </c>
      <c r="AY811" s="13" t="s">
        <v>125</v>
      </c>
      <c r="BE811" s="135">
        <f>IF(N811="základní",J811,0)</f>
        <v>43350</v>
      </c>
      <c r="BF811" s="135">
        <f>IF(N811="snížená",J811,0)</f>
        <v>0</v>
      </c>
      <c r="BG811" s="135">
        <f>IF(N811="zákl. přenesená",J811,0)</f>
        <v>0</v>
      </c>
      <c r="BH811" s="135">
        <f>IF(N811="sníž. přenesená",J811,0)</f>
        <v>0</v>
      </c>
      <c r="BI811" s="135">
        <f>IF(N811="nulová",J811,0)</f>
        <v>0</v>
      </c>
      <c r="BJ811" s="13" t="s">
        <v>82</v>
      </c>
      <c r="BK811" s="135">
        <f>ROUND(I811*H811,2)</f>
        <v>43350</v>
      </c>
      <c r="BL811" s="13" t="s">
        <v>133</v>
      </c>
      <c r="BM811" s="134" t="s">
        <v>1219</v>
      </c>
    </row>
    <row r="812" spans="2:65" s="1" customFormat="1" ht="28.8">
      <c r="B812" s="25"/>
      <c r="D812" s="136" t="s">
        <v>134</v>
      </c>
      <c r="F812" s="137" t="s">
        <v>1220</v>
      </c>
      <c r="L812" s="25"/>
      <c r="M812" s="138"/>
      <c r="T812" s="49"/>
      <c r="AT812" s="13" t="s">
        <v>134</v>
      </c>
      <c r="AU812" s="13" t="s">
        <v>84</v>
      </c>
    </row>
    <row r="813" spans="2:65" s="1" customFormat="1" ht="28.8">
      <c r="B813" s="25"/>
      <c r="D813" s="136" t="s">
        <v>136</v>
      </c>
      <c r="F813" s="139" t="s">
        <v>1170</v>
      </c>
      <c r="L813" s="25"/>
      <c r="M813" s="138"/>
      <c r="T813" s="49"/>
      <c r="AT813" s="13" t="s">
        <v>136</v>
      </c>
      <c r="AU813" s="13" t="s">
        <v>84</v>
      </c>
    </row>
    <row r="814" spans="2:65" s="1" customFormat="1" ht="16.5" customHeight="1">
      <c r="B814" s="25"/>
      <c r="C814" s="124" t="s">
        <v>686</v>
      </c>
      <c r="D814" s="124" t="s">
        <v>128</v>
      </c>
      <c r="E814" s="125" t="s">
        <v>1221</v>
      </c>
      <c r="F814" s="126" t="s">
        <v>1222</v>
      </c>
      <c r="G814" s="127" t="s">
        <v>146</v>
      </c>
      <c r="H814" s="128">
        <v>500</v>
      </c>
      <c r="I814" s="129">
        <v>80.5</v>
      </c>
      <c r="J814" s="129">
        <f>ROUND(I814*H814,2)</f>
        <v>40250</v>
      </c>
      <c r="K814" s="126" t="s">
        <v>132</v>
      </c>
      <c r="L814" s="25"/>
      <c r="M814" s="130" t="s">
        <v>1</v>
      </c>
      <c r="N814" s="131" t="s">
        <v>39</v>
      </c>
      <c r="O814" s="132">
        <v>0</v>
      </c>
      <c r="P814" s="132">
        <f>O814*H814</f>
        <v>0</v>
      </c>
      <c r="Q814" s="132">
        <v>0</v>
      </c>
      <c r="R814" s="132">
        <f>Q814*H814</f>
        <v>0</v>
      </c>
      <c r="S814" s="132">
        <v>0</v>
      </c>
      <c r="T814" s="133">
        <f>S814*H814</f>
        <v>0</v>
      </c>
      <c r="AR814" s="134" t="s">
        <v>133</v>
      </c>
      <c r="AT814" s="134" t="s">
        <v>128</v>
      </c>
      <c r="AU814" s="134" t="s">
        <v>84</v>
      </c>
      <c r="AY814" s="13" t="s">
        <v>125</v>
      </c>
      <c r="BE814" s="135">
        <f>IF(N814="základní",J814,0)</f>
        <v>40250</v>
      </c>
      <c r="BF814" s="135">
        <f>IF(N814="snížená",J814,0)</f>
        <v>0</v>
      </c>
      <c r="BG814" s="135">
        <f>IF(N814="zákl. přenesená",J814,0)</f>
        <v>0</v>
      </c>
      <c r="BH814" s="135">
        <f>IF(N814="sníž. přenesená",J814,0)</f>
        <v>0</v>
      </c>
      <c r="BI814" s="135">
        <f>IF(N814="nulová",J814,0)</f>
        <v>0</v>
      </c>
      <c r="BJ814" s="13" t="s">
        <v>82</v>
      </c>
      <c r="BK814" s="135">
        <f>ROUND(I814*H814,2)</f>
        <v>40250</v>
      </c>
      <c r="BL814" s="13" t="s">
        <v>133</v>
      </c>
      <c r="BM814" s="134" t="s">
        <v>1223</v>
      </c>
    </row>
    <row r="815" spans="2:65" s="1" customFormat="1" ht="28.8">
      <c r="B815" s="25"/>
      <c r="D815" s="136" t="s">
        <v>134</v>
      </c>
      <c r="F815" s="137" t="s">
        <v>1224</v>
      </c>
      <c r="L815" s="25"/>
      <c r="M815" s="138"/>
      <c r="T815" s="49"/>
      <c r="AT815" s="13" t="s">
        <v>134</v>
      </c>
      <c r="AU815" s="13" t="s">
        <v>84</v>
      </c>
    </row>
    <row r="816" spans="2:65" s="1" customFormat="1" ht="28.8">
      <c r="B816" s="25"/>
      <c r="D816" s="136" t="s">
        <v>136</v>
      </c>
      <c r="F816" s="139" t="s">
        <v>1170</v>
      </c>
      <c r="L816" s="25"/>
      <c r="M816" s="138"/>
      <c r="T816" s="49"/>
      <c r="AT816" s="13" t="s">
        <v>136</v>
      </c>
      <c r="AU816" s="13" t="s">
        <v>84</v>
      </c>
    </row>
    <row r="817" spans="2:65" s="1" customFormat="1" ht="16.5" customHeight="1">
      <c r="B817" s="25"/>
      <c r="C817" s="124" t="s">
        <v>1225</v>
      </c>
      <c r="D817" s="124" t="s">
        <v>128</v>
      </c>
      <c r="E817" s="125" t="s">
        <v>1226</v>
      </c>
      <c r="F817" s="126" t="s">
        <v>1227</v>
      </c>
      <c r="G817" s="127" t="s">
        <v>146</v>
      </c>
      <c r="H817" s="128">
        <v>100</v>
      </c>
      <c r="I817" s="129">
        <v>74.3</v>
      </c>
      <c r="J817" s="129">
        <f>ROUND(I817*H817,2)</f>
        <v>7430</v>
      </c>
      <c r="K817" s="126" t="s">
        <v>132</v>
      </c>
      <c r="L817" s="25"/>
      <c r="M817" s="130" t="s">
        <v>1</v>
      </c>
      <c r="N817" s="131" t="s">
        <v>39</v>
      </c>
      <c r="O817" s="132">
        <v>0</v>
      </c>
      <c r="P817" s="132">
        <f>O817*H817</f>
        <v>0</v>
      </c>
      <c r="Q817" s="132">
        <v>0</v>
      </c>
      <c r="R817" s="132">
        <f>Q817*H817</f>
        <v>0</v>
      </c>
      <c r="S817" s="132">
        <v>0</v>
      </c>
      <c r="T817" s="133">
        <f>S817*H817</f>
        <v>0</v>
      </c>
      <c r="AR817" s="134" t="s">
        <v>133</v>
      </c>
      <c r="AT817" s="134" t="s">
        <v>128</v>
      </c>
      <c r="AU817" s="134" t="s">
        <v>84</v>
      </c>
      <c r="AY817" s="13" t="s">
        <v>125</v>
      </c>
      <c r="BE817" s="135">
        <f>IF(N817="základní",J817,0)</f>
        <v>7430</v>
      </c>
      <c r="BF817" s="135">
        <f>IF(N817="snížená",J817,0)</f>
        <v>0</v>
      </c>
      <c r="BG817" s="135">
        <f>IF(N817="zákl. přenesená",J817,0)</f>
        <v>0</v>
      </c>
      <c r="BH817" s="135">
        <f>IF(N817="sníž. přenesená",J817,0)</f>
        <v>0</v>
      </c>
      <c r="BI817" s="135">
        <f>IF(N817="nulová",J817,0)</f>
        <v>0</v>
      </c>
      <c r="BJ817" s="13" t="s">
        <v>82</v>
      </c>
      <c r="BK817" s="135">
        <f>ROUND(I817*H817,2)</f>
        <v>7430</v>
      </c>
      <c r="BL817" s="13" t="s">
        <v>133</v>
      </c>
      <c r="BM817" s="134" t="s">
        <v>1228</v>
      </c>
    </row>
    <row r="818" spans="2:65" s="1" customFormat="1" ht="28.8">
      <c r="B818" s="25"/>
      <c r="D818" s="136" t="s">
        <v>134</v>
      </c>
      <c r="F818" s="137" t="s">
        <v>1229</v>
      </c>
      <c r="L818" s="25"/>
      <c r="M818" s="138"/>
      <c r="T818" s="49"/>
      <c r="AT818" s="13" t="s">
        <v>134</v>
      </c>
      <c r="AU818" s="13" t="s">
        <v>84</v>
      </c>
    </row>
    <row r="819" spans="2:65" s="1" customFormat="1" ht="28.8">
      <c r="B819" s="25"/>
      <c r="D819" s="136" t="s">
        <v>136</v>
      </c>
      <c r="F819" s="139" t="s">
        <v>1170</v>
      </c>
      <c r="L819" s="25"/>
      <c r="M819" s="138"/>
      <c r="T819" s="49"/>
      <c r="AT819" s="13" t="s">
        <v>136</v>
      </c>
      <c r="AU819" s="13" t="s">
        <v>84</v>
      </c>
    </row>
    <row r="820" spans="2:65" s="1" customFormat="1" ht="16.5" customHeight="1">
      <c r="B820" s="25"/>
      <c r="C820" s="124" t="s">
        <v>691</v>
      </c>
      <c r="D820" s="124" t="s">
        <v>128</v>
      </c>
      <c r="E820" s="125" t="s">
        <v>1230</v>
      </c>
      <c r="F820" s="126" t="s">
        <v>1231</v>
      </c>
      <c r="G820" s="127" t="s">
        <v>146</v>
      </c>
      <c r="H820" s="128">
        <v>100</v>
      </c>
      <c r="I820" s="129">
        <v>92.8</v>
      </c>
      <c r="J820" s="129">
        <f>ROUND(I820*H820,2)</f>
        <v>9280</v>
      </c>
      <c r="K820" s="126" t="s">
        <v>132</v>
      </c>
      <c r="L820" s="25"/>
      <c r="M820" s="130" t="s">
        <v>1</v>
      </c>
      <c r="N820" s="131" t="s">
        <v>39</v>
      </c>
      <c r="O820" s="132">
        <v>0</v>
      </c>
      <c r="P820" s="132">
        <f>O820*H820</f>
        <v>0</v>
      </c>
      <c r="Q820" s="132">
        <v>0</v>
      </c>
      <c r="R820" s="132">
        <f>Q820*H820</f>
        <v>0</v>
      </c>
      <c r="S820" s="132">
        <v>0</v>
      </c>
      <c r="T820" s="133">
        <f>S820*H820</f>
        <v>0</v>
      </c>
      <c r="AR820" s="134" t="s">
        <v>133</v>
      </c>
      <c r="AT820" s="134" t="s">
        <v>128</v>
      </c>
      <c r="AU820" s="134" t="s">
        <v>84</v>
      </c>
      <c r="AY820" s="13" t="s">
        <v>125</v>
      </c>
      <c r="BE820" s="135">
        <f>IF(N820="základní",J820,0)</f>
        <v>9280</v>
      </c>
      <c r="BF820" s="135">
        <f>IF(N820="snížená",J820,0)</f>
        <v>0</v>
      </c>
      <c r="BG820" s="135">
        <f>IF(N820="zákl. přenesená",J820,0)</f>
        <v>0</v>
      </c>
      <c r="BH820" s="135">
        <f>IF(N820="sníž. přenesená",J820,0)</f>
        <v>0</v>
      </c>
      <c r="BI820" s="135">
        <f>IF(N820="nulová",J820,0)</f>
        <v>0</v>
      </c>
      <c r="BJ820" s="13" t="s">
        <v>82</v>
      </c>
      <c r="BK820" s="135">
        <f>ROUND(I820*H820,2)</f>
        <v>9280</v>
      </c>
      <c r="BL820" s="13" t="s">
        <v>133</v>
      </c>
      <c r="BM820" s="134" t="s">
        <v>1232</v>
      </c>
    </row>
    <row r="821" spans="2:65" s="1" customFormat="1" ht="28.8">
      <c r="B821" s="25"/>
      <c r="D821" s="136" t="s">
        <v>134</v>
      </c>
      <c r="F821" s="137" t="s">
        <v>1233</v>
      </c>
      <c r="L821" s="25"/>
      <c r="M821" s="138"/>
      <c r="T821" s="49"/>
      <c r="AT821" s="13" t="s">
        <v>134</v>
      </c>
      <c r="AU821" s="13" t="s">
        <v>84</v>
      </c>
    </row>
    <row r="822" spans="2:65" s="1" customFormat="1" ht="28.8">
      <c r="B822" s="25"/>
      <c r="D822" s="136" t="s">
        <v>136</v>
      </c>
      <c r="F822" s="139" t="s">
        <v>1170</v>
      </c>
      <c r="L822" s="25"/>
      <c r="M822" s="138"/>
      <c r="T822" s="49"/>
      <c r="AT822" s="13" t="s">
        <v>136</v>
      </c>
      <c r="AU822" s="13" t="s">
        <v>84</v>
      </c>
    </row>
    <row r="823" spans="2:65" s="1" customFormat="1" ht="16.5" customHeight="1">
      <c r="B823" s="25"/>
      <c r="C823" s="124" t="s">
        <v>1234</v>
      </c>
      <c r="D823" s="124" t="s">
        <v>128</v>
      </c>
      <c r="E823" s="125" t="s">
        <v>1235</v>
      </c>
      <c r="F823" s="126" t="s">
        <v>1236</v>
      </c>
      <c r="G823" s="127" t="s">
        <v>146</v>
      </c>
      <c r="H823" s="128">
        <v>100</v>
      </c>
      <c r="I823" s="129">
        <v>61.9</v>
      </c>
      <c r="J823" s="129">
        <f>ROUND(I823*H823,2)</f>
        <v>6190</v>
      </c>
      <c r="K823" s="126" t="s">
        <v>132</v>
      </c>
      <c r="L823" s="25"/>
      <c r="M823" s="130" t="s">
        <v>1</v>
      </c>
      <c r="N823" s="131" t="s">
        <v>39</v>
      </c>
      <c r="O823" s="132">
        <v>0</v>
      </c>
      <c r="P823" s="132">
        <f>O823*H823</f>
        <v>0</v>
      </c>
      <c r="Q823" s="132">
        <v>0</v>
      </c>
      <c r="R823" s="132">
        <f>Q823*H823</f>
        <v>0</v>
      </c>
      <c r="S823" s="132">
        <v>0</v>
      </c>
      <c r="T823" s="133">
        <f>S823*H823</f>
        <v>0</v>
      </c>
      <c r="AR823" s="134" t="s">
        <v>133</v>
      </c>
      <c r="AT823" s="134" t="s">
        <v>128</v>
      </c>
      <c r="AU823" s="134" t="s">
        <v>84</v>
      </c>
      <c r="AY823" s="13" t="s">
        <v>125</v>
      </c>
      <c r="BE823" s="135">
        <f>IF(N823="základní",J823,0)</f>
        <v>6190</v>
      </c>
      <c r="BF823" s="135">
        <f>IF(N823="snížená",J823,0)</f>
        <v>0</v>
      </c>
      <c r="BG823" s="135">
        <f>IF(N823="zákl. přenesená",J823,0)</f>
        <v>0</v>
      </c>
      <c r="BH823" s="135">
        <f>IF(N823="sníž. přenesená",J823,0)</f>
        <v>0</v>
      </c>
      <c r="BI823" s="135">
        <f>IF(N823="nulová",J823,0)</f>
        <v>0</v>
      </c>
      <c r="BJ823" s="13" t="s">
        <v>82</v>
      </c>
      <c r="BK823" s="135">
        <f>ROUND(I823*H823,2)</f>
        <v>6190</v>
      </c>
      <c r="BL823" s="13" t="s">
        <v>133</v>
      </c>
      <c r="BM823" s="134" t="s">
        <v>1237</v>
      </c>
    </row>
    <row r="824" spans="2:65" s="1" customFormat="1" ht="28.8">
      <c r="B824" s="25"/>
      <c r="D824" s="136" t="s">
        <v>134</v>
      </c>
      <c r="F824" s="137" t="s">
        <v>1238</v>
      </c>
      <c r="L824" s="25"/>
      <c r="M824" s="138"/>
      <c r="T824" s="49"/>
      <c r="AT824" s="13" t="s">
        <v>134</v>
      </c>
      <c r="AU824" s="13" t="s">
        <v>84</v>
      </c>
    </row>
    <row r="825" spans="2:65" s="1" customFormat="1" ht="28.8">
      <c r="B825" s="25"/>
      <c r="D825" s="136" t="s">
        <v>136</v>
      </c>
      <c r="F825" s="139" t="s">
        <v>1170</v>
      </c>
      <c r="L825" s="25"/>
      <c r="M825" s="138"/>
      <c r="T825" s="49"/>
      <c r="AT825" s="13" t="s">
        <v>136</v>
      </c>
      <c r="AU825" s="13" t="s">
        <v>84</v>
      </c>
    </row>
    <row r="826" spans="2:65" s="1" customFormat="1" ht="16.5" customHeight="1">
      <c r="B826" s="25"/>
      <c r="C826" s="124" t="s">
        <v>695</v>
      </c>
      <c r="D826" s="124" t="s">
        <v>128</v>
      </c>
      <c r="E826" s="125" t="s">
        <v>1239</v>
      </c>
      <c r="F826" s="126" t="s">
        <v>1240</v>
      </c>
      <c r="G826" s="127" t="s">
        <v>146</v>
      </c>
      <c r="H826" s="128">
        <v>1000</v>
      </c>
      <c r="I826" s="129">
        <v>55.7</v>
      </c>
      <c r="J826" s="129">
        <f>ROUND(I826*H826,2)</f>
        <v>55700</v>
      </c>
      <c r="K826" s="126" t="s">
        <v>132</v>
      </c>
      <c r="L826" s="25"/>
      <c r="M826" s="130" t="s">
        <v>1</v>
      </c>
      <c r="N826" s="131" t="s">
        <v>39</v>
      </c>
      <c r="O826" s="132">
        <v>0</v>
      </c>
      <c r="P826" s="132">
        <f>O826*H826</f>
        <v>0</v>
      </c>
      <c r="Q826" s="132">
        <v>0</v>
      </c>
      <c r="R826" s="132">
        <f>Q826*H826</f>
        <v>0</v>
      </c>
      <c r="S826" s="132">
        <v>0</v>
      </c>
      <c r="T826" s="133">
        <f>S826*H826</f>
        <v>0</v>
      </c>
      <c r="AR826" s="134" t="s">
        <v>133</v>
      </c>
      <c r="AT826" s="134" t="s">
        <v>128</v>
      </c>
      <c r="AU826" s="134" t="s">
        <v>84</v>
      </c>
      <c r="AY826" s="13" t="s">
        <v>125</v>
      </c>
      <c r="BE826" s="135">
        <f>IF(N826="základní",J826,0)</f>
        <v>55700</v>
      </c>
      <c r="BF826" s="135">
        <f>IF(N826="snížená",J826,0)</f>
        <v>0</v>
      </c>
      <c r="BG826" s="135">
        <f>IF(N826="zákl. přenesená",J826,0)</f>
        <v>0</v>
      </c>
      <c r="BH826" s="135">
        <f>IF(N826="sníž. přenesená",J826,0)</f>
        <v>0</v>
      </c>
      <c r="BI826" s="135">
        <f>IF(N826="nulová",J826,0)</f>
        <v>0</v>
      </c>
      <c r="BJ826" s="13" t="s">
        <v>82</v>
      </c>
      <c r="BK826" s="135">
        <f>ROUND(I826*H826,2)</f>
        <v>55700</v>
      </c>
      <c r="BL826" s="13" t="s">
        <v>133</v>
      </c>
      <c r="BM826" s="134" t="s">
        <v>1241</v>
      </c>
    </row>
    <row r="827" spans="2:65" s="1" customFormat="1" ht="28.8">
      <c r="B827" s="25"/>
      <c r="D827" s="136" t="s">
        <v>134</v>
      </c>
      <c r="F827" s="137" t="s">
        <v>1242</v>
      </c>
      <c r="L827" s="25"/>
      <c r="M827" s="138"/>
      <c r="T827" s="49"/>
      <c r="AT827" s="13" t="s">
        <v>134</v>
      </c>
      <c r="AU827" s="13" t="s">
        <v>84</v>
      </c>
    </row>
    <row r="828" spans="2:65" s="1" customFormat="1" ht="28.8">
      <c r="B828" s="25"/>
      <c r="D828" s="136" t="s">
        <v>136</v>
      </c>
      <c r="F828" s="139" t="s">
        <v>1170</v>
      </c>
      <c r="L828" s="25"/>
      <c r="M828" s="138"/>
      <c r="T828" s="49"/>
      <c r="AT828" s="13" t="s">
        <v>136</v>
      </c>
      <c r="AU828" s="13" t="s">
        <v>84</v>
      </c>
    </row>
    <row r="829" spans="2:65" s="1" customFormat="1" ht="16.5" customHeight="1">
      <c r="B829" s="25"/>
      <c r="C829" s="124" t="s">
        <v>1243</v>
      </c>
      <c r="D829" s="124" t="s">
        <v>128</v>
      </c>
      <c r="E829" s="125" t="s">
        <v>1244</v>
      </c>
      <c r="F829" s="126" t="s">
        <v>1245</v>
      </c>
      <c r="G829" s="127" t="s">
        <v>146</v>
      </c>
      <c r="H829" s="128">
        <v>1000</v>
      </c>
      <c r="I829" s="129">
        <v>55.7</v>
      </c>
      <c r="J829" s="129">
        <f>ROUND(I829*H829,2)</f>
        <v>55700</v>
      </c>
      <c r="K829" s="126" t="s">
        <v>132</v>
      </c>
      <c r="L829" s="25"/>
      <c r="M829" s="130" t="s">
        <v>1</v>
      </c>
      <c r="N829" s="131" t="s">
        <v>39</v>
      </c>
      <c r="O829" s="132">
        <v>0</v>
      </c>
      <c r="P829" s="132">
        <f>O829*H829</f>
        <v>0</v>
      </c>
      <c r="Q829" s="132">
        <v>0</v>
      </c>
      <c r="R829" s="132">
        <f>Q829*H829</f>
        <v>0</v>
      </c>
      <c r="S829" s="132">
        <v>0</v>
      </c>
      <c r="T829" s="133">
        <f>S829*H829</f>
        <v>0</v>
      </c>
      <c r="AR829" s="134" t="s">
        <v>133</v>
      </c>
      <c r="AT829" s="134" t="s">
        <v>128</v>
      </c>
      <c r="AU829" s="134" t="s">
        <v>84</v>
      </c>
      <c r="AY829" s="13" t="s">
        <v>125</v>
      </c>
      <c r="BE829" s="135">
        <f>IF(N829="základní",J829,0)</f>
        <v>55700</v>
      </c>
      <c r="BF829" s="135">
        <f>IF(N829="snížená",J829,0)</f>
        <v>0</v>
      </c>
      <c r="BG829" s="135">
        <f>IF(N829="zákl. přenesená",J829,0)</f>
        <v>0</v>
      </c>
      <c r="BH829" s="135">
        <f>IF(N829="sníž. přenesená",J829,0)</f>
        <v>0</v>
      </c>
      <c r="BI829" s="135">
        <f>IF(N829="nulová",J829,0)</f>
        <v>0</v>
      </c>
      <c r="BJ829" s="13" t="s">
        <v>82</v>
      </c>
      <c r="BK829" s="135">
        <f>ROUND(I829*H829,2)</f>
        <v>55700</v>
      </c>
      <c r="BL829" s="13" t="s">
        <v>133</v>
      </c>
      <c r="BM829" s="134" t="s">
        <v>1246</v>
      </c>
    </row>
    <row r="830" spans="2:65" s="1" customFormat="1" ht="28.8">
      <c r="B830" s="25"/>
      <c r="D830" s="136" t="s">
        <v>134</v>
      </c>
      <c r="F830" s="137" t="s">
        <v>1247</v>
      </c>
      <c r="L830" s="25"/>
      <c r="M830" s="138"/>
      <c r="T830" s="49"/>
      <c r="AT830" s="13" t="s">
        <v>134</v>
      </c>
      <c r="AU830" s="13" t="s">
        <v>84</v>
      </c>
    </row>
    <row r="831" spans="2:65" s="1" customFormat="1" ht="28.8">
      <c r="B831" s="25"/>
      <c r="D831" s="136" t="s">
        <v>136</v>
      </c>
      <c r="F831" s="139" t="s">
        <v>1170</v>
      </c>
      <c r="L831" s="25"/>
      <c r="M831" s="138"/>
      <c r="T831" s="49"/>
      <c r="AT831" s="13" t="s">
        <v>136</v>
      </c>
      <c r="AU831" s="13" t="s">
        <v>84</v>
      </c>
    </row>
    <row r="832" spans="2:65" s="1" customFormat="1" ht="16.5" customHeight="1">
      <c r="B832" s="25"/>
      <c r="C832" s="124" t="s">
        <v>701</v>
      </c>
      <c r="D832" s="124" t="s">
        <v>128</v>
      </c>
      <c r="E832" s="125" t="s">
        <v>1248</v>
      </c>
      <c r="F832" s="126" t="s">
        <v>1249</v>
      </c>
      <c r="G832" s="127" t="s">
        <v>146</v>
      </c>
      <c r="H832" s="128">
        <v>500</v>
      </c>
      <c r="I832" s="129">
        <v>80.5</v>
      </c>
      <c r="J832" s="129">
        <f>ROUND(I832*H832,2)</f>
        <v>40250</v>
      </c>
      <c r="K832" s="126" t="s">
        <v>132</v>
      </c>
      <c r="L832" s="25"/>
      <c r="M832" s="130" t="s">
        <v>1</v>
      </c>
      <c r="N832" s="131" t="s">
        <v>39</v>
      </c>
      <c r="O832" s="132">
        <v>0</v>
      </c>
      <c r="P832" s="132">
        <f>O832*H832</f>
        <v>0</v>
      </c>
      <c r="Q832" s="132">
        <v>0</v>
      </c>
      <c r="R832" s="132">
        <f>Q832*H832</f>
        <v>0</v>
      </c>
      <c r="S832" s="132">
        <v>0</v>
      </c>
      <c r="T832" s="133">
        <f>S832*H832</f>
        <v>0</v>
      </c>
      <c r="AR832" s="134" t="s">
        <v>133</v>
      </c>
      <c r="AT832" s="134" t="s">
        <v>128</v>
      </c>
      <c r="AU832" s="134" t="s">
        <v>84</v>
      </c>
      <c r="AY832" s="13" t="s">
        <v>125</v>
      </c>
      <c r="BE832" s="135">
        <f>IF(N832="základní",J832,0)</f>
        <v>40250</v>
      </c>
      <c r="BF832" s="135">
        <f>IF(N832="snížená",J832,0)</f>
        <v>0</v>
      </c>
      <c r="BG832" s="135">
        <f>IF(N832="zákl. přenesená",J832,0)</f>
        <v>0</v>
      </c>
      <c r="BH832" s="135">
        <f>IF(N832="sníž. přenesená",J832,0)</f>
        <v>0</v>
      </c>
      <c r="BI832" s="135">
        <f>IF(N832="nulová",J832,0)</f>
        <v>0</v>
      </c>
      <c r="BJ832" s="13" t="s">
        <v>82</v>
      </c>
      <c r="BK832" s="135">
        <f>ROUND(I832*H832,2)</f>
        <v>40250</v>
      </c>
      <c r="BL832" s="13" t="s">
        <v>133</v>
      </c>
      <c r="BM832" s="134" t="s">
        <v>1250</v>
      </c>
    </row>
    <row r="833" spans="2:65" s="1" customFormat="1" ht="19.2">
      <c r="B833" s="25"/>
      <c r="D833" s="136" t="s">
        <v>134</v>
      </c>
      <c r="F833" s="137" t="s">
        <v>1251</v>
      </c>
      <c r="L833" s="25"/>
      <c r="M833" s="138"/>
      <c r="T833" s="49"/>
      <c r="AT833" s="13" t="s">
        <v>134</v>
      </c>
      <c r="AU833" s="13" t="s">
        <v>84</v>
      </c>
    </row>
    <row r="834" spans="2:65" s="1" customFormat="1" ht="28.8">
      <c r="B834" s="25"/>
      <c r="D834" s="136" t="s">
        <v>136</v>
      </c>
      <c r="F834" s="139" t="s">
        <v>1170</v>
      </c>
      <c r="L834" s="25"/>
      <c r="M834" s="138"/>
      <c r="T834" s="49"/>
      <c r="AT834" s="13" t="s">
        <v>136</v>
      </c>
      <c r="AU834" s="13" t="s">
        <v>84</v>
      </c>
    </row>
    <row r="835" spans="2:65" s="1" customFormat="1" ht="16.5" customHeight="1">
      <c r="B835" s="25"/>
      <c r="C835" s="124" t="s">
        <v>1252</v>
      </c>
      <c r="D835" s="124" t="s">
        <v>128</v>
      </c>
      <c r="E835" s="125" t="s">
        <v>1253</v>
      </c>
      <c r="F835" s="126" t="s">
        <v>1254</v>
      </c>
      <c r="G835" s="127" t="s">
        <v>146</v>
      </c>
      <c r="H835" s="128">
        <v>500</v>
      </c>
      <c r="I835" s="129">
        <v>217</v>
      </c>
      <c r="J835" s="129">
        <f>ROUND(I835*H835,2)</f>
        <v>108500</v>
      </c>
      <c r="K835" s="126" t="s">
        <v>132</v>
      </c>
      <c r="L835" s="25"/>
      <c r="M835" s="130" t="s">
        <v>1</v>
      </c>
      <c r="N835" s="131" t="s">
        <v>39</v>
      </c>
      <c r="O835" s="132">
        <v>0</v>
      </c>
      <c r="P835" s="132">
        <f>O835*H835</f>
        <v>0</v>
      </c>
      <c r="Q835" s="132">
        <v>0</v>
      </c>
      <c r="R835" s="132">
        <f>Q835*H835</f>
        <v>0</v>
      </c>
      <c r="S835" s="132">
        <v>0</v>
      </c>
      <c r="T835" s="133">
        <f>S835*H835</f>
        <v>0</v>
      </c>
      <c r="AR835" s="134" t="s">
        <v>133</v>
      </c>
      <c r="AT835" s="134" t="s">
        <v>128</v>
      </c>
      <c r="AU835" s="134" t="s">
        <v>84</v>
      </c>
      <c r="AY835" s="13" t="s">
        <v>125</v>
      </c>
      <c r="BE835" s="135">
        <f>IF(N835="základní",J835,0)</f>
        <v>108500</v>
      </c>
      <c r="BF835" s="135">
        <f>IF(N835="snížená",J835,0)</f>
        <v>0</v>
      </c>
      <c r="BG835" s="135">
        <f>IF(N835="zákl. přenesená",J835,0)</f>
        <v>0</v>
      </c>
      <c r="BH835" s="135">
        <f>IF(N835="sníž. přenesená",J835,0)</f>
        <v>0</v>
      </c>
      <c r="BI835" s="135">
        <f>IF(N835="nulová",J835,0)</f>
        <v>0</v>
      </c>
      <c r="BJ835" s="13" t="s">
        <v>82</v>
      </c>
      <c r="BK835" s="135">
        <f>ROUND(I835*H835,2)</f>
        <v>108500</v>
      </c>
      <c r="BL835" s="13" t="s">
        <v>133</v>
      </c>
      <c r="BM835" s="134" t="s">
        <v>1255</v>
      </c>
    </row>
    <row r="836" spans="2:65" s="1" customFormat="1" ht="19.2">
      <c r="B836" s="25"/>
      <c r="D836" s="136" t="s">
        <v>134</v>
      </c>
      <c r="F836" s="137" t="s">
        <v>1256</v>
      </c>
      <c r="L836" s="25"/>
      <c r="M836" s="138"/>
      <c r="T836" s="49"/>
      <c r="AT836" s="13" t="s">
        <v>134</v>
      </c>
      <c r="AU836" s="13" t="s">
        <v>84</v>
      </c>
    </row>
    <row r="837" spans="2:65" s="1" customFormat="1" ht="28.8">
      <c r="B837" s="25"/>
      <c r="D837" s="136" t="s">
        <v>136</v>
      </c>
      <c r="F837" s="139" t="s">
        <v>1257</v>
      </c>
      <c r="L837" s="25"/>
      <c r="M837" s="138"/>
      <c r="T837" s="49"/>
      <c r="AT837" s="13" t="s">
        <v>136</v>
      </c>
      <c r="AU837" s="13" t="s">
        <v>84</v>
      </c>
    </row>
    <row r="838" spans="2:65" s="1" customFormat="1" ht="16.5" customHeight="1">
      <c r="B838" s="25"/>
      <c r="C838" s="124" t="s">
        <v>705</v>
      </c>
      <c r="D838" s="124" t="s">
        <v>128</v>
      </c>
      <c r="E838" s="125" t="s">
        <v>1258</v>
      </c>
      <c r="F838" s="126" t="s">
        <v>1259</v>
      </c>
      <c r="G838" s="127" t="s">
        <v>146</v>
      </c>
      <c r="H838" s="128">
        <v>500</v>
      </c>
      <c r="I838" s="129">
        <v>217</v>
      </c>
      <c r="J838" s="129">
        <f>ROUND(I838*H838,2)</f>
        <v>108500</v>
      </c>
      <c r="K838" s="126" t="s">
        <v>132</v>
      </c>
      <c r="L838" s="25"/>
      <c r="M838" s="130" t="s">
        <v>1</v>
      </c>
      <c r="N838" s="131" t="s">
        <v>39</v>
      </c>
      <c r="O838" s="132">
        <v>0</v>
      </c>
      <c r="P838" s="132">
        <f>O838*H838</f>
        <v>0</v>
      </c>
      <c r="Q838" s="132">
        <v>0</v>
      </c>
      <c r="R838" s="132">
        <f>Q838*H838</f>
        <v>0</v>
      </c>
      <c r="S838" s="132">
        <v>0</v>
      </c>
      <c r="T838" s="133">
        <f>S838*H838</f>
        <v>0</v>
      </c>
      <c r="AR838" s="134" t="s">
        <v>133</v>
      </c>
      <c r="AT838" s="134" t="s">
        <v>128</v>
      </c>
      <c r="AU838" s="134" t="s">
        <v>84</v>
      </c>
      <c r="AY838" s="13" t="s">
        <v>125</v>
      </c>
      <c r="BE838" s="135">
        <f>IF(N838="základní",J838,0)</f>
        <v>108500</v>
      </c>
      <c r="BF838" s="135">
        <f>IF(N838="snížená",J838,0)</f>
        <v>0</v>
      </c>
      <c r="BG838" s="135">
        <f>IF(N838="zákl. přenesená",J838,0)</f>
        <v>0</v>
      </c>
      <c r="BH838" s="135">
        <f>IF(N838="sníž. přenesená",J838,0)</f>
        <v>0</v>
      </c>
      <c r="BI838" s="135">
        <f>IF(N838="nulová",J838,0)</f>
        <v>0</v>
      </c>
      <c r="BJ838" s="13" t="s">
        <v>82</v>
      </c>
      <c r="BK838" s="135">
        <f>ROUND(I838*H838,2)</f>
        <v>108500</v>
      </c>
      <c r="BL838" s="13" t="s">
        <v>133</v>
      </c>
      <c r="BM838" s="134" t="s">
        <v>1260</v>
      </c>
    </row>
    <row r="839" spans="2:65" s="1" customFormat="1" ht="19.2">
      <c r="B839" s="25"/>
      <c r="D839" s="136" t="s">
        <v>134</v>
      </c>
      <c r="F839" s="137" t="s">
        <v>1261</v>
      </c>
      <c r="L839" s="25"/>
      <c r="M839" s="138"/>
      <c r="T839" s="49"/>
      <c r="AT839" s="13" t="s">
        <v>134</v>
      </c>
      <c r="AU839" s="13" t="s">
        <v>84</v>
      </c>
    </row>
    <row r="840" spans="2:65" s="1" customFormat="1" ht="28.8">
      <c r="B840" s="25"/>
      <c r="D840" s="136" t="s">
        <v>136</v>
      </c>
      <c r="F840" s="139" t="s">
        <v>1257</v>
      </c>
      <c r="L840" s="25"/>
      <c r="M840" s="138"/>
      <c r="T840" s="49"/>
      <c r="AT840" s="13" t="s">
        <v>136</v>
      </c>
      <c r="AU840" s="13" t="s">
        <v>84</v>
      </c>
    </row>
    <row r="841" spans="2:65" s="1" customFormat="1" ht="16.5" customHeight="1">
      <c r="B841" s="25"/>
      <c r="C841" s="124" t="s">
        <v>1262</v>
      </c>
      <c r="D841" s="124" t="s">
        <v>128</v>
      </c>
      <c r="E841" s="125" t="s">
        <v>1263</v>
      </c>
      <c r="F841" s="126" t="s">
        <v>1264</v>
      </c>
      <c r="G841" s="127" t="s">
        <v>146</v>
      </c>
      <c r="H841" s="128">
        <v>500</v>
      </c>
      <c r="I841" s="129">
        <v>21</v>
      </c>
      <c r="J841" s="129">
        <f>ROUND(I841*H841,2)</f>
        <v>10500</v>
      </c>
      <c r="K841" s="126" t="s">
        <v>132</v>
      </c>
      <c r="L841" s="25"/>
      <c r="M841" s="130" t="s">
        <v>1</v>
      </c>
      <c r="N841" s="131" t="s">
        <v>39</v>
      </c>
      <c r="O841" s="132">
        <v>0</v>
      </c>
      <c r="P841" s="132">
        <f>O841*H841</f>
        <v>0</v>
      </c>
      <c r="Q841" s="132">
        <v>0</v>
      </c>
      <c r="R841" s="132">
        <f>Q841*H841</f>
        <v>0</v>
      </c>
      <c r="S841" s="132">
        <v>0</v>
      </c>
      <c r="T841" s="133">
        <f>S841*H841</f>
        <v>0</v>
      </c>
      <c r="AR841" s="134" t="s">
        <v>133</v>
      </c>
      <c r="AT841" s="134" t="s">
        <v>128</v>
      </c>
      <c r="AU841" s="134" t="s">
        <v>84</v>
      </c>
      <c r="AY841" s="13" t="s">
        <v>125</v>
      </c>
      <c r="BE841" s="135">
        <f>IF(N841="základní",J841,0)</f>
        <v>10500</v>
      </c>
      <c r="BF841" s="135">
        <f>IF(N841="snížená",J841,0)</f>
        <v>0</v>
      </c>
      <c r="BG841" s="135">
        <f>IF(N841="zákl. přenesená",J841,0)</f>
        <v>0</v>
      </c>
      <c r="BH841" s="135">
        <f>IF(N841="sníž. přenesená",J841,0)</f>
        <v>0</v>
      </c>
      <c r="BI841" s="135">
        <f>IF(N841="nulová",J841,0)</f>
        <v>0</v>
      </c>
      <c r="BJ841" s="13" t="s">
        <v>82</v>
      </c>
      <c r="BK841" s="135">
        <f>ROUND(I841*H841,2)</f>
        <v>10500</v>
      </c>
      <c r="BL841" s="13" t="s">
        <v>133</v>
      </c>
      <c r="BM841" s="134" t="s">
        <v>1265</v>
      </c>
    </row>
    <row r="842" spans="2:65" s="1" customFormat="1" ht="19.2">
      <c r="B842" s="25"/>
      <c r="D842" s="136" t="s">
        <v>134</v>
      </c>
      <c r="F842" s="137" t="s">
        <v>1266</v>
      </c>
      <c r="L842" s="25"/>
      <c r="M842" s="138"/>
      <c r="T842" s="49"/>
      <c r="AT842" s="13" t="s">
        <v>134</v>
      </c>
      <c r="AU842" s="13" t="s">
        <v>84</v>
      </c>
    </row>
    <row r="843" spans="2:65" s="1" customFormat="1" ht="19.2">
      <c r="B843" s="25"/>
      <c r="D843" s="136" t="s">
        <v>136</v>
      </c>
      <c r="F843" s="139" t="s">
        <v>1267</v>
      </c>
      <c r="L843" s="25"/>
      <c r="M843" s="138"/>
      <c r="T843" s="49"/>
      <c r="AT843" s="13" t="s">
        <v>136</v>
      </c>
      <c r="AU843" s="13" t="s">
        <v>84</v>
      </c>
    </row>
    <row r="844" spans="2:65" s="1" customFormat="1" ht="16.5" customHeight="1">
      <c r="B844" s="25"/>
      <c r="C844" s="124" t="s">
        <v>711</v>
      </c>
      <c r="D844" s="124" t="s">
        <v>128</v>
      </c>
      <c r="E844" s="125" t="s">
        <v>1268</v>
      </c>
      <c r="F844" s="126" t="s">
        <v>1269</v>
      </c>
      <c r="G844" s="127" t="s">
        <v>146</v>
      </c>
      <c r="H844" s="128">
        <v>1000</v>
      </c>
      <c r="I844" s="129">
        <v>5.57</v>
      </c>
      <c r="J844" s="129">
        <f>ROUND(I844*H844,2)</f>
        <v>5570</v>
      </c>
      <c r="K844" s="126" t="s">
        <v>132</v>
      </c>
      <c r="L844" s="25"/>
      <c r="M844" s="130" t="s">
        <v>1</v>
      </c>
      <c r="N844" s="131" t="s">
        <v>39</v>
      </c>
      <c r="O844" s="132">
        <v>0</v>
      </c>
      <c r="P844" s="132">
        <f>O844*H844</f>
        <v>0</v>
      </c>
      <c r="Q844" s="132">
        <v>0</v>
      </c>
      <c r="R844" s="132">
        <f>Q844*H844</f>
        <v>0</v>
      </c>
      <c r="S844" s="132">
        <v>0</v>
      </c>
      <c r="T844" s="133">
        <f>S844*H844</f>
        <v>0</v>
      </c>
      <c r="AR844" s="134" t="s">
        <v>133</v>
      </c>
      <c r="AT844" s="134" t="s">
        <v>128</v>
      </c>
      <c r="AU844" s="134" t="s">
        <v>84</v>
      </c>
      <c r="AY844" s="13" t="s">
        <v>125</v>
      </c>
      <c r="BE844" s="135">
        <f>IF(N844="základní",J844,0)</f>
        <v>5570</v>
      </c>
      <c r="BF844" s="135">
        <f>IF(N844="snížená",J844,0)</f>
        <v>0</v>
      </c>
      <c r="BG844" s="135">
        <f>IF(N844="zákl. přenesená",J844,0)</f>
        <v>0</v>
      </c>
      <c r="BH844" s="135">
        <f>IF(N844="sníž. přenesená",J844,0)</f>
        <v>0</v>
      </c>
      <c r="BI844" s="135">
        <f>IF(N844="nulová",J844,0)</f>
        <v>0</v>
      </c>
      <c r="BJ844" s="13" t="s">
        <v>82</v>
      </c>
      <c r="BK844" s="135">
        <f>ROUND(I844*H844,2)</f>
        <v>5570</v>
      </c>
      <c r="BL844" s="13" t="s">
        <v>133</v>
      </c>
      <c r="BM844" s="134" t="s">
        <v>1270</v>
      </c>
    </row>
    <row r="845" spans="2:65" s="1" customFormat="1" ht="19.2">
      <c r="B845" s="25"/>
      <c r="D845" s="136" t="s">
        <v>134</v>
      </c>
      <c r="F845" s="137" t="s">
        <v>1271</v>
      </c>
      <c r="L845" s="25"/>
      <c r="M845" s="138"/>
      <c r="T845" s="49"/>
      <c r="AT845" s="13" t="s">
        <v>134</v>
      </c>
      <c r="AU845" s="13" t="s">
        <v>84</v>
      </c>
    </row>
    <row r="846" spans="2:65" s="1" customFormat="1" ht="28.8">
      <c r="B846" s="25"/>
      <c r="D846" s="136" t="s">
        <v>136</v>
      </c>
      <c r="F846" s="139" t="s">
        <v>1272</v>
      </c>
      <c r="L846" s="25"/>
      <c r="M846" s="138"/>
      <c r="T846" s="49"/>
      <c r="AT846" s="13" t="s">
        <v>136</v>
      </c>
      <c r="AU846" s="13" t="s">
        <v>84</v>
      </c>
    </row>
    <row r="847" spans="2:65" s="1" customFormat="1" ht="16.5" customHeight="1">
      <c r="B847" s="25"/>
      <c r="C847" s="124" t="s">
        <v>1273</v>
      </c>
      <c r="D847" s="124" t="s">
        <v>128</v>
      </c>
      <c r="E847" s="125" t="s">
        <v>1274</v>
      </c>
      <c r="F847" s="126" t="s">
        <v>1275</v>
      </c>
      <c r="G847" s="127" t="s">
        <v>146</v>
      </c>
      <c r="H847" s="128">
        <v>1000</v>
      </c>
      <c r="I847" s="129">
        <v>5.57</v>
      </c>
      <c r="J847" s="129">
        <f>ROUND(I847*H847,2)</f>
        <v>5570</v>
      </c>
      <c r="K847" s="126" t="s">
        <v>132</v>
      </c>
      <c r="L847" s="25"/>
      <c r="M847" s="130" t="s">
        <v>1</v>
      </c>
      <c r="N847" s="131" t="s">
        <v>39</v>
      </c>
      <c r="O847" s="132">
        <v>0</v>
      </c>
      <c r="P847" s="132">
        <f>O847*H847</f>
        <v>0</v>
      </c>
      <c r="Q847" s="132">
        <v>0</v>
      </c>
      <c r="R847" s="132">
        <f>Q847*H847</f>
        <v>0</v>
      </c>
      <c r="S847" s="132">
        <v>0</v>
      </c>
      <c r="T847" s="133">
        <f>S847*H847</f>
        <v>0</v>
      </c>
      <c r="AR847" s="134" t="s">
        <v>133</v>
      </c>
      <c r="AT847" s="134" t="s">
        <v>128</v>
      </c>
      <c r="AU847" s="134" t="s">
        <v>84</v>
      </c>
      <c r="AY847" s="13" t="s">
        <v>125</v>
      </c>
      <c r="BE847" s="135">
        <f>IF(N847="základní",J847,0)</f>
        <v>5570</v>
      </c>
      <c r="BF847" s="135">
        <f>IF(N847="snížená",J847,0)</f>
        <v>0</v>
      </c>
      <c r="BG847" s="135">
        <f>IF(N847="zákl. přenesená",J847,0)</f>
        <v>0</v>
      </c>
      <c r="BH847" s="135">
        <f>IF(N847="sníž. přenesená",J847,0)</f>
        <v>0</v>
      </c>
      <c r="BI847" s="135">
        <f>IF(N847="nulová",J847,0)</f>
        <v>0</v>
      </c>
      <c r="BJ847" s="13" t="s">
        <v>82</v>
      </c>
      <c r="BK847" s="135">
        <f>ROUND(I847*H847,2)</f>
        <v>5570</v>
      </c>
      <c r="BL847" s="13" t="s">
        <v>133</v>
      </c>
      <c r="BM847" s="134" t="s">
        <v>1276</v>
      </c>
    </row>
    <row r="848" spans="2:65" s="1" customFormat="1" ht="19.2">
      <c r="B848" s="25"/>
      <c r="D848" s="136" t="s">
        <v>134</v>
      </c>
      <c r="F848" s="137" t="s">
        <v>1277</v>
      </c>
      <c r="L848" s="25"/>
      <c r="M848" s="138"/>
      <c r="T848" s="49"/>
      <c r="AT848" s="13" t="s">
        <v>134</v>
      </c>
      <c r="AU848" s="13" t="s">
        <v>84</v>
      </c>
    </row>
    <row r="849" spans="2:65" s="1" customFormat="1" ht="28.8">
      <c r="B849" s="25"/>
      <c r="D849" s="136" t="s">
        <v>136</v>
      </c>
      <c r="F849" s="139" t="s">
        <v>1272</v>
      </c>
      <c r="L849" s="25"/>
      <c r="M849" s="138"/>
      <c r="T849" s="49"/>
      <c r="AT849" s="13" t="s">
        <v>136</v>
      </c>
      <c r="AU849" s="13" t="s">
        <v>84</v>
      </c>
    </row>
    <row r="850" spans="2:65" s="1" customFormat="1" ht="16.5" customHeight="1">
      <c r="B850" s="25"/>
      <c r="C850" s="124" t="s">
        <v>715</v>
      </c>
      <c r="D850" s="124" t="s">
        <v>128</v>
      </c>
      <c r="E850" s="125" t="s">
        <v>1278</v>
      </c>
      <c r="F850" s="126" t="s">
        <v>1279</v>
      </c>
      <c r="G850" s="127" t="s">
        <v>680</v>
      </c>
      <c r="H850" s="128">
        <v>200</v>
      </c>
      <c r="I850" s="129">
        <v>514</v>
      </c>
      <c r="J850" s="129">
        <f>ROUND(I850*H850,2)</f>
        <v>102800</v>
      </c>
      <c r="K850" s="126" t="s">
        <v>132</v>
      </c>
      <c r="L850" s="25"/>
      <c r="M850" s="130" t="s">
        <v>1</v>
      </c>
      <c r="N850" s="131" t="s">
        <v>39</v>
      </c>
      <c r="O850" s="132">
        <v>0</v>
      </c>
      <c r="P850" s="132">
        <f>O850*H850</f>
        <v>0</v>
      </c>
      <c r="Q850" s="132">
        <v>0</v>
      </c>
      <c r="R850" s="132">
        <f>Q850*H850</f>
        <v>0</v>
      </c>
      <c r="S850" s="132">
        <v>0</v>
      </c>
      <c r="T850" s="133">
        <f>S850*H850</f>
        <v>0</v>
      </c>
      <c r="AR850" s="134" t="s">
        <v>133</v>
      </c>
      <c r="AT850" s="134" t="s">
        <v>128</v>
      </c>
      <c r="AU850" s="134" t="s">
        <v>84</v>
      </c>
      <c r="AY850" s="13" t="s">
        <v>125</v>
      </c>
      <c r="BE850" s="135">
        <f>IF(N850="základní",J850,0)</f>
        <v>102800</v>
      </c>
      <c r="BF850" s="135">
        <f>IF(N850="snížená",J850,0)</f>
        <v>0</v>
      </c>
      <c r="BG850" s="135">
        <f>IF(N850="zákl. přenesená",J850,0)</f>
        <v>0</v>
      </c>
      <c r="BH850" s="135">
        <f>IF(N850="sníž. přenesená",J850,0)</f>
        <v>0</v>
      </c>
      <c r="BI850" s="135">
        <f>IF(N850="nulová",J850,0)</f>
        <v>0</v>
      </c>
      <c r="BJ850" s="13" t="s">
        <v>82</v>
      </c>
      <c r="BK850" s="135">
        <f>ROUND(I850*H850,2)</f>
        <v>102800</v>
      </c>
      <c r="BL850" s="13" t="s">
        <v>133</v>
      </c>
      <c r="BM850" s="134" t="s">
        <v>1280</v>
      </c>
    </row>
    <row r="851" spans="2:65" s="1" customFormat="1" ht="38.4">
      <c r="B851" s="25"/>
      <c r="D851" s="136" t="s">
        <v>134</v>
      </c>
      <c r="F851" s="137" t="s">
        <v>1281</v>
      </c>
      <c r="L851" s="25"/>
      <c r="M851" s="138"/>
      <c r="T851" s="49"/>
      <c r="AT851" s="13" t="s">
        <v>134</v>
      </c>
      <c r="AU851" s="13" t="s">
        <v>84</v>
      </c>
    </row>
    <row r="852" spans="2:65" s="1" customFormat="1" ht="38.4">
      <c r="B852" s="25"/>
      <c r="D852" s="136" t="s">
        <v>136</v>
      </c>
      <c r="F852" s="139" t="s">
        <v>1282</v>
      </c>
      <c r="L852" s="25"/>
      <c r="M852" s="138"/>
      <c r="T852" s="49"/>
      <c r="AT852" s="13" t="s">
        <v>136</v>
      </c>
      <c r="AU852" s="13" t="s">
        <v>84</v>
      </c>
    </row>
    <row r="853" spans="2:65" s="1" customFormat="1" ht="16.5" customHeight="1">
      <c r="B853" s="25"/>
      <c r="C853" s="124" t="s">
        <v>1283</v>
      </c>
      <c r="D853" s="124" t="s">
        <v>128</v>
      </c>
      <c r="E853" s="125" t="s">
        <v>1284</v>
      </c>
      <c r="F853" s="126" t="s">
        <v>1285</v>
      </c>
      <c r="G853" s="127" t="s">
        <v>680</v>
      </c>
      <c r="H853" s="128">
        <v>200</v>
      </c>
      <c r="I853" s="129">
        <v>402</v>
      </c>
      <c r="J853" s="129">
        <f>ROUND(I853*H853,2)</f>
        <v>80400</v>
      </c>
      <c r="K853" s="126" t="s">
        <v>132</v>
      </c>
      <c r="L853" s="25"/>
      <c r="M853" s="130" t="s">
        <v>1</v>
      </c>
      <c r="N853" s="131" t="s">
        <v>39</v>
      </c>
      <c r="O853" s="132">
        <v>0</v>
      </c>
      <c r="P853" s="132">
        <f>O853*H853</f>
        <v>0</v>
      </c>
      <c r="Q853" s="132">
        <v>0</v>
      </c>
      <c r="R853" s="132">
        <f>Q853*H853</f>
        <v>0</v>
      </c>
      <c r="S853" s="132">
        <v>0</v>
      </c>
      <c r="T853" s="133">
        <f>S853*H853</f>
        <v>0</v>
      </c>
      <c r="AR853" s="134" t="s">
        <v>133</v>
      </c>
      <c r="AT853" s="134" t="s">
        <v>128</v>
      </c>
      <c r="AU853" s="134" t="s">
        <v>84</v>
      </c>
      <c r="AY853" s="13" t="s">
        <v>125</v>
      </c>
      <c r="BE853" s="135">
        <f>IF(N853="základní",J853,0)</f>
        <v>80400</v>
      </c>
      <c r="BF853" s="135">
        <f>IF(N853="snížená",J853,0)</f>
        <v>0</v>
      </c>
      <c r="BG853" s="135">
        <f>IF(N853="zákl. přenesená",J853,0)</f>
        <v>0</v>
      </c>
      <c r="BH853" s="135">
        <f>IF(N853="sníž. přenesená",J853,0)</f>
        <v>0</v>
      </c>
      <c r="BI853" s="135">
        <f>IF(N853="nulová",J853,0)</f>
        <v>0</v>
      </c>
      <c r="BJ853" s="13" t="s">
        <v>82</v>
      </c>
      <c r="BK853" s="135">
        <f>ROUND(I853*H853,2)</f>
        <v>80400</v>
      </c>
      <c r="BL853" s="13" t="s">
        <v>133</v>
      </c>
      <c r="BM853" s="134" t="s">
        <v>1286</v>
      </c>
    </row>
    <row r="854" spans="2:65" s="1" customFormat="1" ht="28.8">
      <c r="B854" s="25"/>
      <c r="D854" s="136" t="s">
        <v>134</v>
      </c>
      <c r="F854" s="137" t="s">
        <v>1287</v>
      </c>
      <c r="L854" s="25"/>
      <c r="M854" s="138"/>
      <c r="T854" s="49"/>
      <c r="AT854" s="13" t="s">
        <v>134</v>
      </c>
      <c r="AU854" s="13" t="s">
        <v>84</v>
      </c>
    </row>
    <row r="855" spans="2:65" s="1" customFormat="1" ht="28.8">
      <c r="B855" s="25"/>
      <c r="D855" s="136" t="s">
        <v>136</v>
      </c>
      <c r="F855" s="139" t="s">
        <v>1288</v>
      </c>
      <c r="L855" s="25"/>
      <c r="M855" s="138"/>
      <c r="T855" s="49"/>
      <c r="AT855" s="13" t="s">
        <v>136</v>
      </c>
      <c r="AU855" s="13" t="s">
        <v>84</v>
      </c>
    </row>
    <row r="856" spans="2:65" s="1" customFormat="1" ht="16.5" customHeight="1">
      <c r="B856" s="25"/>
      <c r="C856" s="124" t="s">
        <v>721</v>
      </c>
      <c r="D856" s="124" t="s">
        <v>128</v>
      </c>
      <c r="E856" s="125" t="s">
        <v>1289</v>
      </c>
      <c r="F856" s="126" t="s">
        <v>1290</v>
      </c>
      <c r="G856" s="127" t="s">
        <v>680</v>
      </c>
      <c r="H856" s="128">
        <v>500</v>
      </c>
      <c r="I856" s="129">
        <v>124</v>
      </c>
      <c r="J856" s="129">
        <f>ROUND(I856*H856,2)</f>
        <v>62000</v>
      </c>
      <c r="K856" s="126" t="s">
        <v>132</v>
      </c>
      <c r="L856" s="25"/>
      <c r="M856" s="130" t="s">
        <v>1</v>
      </c>
      <c r="N856" s="131" t="s">
        <v>39</v>
      </c>
      <c r="O856" s="132">
        <v>0</v>
      </c>
      <c r="P856" s="132">
        <f>O856*H856</f>
        <v>0</v>
      </c>
      <c r="Q856" s="132">
        <v>0</v>
      </c>
      <c r="R856" s="132">
        <f>Q856*H856</f>
        <v>0</v>
      </c>
      <c r="S856" s="132">
        <v>0</v>
      </c>
      <c r="T856" s="133">
        <f>S856*H856</f>
        <v>0</v>
      </c>
      <c r="AR856" s="134" t="s">
        <v>133</v>
      </c>
      <c r="AT856" s="134" t="s">
        <v>128</v>
      </c>
      <c r="AU856" s="134" t="s">
        <v>84</v>
      </c>
      <c r="AY856" s="13" t="s">
        <v>125</v>
      </c>
      <c r="BE856" s="135">
        <f>IF(N856="základní",J856,0)</f>
        <v>62000</v>
      </c>
      <c r="BF856" s="135">
        <f>IF(N856="snížená",J856,0)</f>
        <v>0</v>
      </c>
      <c r="BG856" s="135">
        <f>IF(N856="zákl. přenesená",J856,0)</f>
        <v>0</v>
      </c>
      <c r="BH856" s="135">
        <f>IF(N856="sníž. přenesená",J856,0)</f>
        <v>0</v>
      </c>
      <c r="BI856" s="135">
        <f>IF(N856="nulová",J856,0)</f>
        <v>0</v>
      </c>
      <c r="BJ856" s="13" t="s">
        <v>82</v>
      </c>
      <c r="BK856" s="135">
        <f>ROUND(I856*H856,2)</f>
        <v>62000</v>
      </c>
      <c r="BL856" s="13" t="s">
        <v>133</v>
      </c>
      <c r="BM856" s="134" t="s">
        <v>1291</v>
      </c>
    </row>
    <row r="857" spans="2:65" s="1" customFormat="1" ht="28.8">
      <c r="B857" s="25"/>
      <c r="D857" s="136" t="s">
        <v>134</v>
      </c>
      <c r="F857" s="137" t="s">
        <v>1292</v>
      </c>
      <c r="L857" s="25"/>
      <c r="M857" s="138"/>
      <c r="T857" s="49"/>
      <c r="AT857" s="13" t="s">
        <v>134</v>
      </c>
      <c r="AU857" s="13" t="s">
        <v>84</v>
      </c>
    </row>
    <row r="858" spans="2:65" s="1" customFormat="1" ht="28.8">
      <c r="B858" s="25"/>
      <c r="D858" s="136" t="s">
        <v>136</v>
      </c>
      <c r="F858" s="139" t="s">
        <v>1288</v>
      </c>
      <c r="L858" s="25"/>
      <c r="M858" s="138"/>
      <c r="T858" s="49"/>
      <c r="AT858" s="13" t="s">
        <v>136</v>
      </c>
      <c r="AU858" s="13" t="s">
        <v>84</v>
      </c>
    </row>
    <row r="859" spans="2:65" s="1" customFormat="1" ht="16.5" customHeight="1">
      <c r="B859" s="25"/>
      <c r="C859" s="124" t="s">
        <v>1293</v>
      </c>
      <c r="D859" s="124" t="s">
        <v>128</v>
      </c>
      <c r="E859" s="125" t="s">
        <v>1294</v>
      </c>
      <c r="F859" s="126" t="s">
        <v>1295</v>
      </c>
      <c r="G859" s="127" t="s">
        <v>680</v>
      </c>
      <c r="H859" s="128">
        <v>500</v>
      </c>
      <c r="I859" s="129">
        <v>136</v>
      </c>
      <c r="J859" s="129">
        <f>ROUND(I859*H859,2)</f>
        <v>68000</v>
      </c>
      <c r="K859" s="126" t="s">
        <v>132</v>
      </c>
      <c r="L859" s="25"/>
      <c r="M859" s="130" t="s">
        <v>1</v>
      </c>
      <c r="N859" s="131" t="s">
        <v>39</v>
      </c>
      <c r="O859" s="132">
        <v>0</v>
      </c>
      <c r="P859" s="132">
        <f>O859*H859</f>
        <v>0</v>
      </c>
      <c r="Q859" s="132">
        <v>0</v>
      </c>
      <c r="R859" s="132">
        <f>Q859*H859</f>
        <v>0</v>
      </c>
      <c r="S859" s="132">
        <v>0</v>
      </c>
      <c r="T859" s="133">
        <f>S859*H859</f>
        <v>0</v>
      </c>
      <c r="AR859" s="134" t="s">
        <v>133</v>
      </c>
      <c r="AT859" s="134" t="s">
        <v>128</v>
      </c>
      <c r="AU859" s="134" t="s">
        <v>84</v>
      </c>
      <c r="AY859" s="13" t="s">
        <v>125</v>
      </c>
      <c r="BE859" s="135">
        <f>IF(N859="základní",J859,0)</f>
        <v>68000</v>
      </c>
      <c r="BF859" s="135">
        <f>IF(N859="snížená",J859,0)</f>
        <v>0</v>
      </c>
      <c r="BG859" s="135">
        <f>IF(N859="zákl. přenesená",J859,0)</f>
        <v>0</v>
      </c>
      <c r="BH859" s="135">
        <f>IF(N859="sníž. přenesená",J859,0)</f>
        <v>0</v>
      </c>
      <c r="BI859" s="135">
        <f>IF(N859="nulová",J859,0)</f>
        <v>0</v>
      </c>
      <c r="BJ859" s="13" t="s">
        <v>82</v>
      </c>
      <c r="BK859" s="135">
        <f>ROUND(I859*H859,2)</f>
        <v>68000</v>
      </c>
      <c r="BL859" s="13" t="s">
        <v>133</v>
      </c>
      <c r="BM859" s="134" t="s">
        <v>1296</v>
      </c>
    </row>
    <row r="860" spans="2:65" s="1" customFormat="1" ht="28.8">
      <c r="B860" s="25"/>
      <c r="D860" s="136" t="s">
        <v>134</v>
      </c>
      <c r="F860" s="137" t="s">
        <v>1297</v>
      </c>
      <c r="L860" s="25"/>
      <c r="M860" s="138"/>
      <c r="T860" s="49"/>
      <c r="AT860" s="13" t="s">
        <v>134</v>
      </c>
      <c r="AU860" s="13" t="s">
        <v>84</v>
      </c>
    </row>
    <row r="861" spans="2:65" s="1" customFormat="1" ht="28.8">
      <c r="B861" s="25"/>
      <c r="D861" s="136" t="s">
        <v>136</v>
      </c>
      <c r="F861" s="139" t="s">
        <v>1288</v>
      </c>
      <c r="L861" s="25"/>
      <c r="M861" s="138"/>
      <c r="T861" s="49"/>
      <c r="AT861" s="13" t="s">
        <v>136</v>
      </c>
      <c r="AU861" s="13" t="s">
        <v>84</v>
      </c>
    </row>
    <row r="862" spans="2:65" s="1" customFormat="1" ht="16.5" customHeight="1">
      <c r="B862" s="25"/>
      <c r="C862" s="124" t="s">
        <v>725</v>
      </c>
      <c r="D862" s="124" t="s">
        <v>128</v>
      </c>
      <c r="E862" s="125" t="s">
        <v>1298</v>
      </c>
      <c r="F862" s="126" t="s">
        <v>1299</v>
      </c>
      <c r="G862" s="127" t="s">
        <v>680</v>
      </c>
      <c r="H862" s="128">
        <v>200</v>
      </c>
      <c r="I862" s="129">
        <v>136</v>
      </c>
      <c r="J862" s="129">
        <f>ROUND(I862*H862,2)</f>
        <v>27200</v>
      </c>
      <c r="K862" s="126" t="s">
        <v>132</v>
      </c>
      <c r="L862" s="25"/>
      <c r="M862" s="130" t="s">
        <v>1</v>
      </c>
      <c r="N862" s="131" t="s">
        <v>39</v>
      </c>
      <c r="O862" s="132">
        <v>0</v>
      </c>
      <c r="P862" s="132">
        <f>O862*H862</f>
        <v>0</v>
      </c>
      <c r="Q862" s="132">
        <v>0</v>
      </c>
      <c r="R862" s="132">
        <f>Q862*H862</f>
        <v>0</v>
      </c>
      <c r="S862" s="132">
        <v>0</v>
      </c>
      <c r="T862" s="133">
        <f>S862*H862</f>
        <v>0</v>
      </c>
      <c r="AR862" s="134" t="s">
        <v>133</v>
      </c>
      <c r="AT862" s="134" t="s">
        <v>128</v>
      </c>
      <c r="AU862" s="134" t="s">
        <v>84</v>
      </c>
      <c r="AY862" s="13" t="s">
        <v>125</v>
      </c>
      <c r="BE862" s="135">
        <f>IF(N862="základní",J862,0)</f>
        <v>27200</v>
      </c>
      <c r="BF862" s="135">
        <f>IF(N862="snížená",J862,0)</f>
        <v>0</v>
      </c>
      <c r="BG862" s="135">
        <f>IF(N862="zákl. přenesená",J862,0)</f>
        <v>0</v>
      </c>
      <c r="BH862" s="135">
        <f>IF(N862="sníž. přenesená",J862,0)</f>
        <v>0</v>
      </c>
      <c r="BI862" s="135">
        <f>IF(N862="nulová",J862,0)</f>
        <v>0</v>
      </c>
      <c r="BJ862" s="13" t="s">
        <v>82</v>
      </c>
      <c r="BK862" s="135">
        <f>ROUND(I862*H862,2)</f>
        <v>27200</v>
      </c>
      <c r="BL862" s="13" t="s">
        <v>133</v>
      </c>
      <c r="BM862" s="134" t="s">
        <v>1300</v>
      </c>
    </row>
    <row r="863" spans="2:65" s="1" customFormat="1" ht="28.8">
      <c r="B863" s="25"/>
      <c r="D863" s="136" t="s">
        <v>134</v>
      </c>
      <c r="F863" s="137" t="s">
        <v>1301</v>
      </c>
      <c r="L863" s="25"/>
      <c r="M863" s="138"/>
      <c r="T863" s="49"/>
      <c r="AT863" s="13" t="s">
        <v>134</v>
      </c>
      <c r="AU863" s="13" t="s">
        <v>84</v>
      </c>
    </row>
    <row r="864" spans="2:65" s="1" customFormat="1" ht="28.8">
      <c r="B864" s="25"/>
      <c r="D864" s="136" t="s">
        <v>136</v>
      </c>
      <c r="F864" s="139" t="s">
        <v>1288</v>
      </c>
      <c r="L864" s="25"/>
      <c r="M864" s="138"/>
      <c r="T864" s="49"/>
      <c r="AT864" s="13" t="s">
        <v>136</v>
      </c>
      <c r="AU864" s="13" t="s">
        <v>84</v>
      </c>
    </row>
    <row r="865" spans="2:65" s="1" customFormat="1" ht="16.5" customHeight="1">
      <c r="B865" s="25"/>
      <c r="C865" s="124" t="s">
        <v>1302</v>
      </c>
      <c r="D865" s="124" t="s">
        <v>128</v>
      </c>
      <c r="E865" s="125" t="s">
        <v>1303</v>
      </c>
      <c r="F865" s="126" t="s">
        <v>1304</v>
      </c>
      <c r="G865" s="127" t="s">
        <v>680</v>
      </c>
      <c r="H865" s="128">
        <v>200</v>
      </c>
      <c r="I865" s="129">
        <v>80.5</v>
      </c>
      <c r="J865" s="129">
        <f>ROUND(I865*H865,2)</f>
        <v>16100</v>
      </c>
      <c r="K865" s="126" t="s">
        <v>132</v>
      </c>
      <c r="L865" s="25"/>
      <c r="M865" s="130" t="s">
        <v>1</v>
      </c>
      <c r="N865" s="131" t="s">
        <v>39</v>
      </c>
      <c r="O865" s="132">
        <v>0</v>
      </c>
      <c r="P865" s="132">
        <f>O865*H865</f>
        <v>0</v>
      </c>
      <c r="Q865" s="132">
        <v>0</v>
      </c>
      <c r="R865" s="132">
        <f>Q865*H865</f>
        <v>0</v>
      </c>
      <c r="S865" s="132">
        <v>0</v>
      </c>
      <c r="T865" s="133">
        <f>S865*H865</f>
        <v>0</v>
      </c>
      <c r="AR865" s="134" t="s">
        <v>133</v>
      </c>
      <c r="AT865" s="134" t="s">
        <v>128</v>
      </c>
      <c r="AU865" s="134" t="s">
        <v>84</v>
      </c>
      <c r="AY865" s="13" t="s">
        <v>125</v>
      </c>
      <c r="BE865" s="135">
        <f>IF(N865="základní",J865,0)</f>
        <v>16100</v>
      </c>
      <c r="BF865" s="135">
        <f>IF(N865="snížená",J865,0)</f>
        <v>0</v>
      </c>
      <c r="BG865" s="135">
        <f>IF(N865="zákl. přenesená",J865,0)</f>
        <v>0</v>
      </c>
      <c r="BH865" s="135">
        <f>IF(N865="sníž. přenesená",J865,0)</f>
        <v>0</v>
      </c>
      <c r="BI865" s="135">
        <f>IF(N865="nulová",J865,0)</f>
        <v>0</v>
      </c>
      <c r="BJ865" s="13" t="s">
        <v>82</v>
      </c>
      <c r="BK865" s="135">
        <f>ROUND(I865*H865,2)</f>
        <v>16100</v>
      </c>
      <c r="BL865" s="13" t="s">
        <v>133</v>
      </c>
      <c r="BM865" s="134" t="s">
        <v>1305</v>
      </c>
    </row>
    <row r="866" spans="2:65" s="1" customFormat="1" ht="28.8">
      <c r="B866" s="25"/>
      <c r="D866" s="136" t="s">
        <v>134</v>
      </c>
      <c r="F866" s="137" t="s">
        <v>1306</v>
      </c>
      <c r="L866" s="25"/>
      <c r="M866" s="138"/>
      <c r="T866" s="49"/>
      <c r="AT866" s="13" t="s">
        <v>134</v>
      </c>
      <c r="AU866" s="13" t="s">
        <v>84</v>
      </c>
    </row>
    <row r="867" spans="2:65" s="1" customFormat="1" ht="28.8">
      <c r="B867" s="25"/>
      <c r="D867" s="136" t="s">
        <v>136</v>
      </c>
      <c r="F867" s="139" t="s">
        <v>1288</v>
      </c>
      <c r="L867" s="25"/>
      <c r="M867" s="138"/>
      <c r="T867" s="49"/>
      <c r="AT867" s="13" t="s">
        <v>136</v>
      </c>
      <c r="AU867" s="13" t="s">
        <v>84</v>
      </c>
    </row>
    <row r="868" spans="2:65" s="1" customFormat="1" ht="16.5" customHeight="1">
      <c r="B868" s="25"/>
      <c r="C868" s="124" t="s">
        <v>731</v>
      </c>
      <c r="D868" s="124" t="s">
        <v>128</v>
      </c>
      <c r="E868" s="125" t="s">
        <v>1307</v>
      </c>
      <c r="F868" s="126" t="s">
        <v>1308</v>
      </c>
      <c r="G868" s="127" t="s">
        <v>146</v>
      </c>
      <c r="H868" s="128">
        <v>5000</v>
      </c>
      <c r="I868" s="129">
        <v>6.19</v>
      </c>
      <c r="J868" s="129">
        <f>ROUND(I868*H868,2)</f>
        <v>30950</v>
      </c>
      <c r="K868" s="126" t="s">
        <v>132</v>
      </c>
      <c r="L868" s="25"/>
      <c r="M868" s="130" t="s">
        <v>1</v>
      </c>
      <c r="N868" s="131" t="s">
        <v>39</v>
      </c>
      <c r="O868" s="132">
        <v>0</v>
      </c>
      <c r="P868" s="132">
        <f>O868*H868</f>
        <v>0</v>
      </c>
      <c r="Q868" s="132">
        <v>0</v>
      </c>
      <c r="R868" s="132">
        <f>Q868*H868</f>
        <v>0</v>
      </c>
      <c r="S868" s="132">
        <v>0</v>
      </c>
      <c r="T868" s="133">
        <f>S868*H868</f>
        <v>0</v>
      </c>
      <c r="AR868" s="134" t="s">
        <v>133</v>
      </c>
      <c r="AT868" s="134" t="s">
        <v>128</v>
      </c>
      <c r="AU868" s="134" t="s">
        <v>84</v>
      </c>
      <c r="AY868" s="13" t="s">
        <v>125</v>
      </c>
      <c r="BE868" s="135">
        <f>IF(N868="základní",J868,0)</f>
        <v>30950</v>
      </c>
      <c r="BF868" s="135">
        <f>IF(N868="snížená",J868,0)</f>
        <v>0</v>
      </c>
      <c r="BG868" s="135">
        <f>IF(N868="zákl. přenesená",J868,0)</f>
        <v>0</v>
      </c>
      <c r="BH868" s="135">
        <f>IF(N868="sníž. přenesená",J868,0)</f>
        <v>0</v>
      </c>
      <c r="BI868" s="135">
        <f>IF(N868="nulová",J868,0)</f>
        <v>0</v>
      </c>
      <c r="BJ868" s="13" t="s">
        <v>82</v>
      </c>
      <c r="BK868" s="135">
        <f>ROUND(I868*H868,2)</f>
        <v>30950</v>
      </c>
      <c r="BL868" s="13" t="s">
        <v>133</v>
      </c>
      <c r="BM868" s="134" t="s">
        <v>1309</v>
      </c>
    </row>
    <row r="869" spans="2:65" s="1" customFormat="1" ht="19.2">
      <c r="B869" s="25"/>
      <c r="D869" s="136" t="s">
        <v>134</v>
      </c>
      <c r="F869" s="137" t="s">
        <v>1310</v>
      </c>
      <c r="L869" s="25"/>
      <c r="M869" s="138"/>
      <c r="T869" s="49"/>
      <c r="AT869" s="13" t="s">
        <v>134</v>
      </c>
      <c r="AU869" s="13" t="s">
        <v>84</v>
      </c>
    </row>
    <row r="870" spans="2:65" s="1" customFormat="1" ht="19.2">
      <c r="B870" s="25"/>
      <c r="D870" s="136" t="s">
        <v>136</v>
      </c>
      <c r="F870" s="139" t="s">
        <v>1311</v>
      </c>
      <c r="L870" s="25"/>
      <c r="M870" s="138"/>
      <c r="T870" s="49"/>
      <c r="AT870" s="13" t="s">
        <v>136</v>
      </c>
      <c r="AU870" s="13" t="s">
        <v>84</v>
      </c>
    </row>
    <row r="871" spans="2:65" s="1" customFormat="1" ht="16.5" customHeight="1">
      <c r="B871" s="25"/>
      <c r="C871" s="124" t="s">
        <v>1312</v>
      </c>
      <c r="D871" s="124" t="s">
        <v>128</v>
      </c>
      <c r="E871" s="125" t="s">
        <v>1313</v>
      </c>
      <c r="F871" s="126" t="s">
        <v>1314</v>
      </c>
      <c r="G871" s="127" t="s">
        <v>146</v>
      </c>
      <c r="H871" s="128">
        <v>5000</v>
      </c>
      <c r="I871" s="129">
        <v>6.19</v>
      </c>
      <c r="J871" s="129">
        <f>ROUND(I871*H871,2)</f>
        <v>30950</v>
      </c>
      <c r="K871" s="126" t="s">
        <v>132</v>
      </c>
      <c r="L871" s="25"/>
      <c r="M871" s="130" t="s">
        <v>1</v>
      </c>
      <c r="N871" s="131" t="s">
        <v>39</v>
      </c>
      <c r="O871" s="132">
        <v>0</v>
      </c>
      <c r="P871" s="132">
        <f>O871*H871</f>
        <v>0</v>
      </c>
      <c r="Q871" s="132">
        <v>0</v>
      </c>
      <c r="R871" s="132">
        <f>Q871*H871</f>
        <v>0</v>
      </c>
      <c r="S871" s="132">
        <v>0</v>
      </c>
      <c r="T871" s="133">
        <f>S871*H871</f>
        <v>0</v>
      </c>
      <c r="AR871" s="134" t="s">
        <v>133</v>
      </c>
      <c r="AT871" s="134" t="s">
        <v>128</v>
      </c>
      <c r="AU871" s="134" t="s">
        <v>84</v>
      </c>
      <c r="AY871" s="13" t="s">
        <v>125</v>
      </c>
      <c r="BE871" s="135">
        <f>IF(N871="základní",J871,0)</f>
        <v>30950</v>
      </c>
      <c r="BF871" s="135">
        <f>IF(N871="snížená",J871,0)</f>
        <v>0</v>
      </c>
      <c r="BG871" s="135">
        <f>IF(N871="zákl. přenesená",J871,0)</f>
        <v>0</v>
      </c>
      <c r="BH871" s="135">
        <f>IF(N871="sníž. přenesená",J871,0)</f>
        <v>0</v>
      </c>
      <c r="BI871" s="135">
        <f>IF(N871="nulová",J871,0)</f>
        <v>0</v>
      </c>
      <c r="BJ871" s="13" t="s">
        <v>82</v>
      </c>
      <c r="BK871" s="135">
        <f>ROUND(I871*H871,2)</f>
        <v>30950</v>
      </c>
      <c r="BL871" s="13" t="s">
        <v>133</v>
      </c>
      <c r="BM871" s="134" t="s">
        <v>1315</v>
      </c>
    </row>
    <row r="872" spans="2:65" s="1" customFormat="1" ht="19.2">
      <c r="B872" s="25"/>
      <c r="D872" s="136" t="s">
        <v>134</v>
      </c>
      <c r="F872" s="137" t="s">
        <v>1316</v>
      </c>
      <c r="L872" s="25"/>
      <c r="M872" s="138"/>
      <c r="T872" s="49"/>
      <c r="AT872" s="13" t="s">
        <v>134</v>
      </c>
      <c r="AU872" s="13" t="s">
        <v>84</v>
      </c>
    </row>
    <row r="873" spans="2:65" s="1" customFormat="1" ht="19.2">
      <c r="B873" s="25"/>
      <c r="D873" s="136" t="s">
        <v>136</v>
      </c>
      <c r="F873" s="139" t="s">
        <v>1311</v>
      </c>
      <c r="L873" s="25"/>
      <c r="M873" s="138"/>
      <c r="T873" s="49"/>
      <c r="AT873" s="13" t="s">
        <v>136</v>
      </c>
      <c r="AU873" s="13" t="s">
        <v>84</v>
      </c>
    </row>
    <row r="874" spans="2:65" s="1" customFormat="1" ht="16.5" customHeight="1">
      <c r="B874" s="25"/>
      <c r="C874" s="124" t="s">
        <v>735</v>
      </c>
      <c r="D874" s="124" t="s">
        <v>128</v>
      </c>
      <c r="E874" s="125" t="s">
        <v>1317</v>
      </c>
      <c r="F874" s="126" t="s">
        <v>1318</v>
      </c>
      <c r="G874" s="127" t="s">
        <v>146</v>
      </c>
      <c r="H874" s="128">
        <v>5000</v>
      </c>
      <c r="I874" s="129">
        <v>6.19</v>
      </c>
      <c r="J874" s="129">
        <f>ROUND(I874*H874,2)</f>
        <v>30950</v>
      </c>
      <c r="K874" s="126" t="s">
        <v>132</v>
      </c>
      <c r="L874" s="25"/>
      <c r="M874" s="130" t="s">
        <v>1</v>
      </c>
      <c r="N874" s="131" t="s">
        <v>39</v>
      </c>
      <c r="O874" s="132">
        <v>0</v>
      </c>
      <c r="P874" s="132">
        <f>O874*H874</f>
        <v>0</v>
      </c>
      <c r="Q874" s="132">
        <v>0</v>
      </c>
      <c r="R874" s="132">
        <f>Q874*H874</f>
        <v>0</v>
      </c>
      <c r="S874" s="132">
        <v>0</v>
      </c>
      <c r="T874" s="133">
        <f>S874*H874</f>
        <v>0</v>
      </c>
      <c r="AR874" s="134" t="s">
        <v>133</v>
      </c>
      <c r="AT874" s="134" t="s">
        <v>128</v>
      </c>
      <c r="AU874" s="134" t="s">
        <v>84</v>
      </c>
      <c r="AY874" s="13" t="s">
        <v>125</v>
      </c>
      <c r="BE874" s="135">
        <f>IF(N874="základní",J874,0)</f>
        <v>30950</v>
      </c>
      <c r="BF874" s="135">
        <f>IF(N874="snížená",J874,0)</f>
        <v>0</v>
      </c>
      <c r="BG874" s="135">
        <f>IF(N874="zákl. přenesená",J874,0)</f>
        <v>0</v>
      </c>
      <c r="BH874" s="135">
        <f>IF(N874="sníž. přenesená",J874,0)</f>
        <v>0</v>
      </c>
      <c r="BI874" s="135">
        <f>IF(N874="nulová",J874,0)</f>
        <v>0</v>
      </c>
      <c r="BJ874" s="13" t="s">
        <v>82</v>
      </c>
      <c r="BK874" s="135">
        <f>ROUND(I874*H874,2)</f>
        <v>30950</v>
      </c>
      <c r="BL874" s="13" t="s">
        <v>133</v>
      </c>
      <c r="BM874" s="134" t="s">
        <v>1319</v>
      </c>
    </row>
    <row r="875" spans="2:65" s="1" customFormat="1" ht="19.2">
      <c r="B875" s="25"/>
      <c r="D875" s="136" t="s">
        <v>134</v>
      </c>
      <c r="F875" s="137" t="s">
        <v>1320</v>
      </c>
      <c r="L875" s="25"/>
      <c r="M875" s="138"/>
      <c r="T875" s="49"/>
      <c r="AT875" s="13" t="s">
        <v>134</v>
      </c>
      <c r="AU875" s="13" t="s">
        <v>84</v>
      </c>
    </row>
    <row r="876" spans="2:65" s="1" customFormat="1" ht="19.2">
      <c r="B876" s="25"/>
      <c r="D876" s="136" t="s">
        <v>136</v>
      </c>
      <c r="F876" s="139" t="s">
        <v>1311</v>
      </c>
      <c r="L876" s="25"/>
      <c r="M876" s="138"/>
      <c r="T876" s="49"/>
      <c r="AT876" s="13" t="s">
        <v>136</v>
      </c>
      <c r="AU876" s="13" t="s">
        <v>84</v>
      </c>
    </row>
    <row r="877" spans="2:65" s="1" customFormat="1" ht="16.5" customHeight="1">
      <c r="B877" s="25"/>
      <c r="C877" s="124" t="s">
        <v>1321</v>
      </c>
      <c r="D877" s="124" t="s">
        <v>128</v>
      </c>
      <c r="E877" s="125" t="s">
        <v>1322</v>
      </c>
      <c r="F877" s="126" t="s">
        <v>1323</v>
      </c>
      <c r="G877" s="127" t="s">
        <v>146</v>
      </c>
      <c r="H877" s="128">
        <v>5000</v>
      </c>
      <c r="I877" s="129">
        <v>18.600000000000001</v>
      </c>
      <c r="J877" s="129">
        <f>ROUND(I877*H877,2)</f>
        <v>93000</v>
      </c>
      <c r="K877" s="126" t="s">
        <v>132</v>
      </c>
      <c r="L877" s="25"/>
      <c r="M877" s="130" t="s">
        <v>1</v>
      </c>
      <c r="N877" s="131" t="s">
        <v>39</v>
      </c>
      <c r="O877" s="132">
        <v>0</v>
      </c>
      <c r="P877" s="132">
        <f>O877*H877</f>
        <v>0</v>
      </c>
      <c r="Q877" s="132">
        <v>0</v>
      </c>
      <c r="R877" s="132">
        <f>Q877*H877</f>
        <v>0</v>
      </c>
      <c r="S877" s="132">
        <v>0</v>
      </c>
      <c r="T877" s="133">
        <f>S877*H877</f>
        <v>0</v>
      </c>
      <c r="AR877" s="134" t="s">
        <v>133</v>
      </c>
      <c r="AT877" s="134" t="s">
        <v>128</v>
      </c>
      <c r="AU877" s="134" t="s">
        <v>84</v>
      </c>
      <c r="AY877" s="13" t="s">
        <v>125</v>
      </c>
      <c r="BE877" s="135">
        <f>IF(N877="základní",J877,0)</f>
        <v>93000</v>
      </c>
      <c r="BF877" s="135">
        <f>IF(N877="snížená",J877,0)</f>
        <v>0</v>
      </c>
      <c r="BG877" s="135">
        <f>IF(N877="zákl. přenesená",J877,0)</f>
        <v>0</v>
      </c>
      <c r="BH877" s="135">
        <f>IF(N877="sníž. přenesená",J877,0)</f>
        <v>0</v>
      </c>
      <c r="BI877" s="135">
        <f>IF(N877="nulová",J877,0)</f>
        <v>0</v>
      </c>
      <c r="BJ877" s="13" t="s">
        <v>82</v>
      </c>
      <c r="BK877" s="135">
        <f>ROUND(I877*H877,2)</f>
        <v>93000</v>
      </c>
      <c r="BL877" s="13" t="s">
        <v>133</v>
      </c>
      <c r="BM877" s="134" t="s">
        <v>1324</v>
      </c>
    </row>
    <row r="878" spans="2:65" s="1" customFormat="1" ht="19.2">
      <c r="B878" s="25"/>
      <c r="D878" s="136" t="s">
        <v>134</v>
      </c>
      <c r="F878" s="137" t="s">
        <v>1325</v>
      </c>
      <c r="L878" s="25"/>
      <c r="M878" s="138"/>
      <c r="T878" s="49"/>
      <c r="AT878" s="13" t="s">
        <v>134</v>
      </c>
      <c r="AU878" s="13" t="s">
        <v>84</v>
      </c>
    </row>
    <row r="879" spans="2:65" s="1" customFormat="1" ht="19.2">
      <c r="B879" s="25"/>
      <c r="D879" s="136" t="s">
        <v>136</v>
      </c>
      <c r="F879" s="139" t="s">
        <v>1311</v>
      </c>
      <c r="L879" s="25"/>
      <c r="M879" s="138"/>
      <c r="T879" s="49"/>
      <c r="AT879" s="13" t="s">
        <v>136</v>
      </c>
      <c r="AU879" s="13" t="s">
        <v>84</v>
      </c>
    </row>
    <row r="880" spans="2:65" s="1" customFormat="1" ht="16.5" customHeight="1">
      <c r="B880" s="25"/>
      <c r="C880" s="124" t="s">
        <v>740</v>
      </c>
      <c r="D880" s="124" t="s">
        <v>128</v>
      </c>
      <c r="E880" s="125" t="s">
        <v>1326</v>
      </c>
      <c r="F880" s="126" t="s">
        <v>1327</v>
      </c>
      <c r="G880" s="127" t="s">
        <v>131</v>
      </c>
      <c r="H880" s="128">
        <v>3</v>
      </c>
      <c r="I880" s="129">
        <v>42600</v>
      </c>
      <c r="J880" s="129">
        <f>ROUND(I880*H880,2)</f>
        <v>127800</v>
      </c>
      <c r="K880" s="126" t="s">
        <v>132</v>
      </c>
      <c r="L880" s="25"/>
      <c r="M880" s="130" t="s">
        <v>1</v>
      </c>
      <c r="N880" s="131" t="s">
        <v>39</v>
      </c>
      <c r="O880" s="132">
        <v>0</v>
      </c>
      <c r="P880" s="132">
        <f>O880*H880</f>
        <v>0</v>
      </c>
      <c r="Q880" s="132">
        <v>0</v>
      </c>
      <c r="R880" s="132">
        <f>Q880*H880</f>
        <v>0</v>
      </c>
      <c r="S880" s="132">
        <v>0</v>
      </c>
      <c r="T880" s="133">
        <f>S880*H880</f>
        <v>0</v>
      </c>
      <c r="AR880" s="134" t="s">
        <v>133</v>
      </c>
      <c r="AT880" s="134" t="s">
        <v>128</v>
      </c>
      <c r="AU880" s="134" t="s">
        <v>84</v>
      </c>
      <c r="AY880" s="13" t="s">
        <v>125</v>
      </c>
      <c r="BE880" s="135">
        <f>IF(N880="základní",J880,0)</f>
        <v>127800</v>
      </c>
      <c r="BF880" s="135">
        <f>IF(N880="snížená",J880,0)</f>
        <v>0</v>
      </c>
      <c r="BG880" s="135">
        <f>IF(N880="zákl. přenesená",J880,0)</f>
        <v>0</v>
      </c>
      <c r="BH880" s="135">
        <f>IF(N880="sníž. přenesená",J880,0)</f>
        <v>0</v>
      </c>
      <c r="BI880" s="135">
        <f>IF(N880="nulová",J880,0)</f>
        <v>0</v>
      </c>
      <c r="BJ880" s="13" t="s">
        <v>82</v>
      </c>
      <c r="BK880" s="135">
        <f>ROUND(I880*H880,2)</f>
        <v>127800</v>
      </c>
      <c r="BL880" s="13" t="s">
        <v>133</v>
      </c>
      <c r="BM880" s="134" t="s">
        <v>1328</v>
      </c>
    </row>
    <row r="881" spans="2:65" s="1" customFormat="1" ht="19.2">
      <c r="B881" s="25"/>
      <c r="D881" s="136" t="s">
        <v>134</v>
      </c>
      <c r="F881" s="137" t="s">
        <v>1329</v>
      </c>
      <c r="L881" s="25"/>
      <c r="M881" s="138"/>
      <c r="T881" s="49"/>
      <c r="AT881" s="13" t="s">
        <v>134</v>
      </c>
      <c r="AU881" s="13" t="s">
        <v>84</v>
      </c>
    </row>
    <row r="882" spans="2:65" s="1" customFormat="1" ht="28.8">
      <c r="B882" s="25"/>
      <c r="D882" s="136" t="s">
        <v>136</v>
      </c>
      <c r="F882" s="139" t="s">
        <v>1330</v>
      </c>
      <c r="L882" s="25"/>
      <c r="M882" s="138"/>
      <c r="T882" s="49"/>
      <c r="AT882" s="13" t="s">
        <v>136</v>
      </c>
      <c r="AU882" s="13" t="s">
        <v>84</v>
      </c>
    </row>
    <row r="883" spans="2:65" s="1" customFormat="1" ht="16.5" customHeight="1">
      <c r="B883" s="25"/>
      <c r="C883" s="124" t="s">
        <v>1331</v>
      </c>
      <c r="D883" s="124" t="s">
        <v>128</v>
      </c>
      <c r="E883" s="125" t="s">
        <v>1332</v>
      </c>
      <c r="F883" s="126" t="s">
        <v>1333</v>
      </c>
      <c r="G883" s="127" t="s">
        <v>146</v>
      </c>
      <c r="H883" s="128">
        <v>1000</v>
      </c>
      <c r="I883" s="129">
        <v>30.9</v>
      </c>
      <c r="J883" s="129">
        <f>ROUND(I883*H883,2)</f>
        <v>30900</v>
      </c>
      <c r="K883" s="126" t="s">
        <v>132</v>
      </c>
      <c r="L883" s="25"/>
      <c r="M883" s="130" t="s">
        <v>1</v>
      </c>
      <c r="N883" s="131" t="s">
        <v>39</v>
      </c>
      <c r="O883" s="132">
        <v>0</v>
      </c>
      <c r="P883" s="132">
        <f>O883*H883</f>
        <v>0</v>
      </c>
      <c r="Q883" s="132">
        <v>0</v>
      </c>
      <c r="R883" s="132">
        <f>Q883*H883</f>
        <v>0</v>
      </c>
      <c r="S883" s="132">
        <v>0</v>
      </c>
      <c r="T883" s="133">
        <f>S883*H883</f>
        <v>0</v>
      </c>
      <c r="AR883" s="134" t="s">
        <v>133</v>
      </c>
      <c r="AT883" s="134" t="s">
        <v>128</v>
      </c>
      <c r="AU883" s="134" t="s">
        <v>84</v>
      </c>
      <c r="AY883" s="13" t="s">
        <v>125</v>
      </c>
      <c r="BE883" s="135">
        <f>IF(N883="základní",J883,0)</f>
        <v>30900</v>
      </c>
      <c r="BF883" s="135">
        <f>IF(N883="snížená",J883,0)</f>
        <v>0</v>
      </c>
      <c r="BG883" s="135">
        <f>IF(N883="zákl. přenesená",J883,0)</f>
        <v>0</v>
      </c>
      <c r="BH883" s="135">
        <f>IF(N883="sníž. přenesená",J883,0)</f>
        <v>0</v>
      </c>
      <c r="BI883" s="135">
        <f>IF(N883="nulová",J883,0)</f>
        <v>0</v>
      </c>
      <c r="BJ883" s="13" t="s">
        <v>82</v>
      </c>
      <c r="BK883" s="135">
        <f>ROUND(I883*H883,2)</f>
        <v>30900</v>
      </c>
      <c r="BL883" s="13" t="s">
        <v>133</v>
      </c>
      <c r="BM883" s="134" t="s">
        <v>1334</v>
      </c>
    </row>
    <row r="884" spans="2:65" s="1" customFormat="1" ht="19.2">
      <c r="B884" s="25"/>
      <c r="D884" s="136" t="s">
        <v>134</v>
      </c>
      <c r="F884" s="137" t="s">
        <v>1335</v>
      </c>
      <c r="L884" s="25"/>
      <c r="M884" s="138"/>
      <c r="T884" s="49"/>
      <c r="AT884" s="13" t="s">
        <v>134</v>
      </c>
      <c r="AU884" s="13" t="s">
        <v>84</v>
      </c>
    </row>
    <row r="885" spans="2:65" s="1" customFormat="1" ht="19.2">
      <c r="B885" s="25"/>
      <c r="D885" s="136" t="s">
        <v>136</v>
      </c>
      <c r="F885" s="139" t="s">
        <v>1336</v>
      </c>
      <c r="L885" s="25"/>
      <c r="M885" s="138"/>
      <c r="T885" s="49"/>
      <c r="AT885" s="13" t="s">
        <v>136</v>
      </c>
      <c r="AU885" s="13" t="s">
        <v>84</v>
      </c>
    </row>
    <row r="886" spans="2:65" s="1" customFormat="1" ht="16.5" customHeight="1">
      <c r="B886" s="25"/>
      <c r="C886" s="124" t="s">
        <v>744</v>
      </c>
      <c r="D886" s="124" t="s">
        <v>128</v>
      </c>
      <c r="E886" s="125" t="s">
        <v>1337</v>
      </c>
      <c r="F886" s="126" t="s">
        <v>1338</v>
      </c>
      <c r="G886" s="127" t="s">
        <v>146</v>
      </c>
      <c r="H886" s="128">
        <v>1000</v>
      </c>
      <c r="I886" s="129">
        <v>24.8</v>
      </c>
      <c r="J886" s="129">
        <f>ROUND(I886*H886,2)</f>
        <v>24800</v>
      </c>
      <c r="K886" s="126" t="s">
        <v>132</v>
      </c>
      <c r="L886" s="25"/>
      <c r="M886" s="130" t="s">
        <v>1</v>
      </c>
      <c r="N886" s="131" t="s">
        <v>39</v>
      </c>
      <c r="O886" s="132">
        <v>0</v>
      </c>
      <c r="P886" s="132">
        <f>O886*H886</f>
        <v>0</v>
      </c>
      <c r="Q886" s="132">
        <v>0</v>
      </c>
      <c r="R886" s="132">
        <f>Q886*H886</f>
        <v>0</v>
      </c>
      <c r="S886" s="132">
        <v>0</v>
      </c>
      <c r="T886" s="133">
        <f>S886*H886</f>
        <v>0</v>
      </c>
      <c r="AR886" s="134" t="s">
        <v>133</v>
      </c>
      <c r="AT886" s="134" t="s">
        <v>128</v>
      </c>
      <c r="AU886" s="134" t="s">
        <v>84</v>
      </c>
      <c r="AY886" s="13" t="s">
        <v>125</v>
      </c>
      <c r="BE886" s="135">
        <f>IF(N886="základní",J886,0)</f>
        <v>24800</v>
      </c>
      <c r="BF886" s="135">
        <f>IF(N886="snížená",J886,0)</f>
        <v>0</v>
      </c>
      <c r="BG886" s="135">
        <f>IF(N886="zákl. přenesená",J886,0)</f>
        <v>0</v>
      </c>
      <c r="BH886" s="135">
        <f>IF(N886="sníž. přenesená",J886,0)</f>
        <v>0</v>
      </c>
      <c r="BI886" s="135">
        <f>IF(N886="nulová",J886,0)</f>
        <v>0</v>
      </c>
      <c r="BJ886" s="13" t="s">
        <v>82</v>
      </c>
      <c r="BK886" s="135">
        <f>ROUND(I886*H886,2)</f>
        <v>24800</v>
      </c>
      <c r="BL886" s="13" t="s">
        <v>133</v>
      </c>
      <c r="BM886" s="134" t="s">
        <v>1339</v>
      </c>
    </row>
    <row r="887" spans="2:65" s="1" customFormat="1" ht="19.2">
      <c r="B887" s="25"/>
      <c r="D887" s="136" t="s">
        <v>134</v>
      </c>
      <c r="F887" s="137" t="s">
        <v>1340</v>
      </c>
      <c r="L887" s="25"/>
      <c r="M887" s="138"/>
      <c r="T887" s="49"/>
      <c r="AT887" s="13" t="s">
        <v>134</v>
      </c>
      <c r="AU887" s="13" t="s">
        <v>84</v>
      </c>
    </row>
    <row r="888" spans="2:65" s="1" customFormat="1" ht="19.2">
      <c r="B888" s="25"/>
      <c r="D888" s="136" t="s">
        <v>136</v>
      </c>
      <c r="F888" s="139" t="s">
        <v>1341</v>
      </c>
      <c r="L888" s="25"/>
      <c r="M888" s="138"/>
      <c r="T888" s="49"/>
      <c r="AT888" s="13" t="s">
        <v>136</v>
      </c>
      <c r="AU888" s="13" t="s">
        <v>84</v>
      </c>
    </row>
    <row r="889" spans="2:65" s="1" customFormat="1" ht="16.5" customHeight="1">
      <c r="B889" s="25"/>
      <c r="C889" s="124" t="s">
        <v>1342</v>
      </c>
      <c r="D889" s="124" t="s">
        <v>128</v>
      </c>
      <c r="E889" s="125" t="s">
        <v>1343</v>
      </c>
      <c r="F889" s="126" t="s">
        <v>1344</v>
      </c>
      <c r="G889" s="127" t="s">
        <v>680</v>
      </c>
      <c r="H889" s="128">
        <v>500</v>
      </c>
      <c r="I889" s="129">
        <v>124</v>
      </c>
      <c r="J889" s="129">
        <f>ROUND(I889*H889,2)</f>
        <v>62000</v>
      </c>
      <c r="K889" s="126" t="s">
        <v>132</v>
      </c>
      <c r="L889" s="25"/>
      <c r="M889" s="130" t="s">
        <v>1</v>
      </c>
      <c r="N889" s="131" t="s">
        <v>39</v>
      </c>
      <c r="O889" s="132">
        <v>0</v>
      </c>
      <c r="P889" s="132">
        <f>O889*H889</f>
        <v>0</v>
      </c>
      <c r="Q889" s="132">
        <v>0</v>
      </c>
      <c r="R889" s="132">
        <f>Q889*H889</f>
        <v>0</v>
      </c>
      <c r="S889" s="132">
        <v>0</v>
      </c>
      <c r="T889" s="133">
        <f>S889*H889</f>
        <v>0</v>
      </c>
      <c r="AR889" s="134" t="s">
        <v>133</v>
      </c>
      <c r="AT889" s="134" t="s">
        <v>128</v>
      </c>
      <c r="AU889" s="134" t="s">
        <v>84</v>
      </c>
      <c r="AY889" s="13" t="s">
        <v>125</v>
      </c>
      <c r="BE889" s="135">
        <f>IF(N889="základní",J889,0)</f>
        <v>62000</v>
      </c>
      <c r="BF889" s="135">
        <f>IF(N889="snížená",J889,0)</f>
        <v>0</v>
      </c>
      <c r="BG889" s="135">
        <f>IF(N889="zákl. přenesená",J889,0)</f>
        <v>0</v>
      </c>
      <c r="BH889" s="135">
        <f>IF(N889="sníž. přenesená",J889,0)</f>
        <v>0</v>
      </c>
      <c r="BI889" s="135">
        <f>IF(N889="nulová",J889,0)</f>
        <v>0</v>
      </c>
      <c r="BJ889" s="13" t="s">
        <v>82</v>
      </c>
      <c r="BK889" s="135">
        <f>ROUND(I889*H889,2)</f>
        <v>62000</v>
      </c>
      <c r="BL889" s="13" t="s">
        <v>133</v>
      </c>
      <c r="BM889" s="134" t="s">
        <v>1345</v>
      </c>
    </row>
    <row r="890" spans="2:65" s="1" customFormat="1" ht="19.2">
      <c r="B890" s="25"/>
      <c r="D890" s="136" t="s">
        <v>134</v>
      </c>
      <c r="F890" s="137" t="s">
        <v>1346</v>
      </c>
      <c r="L890" s="25"/>
      <c r="M890" s="138"/>
      <c r="T890" s="49"/>
      <c r="AT890" s="13" t="s">
        <v>134</v>
      </c>
      <c r="AU890" s="13" t="s">
        <v>84</v>
      </c>
    </row>
    <row r="891" spans="2:65" s="1" customFormat="1" ht="28.8">
      <c r="B891" s="25"/>
      <c r="D891" s="136" t="s">
        <v>136</v>
      </c>
      <c r="F891" s="139" t="s">
        <v>1347</v>
      </c>
      <c r="L891" s="25"/>
      <c r="M891" s="138"/>
      <c r="T891" s="49"/>
      <c r="AT891" s="13" t="s">
        <v>136</v>
      </c>
      <c r="AU891" s="13" t="s">
        <v>84</v>
      </c>
    </row>
    <row r="892" spans="2:65" s="1" customFormat="1" ht="16.5" customHeight="1">
      <c r="B892" s="25"/>
      <c r="C892" s="124" t="s">
        <v>749</v>
      </c>
      <c r="D892" s="124" t="s">
        <v>128</v>
      </c>
      <c r="E892" s="125" t="s">
        <v>1348</v>
      </c>
      <c r="F892" s="126" t="s">
        <v>1349</v>
      </c>
      <c r="G892" s="127" t="s">
        <v>146</v>
      </c>
      <c r="H892" s="128">
        <v>2000</v>
      </c>
      <c r="I892" s="129">
        <v>526</v>
      </c>
      <c r="J892" s="129">
        <f>ROUND(I892*H892,2)</f>
        <v>1052000</v>
      </c>
      <c r="K892" s="126" t="s">
        <v>132</v>
      </c>
      <c r="L892" s="25"/>
      <c r="M892" s="130" t="s">
        <v>1</v>
      </c>
      <c r="N892" s="131" t="s">
        <v>39</v>
      </c>
      <c r="O892" s="132">
        <v>0</v>
      </c>
      <c r="P892" s="132">
        <f>O892*H892</f>
        <v>0</v>
      </c>
      <c r="Q892" s="132">
        <v>0</v>
      </c>
      <c r="R892" s="132">
        <f>Q892*H892</f>
        <v>0</v>
      </c>
      <c r="S892" s="132">
        <v>0</v>
      </c>
      <c r="T892" s="133">
        <f>S892*H892</f>
        <v>0</v>
      </c>
      <c r="AR892" s="134" t="s">
        <v>133</v>
      </c>
      <c r="AT892" s="134" t="s">
        <v>128</v>
      </c>
      <c r="AU892" s="134" t="s">
        <v>84</v>
      </c>
      <c r="AY892" s="13" t="s">
        <v>125</v>
      </c>
      <c r="BE892" s="135">
        <f>IF(N892="základní",J892,0)</f>
        <v>1052000</v>
      </c>
      <c r="BF892" s="135">
        <f>IF(N892="snížená",J892,0)</f>
        <v>0</v>
      </c>
      <c r="BG892" s="135">
        <f>IF(N892="zákl. přenesená",J892,0)</f>
        <v>0</v>
      </c>
      <c r="BH892" s="135">
        <f>IF(N892="sníž. přenesená",J892,0)</f>
        <v>0</v>
      </c>
      <c r="BI892" s="135">
        <f>IF(N892="nulová",J892,0)</f>
        <v>0</v>
      </c>
      <c r="BJ892" s="13" t="s">
        <v>82</v>
      </c>
      <c r="BK892" s="135">
        <f>ROUND(I892*H892,2)</f>
        <v>1052000</v>
      </c>
      <c r="BL892" s="13" t="s">
        <v>133</v>
      </c>
      <c r="BM892" s="134" t="s">
        <v>1350</v>
      </c>
    </row>
    <row r="893" spans="2:65" s="1" customFormat="1" ht="28.8">
      <c r="B893" s="25"/>
      <c r="D893" s="136" t="s">
        <v>134</v>
      </c>
      <c r="F893" s="137" t="s">
        <v>1351</v>
      </c>
      <c r="L893" s="25"/>
      <c r="M893" s="138"/>
      <c r="T893" s="49"/>
      <c r="AT893" s="13" t="s">
        <v>134</v>
      </c>
      <c r="AU893" s="13" t="s">
        <v>84</v>
      </c>
    </row>
    <row r="894" spans="2:65" s="1" customFormat="1" ht="28.8">
      <c r="B894" s="25"/>
      <c r="D894" s="136" t="s">
        <v>136</v>
      </c>
      <c r="F894" s="139" t="s">
        <v>1352</v>
      </c>
      <c r="L894" s="25"/>
      <c r="M894" s="138"/>
      <c r="T894" s="49"/>
      <c r="AT894" s="13" t="s">
        <v>136</v>
      </c>
      <c r="AU894" s="13" t="s">
        <v>84</v>
      </c>
    </row>
    <row r="895" spans="2:65" s="1" customFormat="1" ht="16.5" customHeight="1">
      <c r="B895" s="25"/>
      <c r="C895" s="124" t="s">
        <v>1353</v>
      </c>
      <c r="D895" s="124" t="s">
        <v>128</v>
      </c>
      <c r="E895" s="125" t="s">
        <v>1354</v>
      </c>
      <c r="F895" s="126" t="s">
        <v>1355</v>
      </c>
      <c r="G895" s="127" t="s">
        <v>146</v>
      </c>
      <c r="H895" s="128">
        <v>2000</v>
      </c>
      <c r="I895" s="129">
        <v>551</v>
      </c>
      <c r="J895" s="129">
        <f>ROUND(I895*H895,2)</f>
        <v>1102000</v>
      </c>
      <c r="K895" s="126" t="s">
        <v>132</v>
      </c>
      <c r="L895" s="25"/>
      <c r="M895" s="130" t="s">
        <v>1</v>
      </c>
      <c r="N895" s="131" t="s">
        <v>39</v>
      </c>
      <c r="O895" s="132">
        <v>0</v>
      </c>
      <c r="P895" s="132">
        <f>O895*H895</f>
        <v>0</v>
      </c>
      <c r="Q895" s="132">
        <v>0</v>
      </c>
      <c r="R895" s="132">
        <f>Q895*H895</f>
        <v>0</v>
      </c>
      <c r="S895" s="132">
        <v>0</v>
      </c>
      <c r="T895" s="133">
        <f>S895*H895</f>
        <v>0</v>
      </c>
      <c r="AR895" s="134" t="s">
        <v>133</v>
      </c>
      <c r="AT895" s="134" t="s">
        <v>128</v>
      </c>
      <c r="AU895" s="134" t="s">
        <v>84</v>
      </c>
      <c r="AY895" s="13" t="s">
        <v>125</v>
      </c>
      <c r="BE895" s="135">
        <f>IF(N895="základní",J895,0)</f>
        <v>1102000</v>
      </c>
      <c r="BF895" s="135">
        <f>IF(N895="snížená",J895,0)</f>
        <v>0</v>
      </c>
      <c r="BG895" s="135">
        <f>IF(N895="zákl. přenesená",J895,0)</f>
        <v>0</v>
      </c>
      <c r="BH895" s="135">
        <f>IF(N895="sníž. přenesená",J895,0)</f>
        <v>0</v>
      </c>
      <c r="BI895" s="135">
        <f>IF(N895="nulová",J895,0)</f>
        <v>0</v>
      </c>
      <c r="BJ895" s="13" t="s">
        <v>82</v>
      </c>
      <c r="BK895" s="135">
        <f>ROUND(I895*H895,2)</f>
        <v>1102000</v>
      </c>
      <c r="BL895" s="13" t="s">
        <v>133</v>
      </c>
      <c r="BM895" s="134" t="s">
        <v>1356</v>
      </c>
    </row>
    <row r="896" spans="2:65" s="1" customFormat="1" ht="28.8">
      <c r="B896" s="25"/>
      <c r="D896" s="136" t="s">
        <v>134</v>
      </c>
      <c r="F896" s="137" t="s">
        <v>1357</v>
      </c>
      <c r="L896" s="25"/>
      <c r="M896" s="138"/>
      <c r="T896" s="49"/>
      <c r="AT896" s="13" t="s">
        <v>134</v>
      </c>
      <c r="AU896" s="13" t="s">
        <v>84</v>
      </c>
    </row>
    <row r="897" spans="2:65" s="1" customFormat="1" ht="28.8">
      <c r="B897" s="25"/>
      <c r="D897" s="136" t="s">
        <v>136</v>
      </c>
      <c r="F897" s="139" t="s">
        <v>1352</v>
      </c>
      <c r="L897" s="25"/>
      <c r="M897" s="138"/>
      <c r="T897" s="49"/>
      <c r="AT897" s="13" t="s">
        <v>136</v>
      </c>
      <c r="AU897" s="13" t="s">
        <v>84</v>
      </c>
    </row>
    <row r="898" spans="2:65" s="1" customFormat="1" ht="16.5" customHeight="1">
      <c r="B898" s="25"/>
      <c r="C898" s="124" t="s">
        <v>753</v>
      </c>
      <c r="D898" s="124" t="s">
        <v>128</v>
      </c>
      <c r="E898" s="125" t="s">
        <v>1358</v>
      </c>
      <c r="F898" s="126" t="s">
        <v>1359</v>
      </c>
      <c r="G898" s="127" t="s">
        <v>146</v>
      </c>
      <c r="H898" s="128">
        <v>10</v>
      </c>
      <c r="I898" s="129">
        <v>600</v>
      </c>
      <c r="J898" s="129">
        <f>ROUND(I898*H898,2)</f>
        <v>6000</v>
      </c>
      <c r="K898" s="126" t="s">
        <v>132</v>
      </c>
      <c r="L898" s="25"/>
      <c r="M898" s="130" t="s">
        <v>1</v>
      </c>
      <c r="N898" s="131" t="s">
        <v>39</v>
      </c>
      <c r="O898" s="132">
        <v>0</v>
      </c>
      <c r="P898" s="132">
        <f>O898*H898</f>
        <v>0</v>
      </c>
      <c r="Q898" s="132">
        <v>0</v>
      </c>
      <c r="R898" s="132">
        <f>Q898*H898</f>
        <v>0</v>
      </c>
      <c r="S898" s="132">
        <v>0</v>
      </c>
      <c r="T898" s="133">
        <f>S898*H898</f>
        <v>0</v>
      </c>
      <c r="AR898" s="134" t="s">
        <v>133</v>
      </c>
      <c r="AT898" s="134" t="s">
        <v>128</v>
      </c>
      <c r="AU898" s="134" t="s">
        <v>84</v>
      </c>
      <c r="AY898" s="13" t="s">
        <v>125</v>
      </c>
      <c r="BE898" s="135">
        <f>IF(N898="základní",J898,0)</f>
        <v>6000</v>
      </c>
      <c r="BF898" s="135">
        <f>IF(N898="snížená",J898,0)</f>
        <v>0</v>
      </c>
      <c r="BG898" s="135">
        <f>IF(N898="zákl. přenesená",J898,0)</f>
        <v>0</v>
      </c>
      <c r="BH898" s="135">
        <f>IF(N898="sníž. přenesená",J898,0)</f>
        <v>0</v>
      </c>
      <c r="BI898" s="135">
        <f>IF(N898="nulová",J898,0)</f>
        <v>0</v>
      </c>
      <c r="BJ898" s="13" t="s">
        <v>82</v>
      </c>
      <c r="BK898" s="135">
        <f>ROUND(I898*H898,2)</f>
        <v>6000</v>
      </c>
      <c r="BL898" s="13" t="s">
        <v>133</v>
      </c>
      <c r="BM898" s="134" t="s">
        <v>1360</v>
      </c>
    </row>
    <row r="899" spans="2:65" s="1" customFormat="1" ht="28.8">
      <c r="B899" s="25"/>
      <c r="D899" s="136" t="s">
        <v>134</v>
      </c>
      <c r="F899" s="137" t="s">
        <v>1361</v>
      </c>
      <c r="L899" s="25"/>
      <c r="M899" s="138"/>
      <c r="T899" s="49"/>
      <c r="AT899" s="13" t="s">
        <v>134</v>
      </c>
      <c r="AU899" s="13" t="s">
        <v>84</v>
      </c>
    </row>
    <row r="900" spans="2:65" s="1" customFormat="1" ht="28.8">
      <c r="B900" s="25"/>
      <c r="D900" s="136" t="s">
        <v>136</v>
      </c>
      <c r="F900" s="139" t="s">
        <v>1352</v>
      </c>
      <c r="L900" s="25"/>
      <c r="M900" s="138"/>
      <c r="T900" s="49"/>
      <c r="AT900" s="13" t="s">
        <v>136</v>
      </c>
      <c r="AU900" s="13" t="s">
        <v>84</v>
      </c>
    </row>
    <row r="901" spans="2:65" s="1" customFormat="1" ht="16.5" customHeight="1">
      <c r="B901" s="25"/>
      <c r="C901" s="124" t="s">
        <v>1362</v>
      </c>
      <c r="D901" s="124" t="s">
        <v>128</v>
      </c>
      <c r="E901" s="125" t="s">
        <v>1363</v>
      </c>
      <c r="F901" s="126" t="s">
        <v>1364</v>
      </c>
      <c r="G901" s="127" t="s">
        <v>146</v>
      </c>
      <c r="H901" s="128">
        <v>10</v>
      </c>
      <c r="I901" s="129">
        <v>644</v>
      </c>
      <c r="J901" s="129">
        <f>ROUND(I901*H901,2)</f>
        <v>6440</v>
      </c>
      <c r="K901" s="126" t="s">
        <v>132</v>
      </c>
      <c r="L901" s="25"/>
      <c r="M901" s="130" t="s">
        <v>1</v>
      </c>
      <c r="N901" s="131" t="s">
        <v>39</v>
      </c>
      <c r="O901" s="132">
        <v>0</v>
      </c>
      <c r="P901" s="132">
        <f>O901*H901</f>
        <v>0</v>
      </c>
      <c r="Q901" s="132">
        <v>0</v>
      </c>
      <c r="R901" s="132">
        <f>Q901*H901</f>
        <v>0</v>
      </c>
      <c r="S901" s="132">
        <v>0</v>
      </c>
      <c r="T901" s="133">
        <f>S901*H901</f>
        <v>0</v>
      </c>
      <c r="AR901" s="134" t="s">
        <v>133</v>
      </c>
      <c r="AT901" s="134" t="s">
        <v>128</v>
      </c>
      <c r="AU901" s="134" t="s">
        <v>84</v>
      </c>
      <c r="AY901" s="13" t="s">
        <v>125</v>
      </c>
      <c r="BE901" s="135">
        <f>IF(N901="základní",J901,0)</f>
        <v>6440</v>
      </c>
      <c r="BF901" s="135">
        <f>IF(N901="snížená",J901,0)</f>
        <v>0</v>
      </c>
      <c r="BG901" s="135">
        <f>IF(N901="zákl. přenesená",J901,0)</f>
        <v>0</v>
      </c>
      <c r="BH901" s="135">
        <f>IF(N901="sníž. přenesená",J901,0)</f>
        <v>0</v>
      </c>
      <c r="BI901" s="135">
        <f>IF(N901="nulová",J901,0)</f>
        <v>0</v>
      </c>
      <c r="BJ901" s="13" t="s">
        <v>82</v>
      </c>
      <c r="BK901" s="135">
        <f>ROUND(I901*H901,2)</f>
        <v>6440</v>
      </c>
      <c r="BL901" s="13" t="s">
        <v>133</v>
      </c>
      <c r="BM901" s="134" t="s">
        <v>1365</v>
      </c>
    </row>
    <row r="902" spans="2:65" s="1" customFormat="1" ht="28.8">
      <c r="B902" s="25"/>
      <c r="D902" s="136" t="s">
        <v>134</v>
      </c>
      <c r="F902" s="137" t="s">
        <v>1366</v>
      </c>
      <c r="L902" s="25"/>
      <c r="M902" s="138"/>
      <c r="T902" s="49"/>
      <c r="AT902" s="13" t="s">
        <v>134</v>
      </c>
      <c r="AU902" s="13" t="s">
        <v>84</v>
      </c>
    </row>
    <row r="903" spans="2:65" s="1" customFormat="1" ht="28.8">
      <c r="B903" s="25"/>
      <c r="D903" s="136" t="s">
        <v>136</v>
      </c>
      <c r="F903" s="139" t="s">
        <v>1352</v>
      </c>
      <c r="L903" s="25"/>
      <c r="M903" s="138"/>
      <c r="T903" s="49"/>
      <c r="AT903" s="13" t="s">
        <v>136</v>
      </c>
      <c r="AU903" s="13" t="s">
        <v>84</v>
      </c>
    </row>
    <row r="904" spans="2:65" s="1" customFormat="1" ht="16.5" customHeight="1">
      <c r="B904" s="25"/>
      <c r="C904" s="124" t="s">
        <v>759</v>
      </c>
      <c r="D904" s="124" t="s">
        <v>128</v>
      </c>
      <c r="E904" s="125" t="s">
        <v>1367</v>
      </c>
      <c r="F904" s="126" t="s">
        <v>1368</v>
      </c>
      <c r="G904" s="127" t="s">
        <v>146</v>
      </c>
      <c r="H904" s="128">
        <v>200</v>
      </c>
      <c r="I904" s="129">
        <v>569</v>
      </c>
      <c r="J904" s="129">
        <f>ROUND(I904*H904,2)</f>
        <v>113800</v>
      </c>
      <c r="K904" s="126" t="s">
        <v>132</v>
      </c>
      <c r="L904" s="25"/>
      <c r="M904" s="130" t="s">
        <v>1</v>
      </c>
      <c r="N904" s="131" t="s">
        <v>39</v>
      </c>
      <c r="O904" s="132">
        <v>0</v>
      </c>
      <c r="P904" s="132">
        <f>O904*H904</f>
        <v>0</v>
      </c>
      <c r="Q904" s="132">
        <v>0</v>
      </c>
      <c r="R904" s="132">
        <f>Q904*H904</f>
        <v>0</v>
      </c>
      <c r="S904" s="132">
        <v>0</v>
      </c>
      <c r="T904" s="133">
        <f>S904*H904</f>
        <v>0</v>
      </c>
      <c r="AR904" s="134" t="s">
        <v>133</v>
      </c>
      <c r="AT904" s="134" t="s">
        <v>128</v>
      </c>
      <c r="AU904" s="134" t="s">
        <v>84</v>
      </c>
      <c r="AY904" s="13" t="s">
        <v>125</v>
      </c>
      <c r="BE904" s="135">
        <f>IF(N904="základní",J904,0)</f>
        <v>113800</v>
      </c>
      <c r="BF904" s="135">
        <f>IF(N904="snížená",J904,0)</f>
        <v>0</v>
      </c>
      <c r="BG904" s="135">
        <f>IF(N904="zákl. přenesená",J904,0)</f>
        <v>0</v>
      </c>
      <c r="BH904" s="135">
        <f>IF(N904="sníž. přenesená",J904,0)</f>
        <v>0</v>
      </c>
      <c r="BI904" s="135">
        <f>IF(N904="nulová",J904,0)</f>
        <v>0</v>
      </c>
      <c r="BJ904" s="13" t="s">
        <v>82</v>
      </c>
      <c r="BK904" s="135">
        <f>ROUND(I904*H904,2)</f>
        <v>113800</v>
      </c>
      <c r="BL904" s="13" t="s">
        <v>133</v>
      </c>
      <c r="BM904" s="134" t="s">
        <v>1369</v>
      </c>
    </row>
    <row r="905" spans="2:65" s="1" customFormat="1" ht="28.8">
      <c r="B905" s="25"/>
      <c r="D905" s="136" t="s">
        <v>134</v>
      </c>
      <c r="F905" s="137" t="s">
        <v>1370</v>
      </c>
      <c r="L905" s="25"/>
      <c r="M905" s="138"/>
      <c r="T905" s="49"/>
      <c r="AT905" s="13" t="s">
        <v>134</v>
      </c>
      <c r="AU905" s="13" t="s">
        <v>84</v>
      </c>
    </row>
    <row r="906" spans="2:65" s="1" customFormat="1" ht="28.8">
      <c r="B906" s="25"/>
      <c r="D906" s="136" t="s">
        <v>136</v>
      </c>
      <c r="F906" s="139" t="s">
        <v>1352</v>
      </c>
      <c r="L906" s="25"/>
      <c r="M906" s="138"/>
      <c r="T906" s="49"/>
      <c r="AT906" s="13" t="s">
        <v>136</v>
      </c>
      <c r="AU906" s="13" t="s">
        <v>84</v>
      </c>
    </row>
    <row r="907" spans="2:65" s="1" customFormat="1" ht="16.5" customHeight="1">
      <c r="B907" s="25"/>
      <c r="C907" s="124" t="s">
        <v>1371</v>
      </c>
      <c r="D907" s="124" t="s">
        <v>128</v>
      </c>
      <c r="E907" s="125" t="s">
        <v>1372</v>
      </c>
      <c r="F907" s="126" t="s">
        <v>1373</v>
      </c>
      <c r="G907" s="127" t="s">
        <v>146</v>
      </c>
      <c r="H907" s="128">
        <v>250</v>
      </c>
      <c r="I907" s="129">
        <v>786</v>
      </c>
      <c r="J907" s="129">
        <f>ROUND(I907*H907,2)</f>
        <v>196500</v>
      </c>
      <c r="K907" s="126" t="s">
        <v>132</v>
      </c>
      <c r="L907" s="25"/>
      <c r="M907" s="130" t="s">
        <v>1</v>
      </c>
      <c r="N907" s="131" t="s">
        <v>39</v>
      </c>
      <c r="O907" s="132">
        <v>0</v>
      </c>
      <c r="P907" s="132">
        <f>O907*H907</f>
        <v>0</v>
      </c>
      <c r="Q907" s="132">
        <v>0</v>
      </c>
      <c r="R907" s="132">
        <f>Q907*H907</f>
        <v>0</v>
      </c>
      <c r="S907" s="132">
        <v>0</v>
      </c>
      <c r="T907" s="133">
        <f>S907*H907</f>
        <v>0</v>
      </c>
      <c r="AR907" s="134" t="s">
        <v>133</v>
      </c>
      <c r="AT907" s="134" t="s">
        <v>128</v>
      </c>
      <c r="AU907" s="134" t="s">
        <v>84</v>
      </c>
      <c r="AY907" s="13" t="s">
        <v>125</v>
      </c>
      <c r="BE907" s="135">
        <f>IF(N907="základní",J907,0)</f>
        <v>196500</v>
      </c>
      <c r="BF907" s="135">
        <f>IF(N907="snížená",J907,0)</f>
        <v>0</v>
      </c>
      <c r="BG907" s="135">
        <f>IF(N907="zákl. přenesená",J907,0)</f>
        <v>0</v>
      </c>
      <c r="BH907" s="135">
        <f>IF(N907="sníž. přenesená",J907,0)</f>
        <v>0</v>
      </c>
      <c r="BI907" s="135">
        <f>IF(N907="nulová",J907,0)</f>
        <v>0</v>
      </c>
      <c r="BJ907" s="13" t="s">
        <v>82</v>
      </c>
      <c r="BK907" s="135">
        <f>ROUND(I907*H907,2)</f>
        <v>196500</v>
      </c>
      <c r="BL907" s="13" t="s">
        <v>133</v>
      </c>
      <c r="BM907" s="134" t="s">
        <v>1374</v>
      </c>
    </row>
    <row r="908" spans="2:65" s="1" customFormat="1" ht="28.8">
      <c r="B908" s="25"/>
      <c r="D908" s="136" t="s">
        <v>134</v>
      </c>
      <c r="F908" s="137" t="s">
        <v>1375</v>
      </c>
      <c r="L908" s="25"/>
      <c r="M908" s="138"/>
      <c r="T908" s="49"/>
      <c r="AT908" s="13" t="s">
        <v>134</v>
      </c>
      <c r="AU908" s="13" t="s">
        <v>84</v>
      </c>
    </row>
    <row r="909" spans="2:65" s="1" customFormat="1" ht="28.8">
      <c r="B909" s="25"/>
      <c r="D909" s="136" t="s">
        <v>136</v>
      </c>
      <c r="F909" s="139" t="s">
        <v>1352</v>
      </c>
      <c r="L909" s="25"/>
      <c r="M909" s="138"/>
      <c r="T909" s="49"/>
      <c r="AT909" s="13" t="s">
        <v>136</v>
      </c>
      <c r="AU909" s="13" t="s">
        <v>84</v>
      </c>
    </row>
    <row r="910" spans="2:65" s="1" customFormat="1" ht="16.5" customHeight="1">
      <c r="B910" s="25"/>
      <c r="C910" s="124" t="s">
        <v>764</v>
      </c>
      <c r="D910" s="124" t="s">
        <v>128</v>
      </c>
      <c r="E910" s="125" t="s">
        <v>1376</v>
      </c>
      <c r="F910" s="126" t="s">
        <v>1377</v>
      </c>
      <c r="G910" s="127" t="s">
        <v>146</v>
      </c>
      <c r="H910" s="128">
        <v>300</v>
      </c>
      <c r="I910" s="129">
        <v>953</v>
      </c>
      <c r="J910" s="129">
        <f>ROUND(I910*H910,2)</f>
        <v>285900</v>
      </c>
      <c r="K910" s="126" t="s">
        <v>132</v>
      </c>
      <c r="L910" s="25"/>
      <c r="M910" s="130" t="s">
        <v>1</v>
      </c>
      <c r="N910" s="131" t="s">
        <v>39</v>
      </c>
      <c r="O910" s="132">
        <v>0</v>
      </c>
      <c r="P910" s="132">
        <f>O910*H910</f>
        <v>0</v>
      </c>
      <c r="Q910" s="132">
        <v>0</v>
      </c>
      <c r="R910" s="132">
        <f>Q910*H910</f>
        <v>0</v>
      </c>
      <c r="S910" s="132">
        <v>0</v>
      </c>
      <c r="T910" s="133">
        <f>S910*H910</f>
        <v>0</v>
      </c>
      <c r="AR910" s="134" t="s">
        <v>133</v>
      </c>
      <c r="AT910" s="134" t="s">
        <v>128</v>
      </c>
      <c r="AU910" s="134" t="s">
        <v>84</v>
      </c>
      <c r="AY910" s="13" t="s">
        <v>125</v>
      </c>
      <c r="BE910" s="135">
        <f>IF(N910="základní",J910,0)</f>
        <v>285900</v>
      </c>
      <c r="BF910" s="135">
        <f>IF(N910="snížená",J910,0)</f>
        <v>0</v>
      </c>
      <c r="BG910" s="135">
        <f>IF(N910="zákl. přenesená",J910,0)</f>
        <v>0</v>
      </c>
      <c r="BH910" s="135">
        <f>IF(N910="sníž. přenesená",J910,0)</f>
        <v>0</v>
      </c>
      <c r="BI910" s="135">
        <f>IF(N910="nulová",J910,0)</f>
        <v>0</v>
      </c>
      <c r="BJ910" s="13" t="s">
        <v>82</v>
      </c>
      <c r="BK910" s="135">
        <f>ROUND(I910*H910,2)</f>
        <v>285900</v>
      </c>
      <c r="BL910" s="13" t="s">
        <v>133</v>
      </c>
      <c r="BM910" s="134" t="s">
        <v>1378</v>
      </c>
    </row>
    <row r="911" spans="2:65" s="1" customFormat="1" ht="28.8">
      <c r="B911" s="25"/>
      <c r="D911" s="136" t="s">
        <v>134</v>
      </c>
      <c r="F911" s="137" t="s">
        <v>1379</v>
      </c>
      <c r="L911" s="25"/>
      <c r="M911" s="138"/>
      <c r="T911" s="49"/>
      <c r="AT911" s="13" t="s">
        <v>134</v>
      </c>
      <c r="AU911" s="13" t="s">
        <v>84</v>
      </c>
    </row>
    <row r="912" spans="2:65" s="1" customFormat="1" ht="28.8">
      <c r="B912" s="25"/>
      <c r="D912" s="136" t="s">
        <v>136</v>
      </c>
      <c r="F912" s="139" t="s">
        <v>1352</v>
      </c>
      <c r="L912" s="25"/>
      <c r="M912" s="138"/>
      <c r="T912" s="49"/>
      <c r="AT912" s="13" t="s">
        <v>136</v>
      </c>
      <c r="AU912" s="13" t="s">
        <v>84</v>
      </c>
    </row>
    <row r="913" spans="2:65" s="1" customFormat="1" ht="16.5" customHeight="1">
      <c r="B913" s="25"/>
      <c r="C913" s="124" t="s">
        <v>1380</v>
      </c>
      <c r="D913" s="124" t="s">
        <v>128</v>
      </c>
      <c r="E913" s="125" t="s">
        <v>1381</v>
      </c>
      <c r="F913" s="126" t="s">
        <v>1382</v>
      </c>
      <c r="G913" s="127" t="s">
        <v>146</v>
      </c>
      <c r="H913" s="128">
        <v>50</v>
      </c>
      <c r="I913" s="129">
        <v>656</v>
      </c>
      <c r="J913" s="129">
        <f>ROUND(I913*H913,2)</f>
        <v>32800</v>
      </c>
      <c r="K913" s="126" t="s">
        <v>132</v>
      </c>
      <c r="L913" s="25"/>
      <c r="M913" s="130" t="s">
        <v>1</v>
      </c>
      <c r="N913" s="131" t="s">
        <v>39</v>
      </c>
      <c r="O913" s="132">
        <v>0</v>
      </c>
      <c r="P913" s="132">
        <f>O913*H913</f>
        <v>0</v>
      </c>
      <c r="Q913" s="132">
        <v>0</v>
      </c>
      <c r="R913" s="132">
        <f>Q913*H913</f>
        <v>0</v>
      </c>
      <c r="S913" s="132">
        <v>0</v>
      </c>
      <c r="T913" s="133">
        <f>S913*H913</f>
        <v>0</v>
      </c>
      <c r="AR913" s="134" t="s">
        <v>133</v>
      </c>
      <c r="AT913" s="134" t="s">
        <v>128</v>
      </c>
      <c r="AU913" s="134" t="s">
        <v>84</v>
      </c>
      <c r="AY913" s="13" t="s">
        <v>125</v>
      </c>
      <c r="BE913" s="135">
        <f>IF(N913="základní",J913,0)</f>
        <v>32800</v>
      </c>
      <c r="BF913" s="135">
        <f>IF(N913="snížená",J913,0)</f>
        <v>0</v>
      </c>
      <c r="BG913" s="135">
        <f>IF(N913="zákl. přenesená",J913,0)</f>
        <v>0</v>
      </c>
      <c r="BH913" s="135">
        <f>IF(N913="sníž. přenesená",J913,0)</f>
        <v>0</v>
      </c>
      <c r="BI913" s="135">
        <f>IF(N913="nulová",J913,0)</f>
        <v>0</v>
      </c>
      <c r="BJ913" s="13" t="s">
        <v>82</v>
      </c>
      <c r="BK913" s="135">
        <f>ROUND(I913*H913,2)</f>
        <v>32800</v>
      </c>
      <c r="BL913" s="13" t="s">
        <v>133</v>
      </c>
      <c r="BM913" s="134" t="s">
        <v>1383</v>
      </c>
    </row>
    <row r="914" spans="2:65" s="1" customFormat="1" ht="28.8">
      <c r="B914" s="25"/>
      <c r="D914" s="136" t="s">
        <v>134</v>
      </c>
      <c r="F914" s="137" t="s">
        <v>1384</v>
      </c>
      <c r="L914" s="25"/>
      <c r="M914" s="138"/>
      <c r="T914" s="49"/>
      <c r="AT914" s="13" t="s">
        <v>134</v>
      </c>
      <c r="AU914" s="13" t="s">
        <v>84</v>
      </c>
    </row>
    <row r="915" spans="2:65" s="1" customFormat="1" ht="28.8">
      <c r="B915" s="25"/>
      <c r="D915" s="136" t="s">
        <v>136</v>
      </c>
      <c r="F915" s="139" t="s">
        <v>1352</v>
      </c>
      <c r="L915" s="25"/>
      <c r="M915" s="138"/>
      <c r="T915" s="49"/>
      <c r="AT915" s="13" t="s">
        <v>136</v>
      </c>
      <c r="AU915" s="13" t="s">
        <v>84</v>
      </c>
    </row>
    <row r="916" spans="2:65" s="1" customFormat="1" ht="16.5" customHeight="1">
      <c r="B916" s="25"/>
      <c r="C916" s="124" t="s">
        <v>770</v>
      </c>
      <c r="D916" s="124" t="s">
        <v>128</v>
      </c>
      <c r="E916" s="125" t="s">
        <v>1385</v>
      </c>
      <c r="F916" s="126" t="s">
        <v>1386</v>
      </c>
      <c r="G916" s="127" t="s">
        <v>146</v>
      </c>
      <c r="H916" s="128">
        <v>50</v>
      </c>
      <c r="I916" s="129">
        <v>910</v>
      </c>
      <c r="J916" s="129">
        <f>ROUND(I916*H916,2)</f>
        <v>45500</v>
      </c>
      <c r="K916" s="126" t="s">
        <v>132</v>
      </c>
      <c r="L916" s="25"/>
      <c r="M916" s="130" t="s">
        <v>1</v>
      </c>
      <c r="N916" s="131" t="s">
        <v>39</v>
      </c>
      <c r="O916" s="132">
        <v>0</v>
      </c>
      <c r="P916" s="132">
        <f>O916*H916</f>
        <v>0</v>
      </c>
      <c r="Q916" s="132">
        <v>0</v>
      </c>
      <c r="R916" s="132">
        <f>Q916*H916</f>
        <v>0</v>
      </c>
      <c r="S916" s="132">
        <v>0</v>
      </c>
      <c r="T916" s="133">
        <f>S916*H916</f>
        <v>0</v>
      </c>
      <c r="AR916" s="134" t="s">
        <v>133</v>
      </c>
      <c r="AT916" s="134" t="s">
        <v>128</v>
      </c>
      <c r="AU916" s="134" t="s">
        <v>84</v>
      </c>
      <c r="AY916" s="13" t="s">
        <v>125</v>
      </c>
      <c r="BE916" s="135">
        <f>IF(N916="základní",J916,0)</f>
        <v>45500</v>
      </c>
      <c r="BF916" s="135">
        <f>IF(N916="snížená",J916,0)</f>
        <v>0</v>
      </c>
      <c r="BG916" s="135">
        <f>IF(N916="zákl. přenesená",J916,0)</f>
        <v>0</v>
      </c>
      <c r="BH916" s="135">
        <f>IF(N916="sníž. přenesená",J916,0)</f>
        <v>0</v>
      </c>
      <c r="BI916" s="135">
        <f>IF(N916="nulová",J916,0)</f>
        <v>0</v>
      </c>
      <c r="BJ916" s="13" t="s">
        <v>82</v>
      </c>
      <c r="BK916" s="135">
        <f>ROUND(I916*H916,2)</f>
        <v>45500</v>
      </c>
      <c r="BL916" s="13" t="s">
        <v>133</v>
      </c>
      <c r="BM916" s="134" t="s">
        <v>1387</v>
      </c>
    </row>
    <row r="917" spans="2:65" s="1" customFormat="1" ht="28.8">
      <c r="B917" s="25"/>
      <c r="D917" s="136" t="s">
        <v>134</v>
      </c>
      <c r="F917" s="137" t="s">
        <v>1388</v>
      </c>
      <c r="L917" s="25"/>
      <c r="M917" s="138"/>
      <c r="T917" s="49"/>
      <c r="AT917" s="13" t="s">
        <v>134</v>
      </c>
      <c r="AU917" s="13" t="s">
        <v>84</v>
      </c>
    </row>
    <row r="918" spans="2:65" s="1" customFormat="1" ht="28.8">
      <c r="B918" s="25"/>
      <c r="D918" s="136" t="s">
        <v>136</v>
      </c>
      <c r="F918" s="139" t="s">
        <v>1352</v>
      </c>
      <c r="L918" s="25"/>
      <c r="M918" s="138"/>
      <c r="T918" s="49"/>
      <c r="AT918" s="13" t="s">
        <v>136</v>
      </c>
      <c r="AU918" s="13" t="s">
        <v>84</v>
      </c>
    </row>
    <row r="919" spans="2:65" s="1" customFormat="1" ht="16.5" customHeight="1">
      <c r="B919" s="25"/>
      <c r="C919" s="124" t="s">
        <v>1389</v>
      </c>
      <c r="D919" s="124" t="s">
        <v>128</v>
      </c>
      <c r="E919" s="125" t="s">
        <v>1390</v>
      </c>
      <c r="F919" s="126" t="s">
        <v>1391</v>
      </c>
      <c r="G919" s="127" t="s">
        <v>146</v>
      </c>
      <c r="H919" s="128">
        <v>50</v>
      </c>
      <c r="I919" s="129">
        <v>1100</v>
      </c>
      <c r="J919" s="129">
        <f>ROUND(I919*H919,2)</f>
        <v>55000</v>
      </c>
      <c r="K919" s="126" t="s">
        <v>132</v>
      </c>
      <c r="L919" s="25"/>
      <c r="M919" s="130" t="s">
        <v>1</v>
      </c>
      <c r="N919" s="131" t="s">
        <v>39</v>
      </c>
      <c r="O919" s="132">
        <v>0</v>
      </c>
      <c r="P919" s="132">
        <f>O919*H919</f>
        <v>0</v>
      </c>
      <c r="Q919" s="132">
        <v>0</v>
      </c>
      <c r="R919" s="132">
        <f>Q919*H919</f>
        <v>0</v>
      </c>
      <c r="S919" s="132">
        <v>0</v>
      </c>
      <c r="T919" s="133">
        <f>S919*H919</f>
        <v>0</v>
      </c>
      <c r="AR919" s="134" t="s">
        <v>133</v>
      </c>
      <c r="AT919" s="134" t="s">
        <v>128</v>
      </c>
      <c r="AU919" s="134" t="s">
        <v>84</v>
      </c>
      <c r="AY919" s="13" t="s">
        <v>125</v>
      </c>
      <c r="BE919" s="135">
        <f>IF(N919="základní",J919,0)</f>
        <v>55000</v>
      </c>
      <c r="BF919" s="135">
        <f>IF(N919="snížená",J919,0)</f>
        <v>0</v>
      </c>
      <c r="BG919" s="135">
        <f>IF(N919="zákl. přenesená",J919,0)</f>
        <v>0</v>
      </c>
      <c r="BH919" s="135">
        <f>IF(N919="sníž. přenesená",J919,0)</f>
        <v>0</v>
      </c>
      <c r="BI919" s="135">
        <f>IF(N919="nulová",J919,0)</f>
        <v>0</v>
      </c>
      <c r="BJ919" s="13" t="s">
        <v>82</v>
      </c>
      <c r="BK919" s="135">
        <f>ROUND(I919*H919,2)</f>
        <v>55000</v>
      </c>
      <c r="BL919" s="13" t="s">
        <v>133</v>
      </c>
      <c r="BM919" s="134" t="s">
        <v>1392</v>
      </c>
    </row>
    <row r="920" spans="2:65" s="1" customFormat="1" ht="28.8">
      <c r="B920" s="25"/>
      <c r="D920" s="136" t="s">
        <v>134</v>
      </c>
      <c r="F920" s="137" t="s">
        <v>1393</v>
      </c>
      <c r="L920" s="25"/>
      <c r="M920" s="138"/>
      <c r="T920" s="49"/>
      <c r="AT920" s="13" t="s">
        <v>134</v>
      </c>
      <c r="AU920" s="13" t="s">
        <v>84</v>
      </c>
    </row>
    <row r="921" spans="2:65" s="1" customFormat="1" ht="28.8">
      <c r="B921" s="25"/>
      <c r="D921" s="136" t="s">
        <v>136</v>
      </c>
      <c r="F921" s="139" t="s">
        <v>1352</v>
      </c>
      <c r="L921" s="25"/>
      <c r="M921" s="138"/>
      <c r="T921" s="49"/>
      <c r="AT921" s="13" t="s">
        <v>136</v>
      </c>
      <c r="AU921" s="13" t="s">
        <v>84</v>
      </c>
    </row>
    <row r="922" spans="2:65" s="1" customFormat="1" ht="16.5" customHeight="1">
      <c r="B922" s="25"/>
      <c r="C922" s="124" t="s">
        <v>774</v>
      </c>
      <c r="D922" s="124" t="s">
        <v>128</v>
      </c>
      <c r="E922" s="125" t="s">
        <v>1394</v>
      </c>
      <c r="F922" s="126" t="s">
        <v>1395</v>
      </c>
      <c r="G922" s="127" t="s">
        <v>146</v>
      </c>
      <c r="H922" s="128">
        <v>300</v>
      </c>
      <c r="I922" s="129">
        <v>693</v>
      </c>
      <c r="J922" s="129">
        <f>ROUND(I922*H922,2)</f>
        <v>207900</v>
      </c>
      <c r="K922" s="126" t="s">
        <v>132</v>
      </c>
      <c r="L922" s="25"/>
      <c r="M922" s="130" t="s">
        <v>1</v>
      </c>
      <c r="N922" s="131" t="s">
        <v>39</v>
      </c>
      <c r="O922" s="132">
        <v>0</v>
      </c>
      <c r="P922" s="132">
        <f>O922*H922</f>
        <v>0</v>
      </c>
      <c r="Q922" s="132">
        <v>0</v>
      </c>
      <c r="R922" s="132">
        <f>Q922*H922</f>
        <v>0</v>
      </c>
      <c r="S922" s="132">
        <v>0</v>
      </c>
      <c r="T922" s="133">
        <f>S922*H922</f>
        <v>0</v>
      </c>
      <c r="AR922" s="134" t="s">
        <v>133</v>
      </c>
      <c r="AT922" s="134" t="s">
        <v>128</v>
      </c>
      <c r="AU922" s="134" t="s">
        <v>84</v>
      </c>
      <c r="AY922" s="13" t="s">
        <v>125</v>
      </c>
      <c r="BE922" s="135">
        <f>IF(N922="základní",J922,0)</f>
        <v>207900</v>
      </c>
      <c r="BF922" s="135">
        <f>IF(N922="snížená",J922,0)</f>
        <v>0</v>
      </c>
      <c r="BG922" s="135">
        <f>IF(N922="zákl. přenesená",J922,0)</f>
        <v>0</v>
      </c>
      <c r="BH922" s="135">
        <f>IF(N922="sníž. přenesená",J922,0)</f>
        <v>0</v>
      </c>
      <c r="BI922" s="135">
        <f>IF(N922="nulová",J922,0)</f>
        <v>0</v>
      </c>
      <c r="BJ922" s="13" t="s">
        <v>82</v>
      </c>
      <c r="BK922" s="135">
        <f>ROUND(I922*H922,2)</f>
        <v>207900</v>
      </c>
      <c r="BL922" s="13" t="s">
        <v>133</v>
      </c>
      <c r="BM922" s="134" t="s">
        <v>1396</v>
      </c>
    </row>
    <row r="923" spans="2:65" s="1" customFormat="1" ht="28.8">
      <c r="B923" s="25"/>
      <c r="D923" s="136" t="s">
        <v>134</v>
      </c>
      <c r="F923" s="137" t="s">
        <v>1397</v>
      </c>
      <c r="L923" s="25"/>
      <c r="M923" s="138"/>
      <c r="T923" s="49"/>
      <c r="AT923" s="13" t="s">
        <v>134</v>
      </c>
      <c r="AU923" s="13" t="s">
        <v>84</v>
      </c>
    </row>
    <row r="924" spans="2:65" s="1" customFormat="1" ht="28.8">
      <c r="B924" s="25"/>
      <c r="D924" s="136" t="s">
        <v>136</v>
      </c>
      <c r="F924" s="139" t="s">
        <v>1352</v>
      </c>
      <c r="L924" s="25"/>
      <c r="M924" s="138"/>
      <c r="T924" s="49"/>
      <c r="AT924" s="13" t="s">
        <v>136</v>
      </c>
      <c r="AU924" s="13" t="s">
        <v>84</v>
      </c>
    </row>
    <row r="925" spans="2:65" s="1" customFormat="1" ht="16.5" customHeight="1">
      <c r="B925" s="25"/>
      <c r="C925" s="124" t="s">
        <v>1398</v>
      </c>
      <c r="D925" s="124" t="s">
        <v>128</v>
      </c>
      <c r="E925" s="125" t="s">
        <v>1399</v>
      </c>
      <c r="F925" s="126" t="s">
        <v>1400</v>
      </c>
      <c r="G925" s="127" t="s">
        <v>146</v>
      </c>
      <c r="H925" s="128">
        <v>300</v>
      </c>
      <c r="I925" s="129">
        <v>959</v>
      </c>
      <c r="J925" s="129">
        <f>ROUND(I925*H925,2)</f>
        <v>287700</v>
      </c>
      <c r="K925" s="126" t="s">
        <v>132</v>
      </c>
      <c r="L925" s="25"/>
      <c r="M925" s="130" t="s">
        <v>1</v>
      </c>
      <c r="N925" s="131" t="s">
        <v>39</v>
      </c>
      <c r="O925" s="132">
        <v>0</v>
      </c>
      <c r="P925" s="132">
        <f>O925*H925</f>
        <v>0</v>
      </c>
      <c r="Q925" s="132">
        <v>0</v>
      </c>
      <c r="R925" s="132">
        <f>Q925*H925</f>
        <v>0</v>
      </c>
      <c r="S925" s="132">
        <v>0</v>
      </c>
      <c r="T925" s="133">
        <f>S925*H925</f>
        <v>0</v>
      </c>
      <c r="AR925" s="134" t="s">
        <v>133</v>
      </c>
      <c r="AT925" s="134" t="s">
        <v>128</v>
      </c>
      <c r="AU925" s="134" t="s">
        <v>84</v>
      </c>
      <c r="AY925" s="13" t="s">
        <v>125</v>
      </c>
      <c r="BE925" s="135">
        <f>IF(N925="základní",J925,0)</f>
        <v>287700</v>
      </c>
      <c r="BF925" s="135">
        <f>IF(N925="snížená",J925,0)</f>
        <v>0</v>
      </c>
      <c r="BG925" s="135">
        <f>IF(N925="zákl. přenesená",J925,0)</f>
        <v>0</v>
      </c>
      <c r="BH925" s="135">
        <f>IF(N925="sníž. přenesená",J925,0)</f>
        <v>0</v>
      </c>
      <c r="BI925" s="135">
        <f>IF(N925="nulová",J925,0)</f>
        <v>0</v>
      </c>
      <c r="BJ925" s="13" t="s">
        <v>82</v>
      </c>
      <c r="BK925" s="135">
        <f>ROUND(I925*H925,2)</f>
        <v>287700</v>
      </c>
      <c r="BL925" s="13" t="s">
        <v>133</v>
      </c>
      <c r="BM925" s="134" t="s">
        <v>1401</v>
      </c>
    </row>
    <row r="926" spans="2:65" s="1" customFormat="1" ht="28.8">
      <c r="B926" s="25"/>
      <c r="D926" s="136" t="s">
        <v>134</v>
      </c>
      <c r="F926" s="137" t="s">
        <v>1402</v>
      </c>
      <c r="L926" s="25"/>
      <c r="M926" s="138"/>
      <c r="T926" s="49"/>
      <c r="AT926" s="13" t="s">
        <v>134</v>
      </c>
      <c r="AU926" s="13" t="s">
        <v>84</v>
      </c>
    </row>
    <row r="927" spans="2:65" s="1" customFormat="1" ht="28.8">
      <c r="B927" s="25"/>
      <c r="D927" s="136" t="s">
        <v>136</v>
      </c>
      <c r="F927" s="139" t="s">
        <v>1352</v>
      </c>
      <c r="L927" s="25"/>
      <c r="M927" s="138"/>
      <c r="T927" s="49"/>
      <c r="AT927" s="13" t="s">
        <v>136</v>
      </c>
      <c r="AU927" s="13" t="s">
        <v>84</v>
      </c>
    </row>
    <row r="928" spans="2:65" s="1" customFormat="1" ht="16.5" customHeight="1">
      <c r="B928" s="25"/>
      <c r="C928" s="124" t="s">
        <v>779</v>
      </c>
      <c r="D928" s="124" t="s">
        <v>128</v>
      </c>
      <c r="E928" s="125" t="s">
        <v>1403</v>
      </c>
      <c r="F928" s="126" t="s">
        <v>1404</v>
      </c>
      <c r="G928" s="127" t="s">
        <v>146</v>
      </c>
      <c r="H928" s="128">
        <v>300</v>
      </c>
      <c r="I928" s="129">
        <v>1160</v>
      </c>
      <c r="J928" s="129">
        <f>ROUND(I928*H928,2)</f>
        <v>348000</v>
      </c>
      <c r="K928" s="126" t="s">
        <v>132</v>
      </c>
      <c r="L928" s="25"/>
      <c r="M928" s="130" t="s">
        <v>1</v>
      </c>
      <c r="N928" s="131" t="s">
        <v>39</v>
      </c>
      <c r="O928" s="132">
        <v>0</v>
      </c>
      <c r="P928" s="132">
        <f>O928*H928</f>
        <v>0</v>
      </c>
      <c r="Q928" s="132">
        <v>0</v>
      </c>
      <c r="R928" s="132">
        <f>Q928*H928</f>
        <v>0</v>
      </c>
      <c r="S928" s="132">
        <v>0</v>
      </c>
      <c r="T928" s="133">
        <f>S928*H928</f>
        <v>0</v>
      </c>
      <c r="AR928" s="134" t="s">
        <v>133</v>
      </c>
      <c r="AT928" s="134" t="s">
        <v>128</v>
      </c>
      <c r="AU928" s="134" t="s">
        <v>84</v>
      </c>
      <c r="AY928" s="13" t="s">
        <v>125</v>
      </c>
      <c r="BE928" s="135">
        <f>IF(N928="základní",J928,0)</f>
        <v>348000</v>
      </c>
      <c r="BF928" s="135">
        <f>IF(N928="snížená",J928,0)</f>
        <v>0</v>
      </c>
      <c r="BG928" s="135">
        <f>IF(N928="zákl. přenesená",J928,0)</f>
        <v>0</v>
      </c>
      <c r="BH928" s="135">
        <f>IF(N928="sníž. přenesená",J928,0)</f>
        <v>0</v>
      </c>
      <c r="BI928" s="135">
        <f>IF(N928="nulová",J928,0)</f>
        <v>0</v>
      </c>
      <c r="BJ928" s="13" t="s">
        <v>82</v>
      </c>
      <c r="BK928" s="135">
        <f>ROUND(I928*H928,2)</f>
        <v>348000</v>
      </c>
      <c r="BL928" s="13" t="s">
        <v>133</v>
      </c>
      <c r="BM928" s="134" t="s">
        <v>1405</v>
      </c>
    </row>
    <row r="929" spans="2:65" s="1" customFormat="1" ht="28.8">
      <c r="B929" s="25"/>
      <c r="D929" s="136" t="s">
        <v>134</v>
      </c>
      <c r="F929" s="137" t="s">
        <v>1406</v>
      </c>
      <c r="L929" s="25"/>
      <c r="M929" s="138"/>
      <c r="T929" s="49"/>
      <c r="AT929" s="13" t="s">
        <v>134</v>
      </c>
      <c r="AU929" s="13" t="s">
        <v>84</v>
      </c>
    </row>
    <row r="930" spans="2:65" s="1" customFormat="1" ht="28.8">
      <c r="B930" s="25"/>
      <c r="D930" s="136" t="s">
        <v>136</v>
      </c>
      <c r="F930" s="139" t="s">
        <v>1352</v>
      </c>
      <c r="L930" s="25"/>
      <c r="M930" s="138"/>
      <c r="T930" s="49"/>
      <c r="AT930" s="13" t="s">
        <v>136</v>
      </c>
      <c r="AU930" s="13" t="s">
        <v>84</v>
      </c>
    </row>
    <row r="931" spans="2:65" s="1" customFormat="1" ht="16.5" customHeight="1">
      <c r="B931" s="25"/>
      <c r="C931" s="124" t="s">
        <v>1407</v>
      </c>
      <c r="D931" s="124" t="s">
        <v>128</v>
      </c>
      <c r="E931" s="125" t="s">
        <v>1408</v>
      </c>
      <c r="F931" s="126" t="s">
        <v>1409</v>
      </c>
      <c r="G931" s="127" t="s">
        <v>146</v>
      </c>
      <c r="H931" s="128">
        <v>900</v>
      </c>
      <c r="I931" s="129">
        <v>173</v>
      </c>
      <c r="J931" s="129">
        <f>ROUND(I931*H931,2)</f>
        <v>155700</v>
      </c>
      <c r="K931" s="126" t="s">
        <v>132</v>
      </c>
      <c r="L931" s="25"/>
      <c r="M931" s="130" t="s">
        <v>1</v>
      </c>
      <c r="N931" s="131" t="s">
        <v>39</v>
      </c>
      <c r="O931" s="132">
        <v>0</v>
      </c>
      <c r="P931" s="132">
        <f>O931*H931</f>
        <v>0</v>
      </c>
      <c r="Q931" s="132">
        <v>0</v>
      </c>
      <c r="R931" s="132">
        <f>Q931*H931</f>
        <v>0</v>
      </c>
      <c r="S931" s="132">
        <v>0</v>
      </c>
      <c r="T931" s="133">
        <f>S931*H931</f>
        <v>0</v>
      </c>
      <c r="AR931" s="134" t="s">
        <v>133</v>
      </c>
      <c r="AT931" s="134" t="s">
        <v>128</v>
      </c>
      <c r="AU931" s="134" t="s">
        <v>84</v>
      </c>
      <c r="AY931" s="13" t="s">
        <v>125</v>
      </c>
      <c r="BE931" s="135">
        <f>IF(N931="základní",J931,0)</f>
        <v>155700</v>
      </c>
      <c r="BF931" s="135">
        <f>IF(N931="snížená",J931,0)</f>
        <v>0</v>
      </c>
      <c r="BG931" s="135">
        <f>IF(N931="zákl. přenesená",J931,0)</f>
        <v>0</v>
      </c>
      <c r="BH931" s="135">
        <f>IF(N931="sníž. přenesená",J931,0)</f>
        <v>0</v>
      </c>
      <c r="BI931" s="135">
        <f>IF(N931="nulová",J931,0)</f>
        <v>0</v>
      </c>
      <c r="BJ931" s="13" t="s">
        <v>82</v>
      </c>
      <c r="BK931" s="135">
        <f>ROUND(I931*H931,2)</f>
        <v>155700</v>
      </c>
      <c r="BL931" s="13" t="s">
        <v>133</v>
      </c>
      <c r="BM931" s="134" t="s">
        <v>1410</v>
      </c>
    </row>
    <row r="932" spans="2:65" s="1" customFormat="1" ht="10.199999999999999">
      <c r="B932" s="25"/>
      <c r="D932" s="136" t="s">
        <v>134</v>
      </c>
      <c r="F932" s="137" t="s">
        <v>1409</v>
      </c>
      <c r="L932" s="25"/>
      <c r="M932" s="138"/>
      <c r="T932" s="49"/>
      <c r="AT932" s="13" t="s">
        <v>134</v>
      </c>
      <c r="AU932" s="13" t="s">
        <v>84</v>
      </c>
    </row>
    <row r="933" spans="2:65" s="1" customFormat="1" ht="16.5" customHeight="1">
      <c r="B933" s="25"/>
      <c r="C933" s="124" t="s">
        <v>783</v>
      </c>
      <c r="D933" s="124" t="s">
        <v>128</v>
      </c>
      <c r="E933" s="125" t="s">
        <v>1411</v>
      </c>
      <c r="F933" s="126" t="s">
        <v>1412</v>
      </c>
      <c r="G933" s="127" t="s">
        <v>450</v>
      </c>
      <c r="H933" s="128">
        <v>100</v>
      </c>
      <c r="I933" s="129">
        <v>353</v>
      </c>
      <c r="J933" s="129">
        <f>ROUND(I933*H933,2)</f>
        <v>35300</v>
      </c>
      <c r="K933" s="126" t="s">
        <v>132</v>
      </c>
      <c r="L933" s="25"/>
      <c r="M933" s="130" t="s">
        <v>1</v>
      </c>
      <c r="N933" s="131" t="s">
        <v>39</v>
      </c>
      <c r="O933" s="132">
        <v>0</v>
      </c>
      <c r="P933" s="132">
        <f>O933*H933</f>
        <v>0</v>
      </c>
      <c r="Q933" s="132">
        <v>0</v>
      </c>
      <c r="R933" s="132">
        <f>Q933*H933</f>
        <v>0</v>
      </c>
      <c r="S933" s="132">
        <v>0</v>
      </c>
      <c r="T933" s="133">
        <f>S933*H933</f>
        <v>0</v>
      </c>
      <c r="AR933" s="134" t="s">
        <v>133</v>
      </c>
      <c r="AT933" s="134" t="s">
        <v>128</v>
      </c>
      <c r="AU933" s="134" t="s">
        <v>84</v>
      </c>
      <c r="AY933" s="13" t="s">
        <v>125</v>
      </c>
      <c r="BE933" s="135">
        <f>IF(N933="základní",J933,0)</f>
        <v>35300</v>
      </c>
      <c r="BF933" s="135">
        <f>IF(N933="snížená",J933,0)</f>
        <v>0</v>
      </c>
      <c r="BG933" s="135">
        <f>IF(N933="zákl. přenesená",J933,0)</f>
        <v>0</v>
      </c>
      <c r="BH933" s="135">
        <f>IF(N933="sníž. přenesená",J933,0)</f>
        <v>0</v>
      </c>
      <c r="BI933" s="135">
        <f>IF(N933="nulová",J933,0)</f>
        <v>0</v>
      </c>
      <c r="BJ933" s="13" t="s">
        <v>82</v>
      </c>
      <c r="BK933" s="135">
        <f>ROUND(I933*H933,2)</f>
        <v>35300</v>
      </c>
      <c r="BL933" s="13" t="s">
        <v>133</v>
      </c>
      <c r="BM933" s="134" t="s">
        <v>1413</v>
      </c>
    </row>
    <row r="934" spans="2:65" s="1" customFormat="1" ht="38.4">
      <c r="B934" s="25"/>
      <c r="D934" s="136" t="s">
        <v>134</v>
      </c>
      <c r="F934" s="137" t="s">
        <v>1414</v>
      </c>
      <c r="L934" s="25"/>
      <c r="M934" s="138"/>
      <c r="T934" s="49"/>
      <c r="AT934" s="13" t="s">
        <v>134</v>
      </c>
      <c r="AU934" s="13" t="s">
        <v>84</v>
      </c>
    </row>
    <row r="935" spans="2:65" s="1" customFormat="1" ht="38.4">
      <c r="B935" s="25"/>
      <c r="D935" s="136" t="s">
        <v>136</v>
      </c>
      <c r="F935" s="139" t="s">
        <v>1415</v>
      </c>
      <c r="L935" s="25"/>
      <c r="M935" s="138"/>
      <c r="T935" s="49"/>
      <c r="AT935" s="13" t="s">
        <v>136</v>
      </c>
      <c r="AU935" s="13" t="s">
        <v>84</v>
      </c>
    </row>
    <row r="936" spans="2:65" s="1" customFormat="1" ht="16.5" customHeight="1">
      <c r="B936" s="25"/>
      <c r="C936" s="124" t="s">
        <v>1416</v>
      </c>
      <c r="D936" s="124" t="s">
        <v>128</v>
      </c>
      <c r="E936" s="125" t="s">
        <v>1417</v>
      </c>
      <c r="F936" s="126" t="s">
        <v>1418</v>
      </c>
      <c r="G936" s="127" t="s">
        <v>450</v>
      </c>
      <c r="H936" s="128">
        <v>100</v>
      </c>
      <c r="I936" s="129">
        <v>607</v>
      </c>
      <c r="J936" s="129">
        <f>ROUND(I936*H936,2)</f>
        <v>60700</v>
      </c>
      <c r="K936" s="126" t="s">
        <v>132</v>
      </c>
      <c r="L936" s="25"/>
      <c r="M936" s="130" t="s">
        <v>1</v>
      </c>
      <c r="N936" s="131" t="s">
        <v>39</v>
      </c>
      <c r="O936" s="132">
        <v>0</v>
      </c>
      <c r="P936" s="132">
        <f>O936*H936</f>
        <v>0</v>
      </c>
      <c r="Q936" s="132">
        <v>0</v>
      </c>
      <c r="R936" s="132">
        <f>Q936*H936</f>
        <v>0</v>
      </c>
      <c r="S936" s="132">
        <v>0</v>
      </c>
      <c r="T936" s="133">
        <f>S936*H936</f>
        <v>0</v>
      </c>
      <c r="AR936" s="134" t="s">
        <v>133</v>
      </c>
      <c r="AT936" s="134" t="s">
        <v>128</v>
      </c>
      <c r="AU936" s="134" t="s">
        <v>84</v>
      </c>
      <c r="AY936" s="13" t="s">
        <v>125</v>
      </c>
      <c r="BE936" s="135">
        <f>IF(N936="základní",J936,0)</f>
        <v>60700</v>
      </c>
      <c r="BF936" s="135">
        <f>IF(N936="snížená",J936,0)</f>
        <v>0</v>
      </c>
      <c r="BG936" s="135">
        <f>IF(N936="zákl. přenesená",J936,0)</f>
        <v>0</v>
      </c>
      <c r="BH936" s="135">
        <f>IF(N936="sníž. přenesená",J936,0)</f>
        <v>0</v>
      </c>
      <c r="BI936" s="135">
        <f>IF(N936="nulová",J936,0)</f>
        <v>0</v>
      </c>
      <c r="BJ936" s="13" t="s">
        <v>82</v>
      </c>
      <c r="BK936" s="135">
        <f>ROUND(I936*H936,2)</f>
        <v>60700</v>
      </c>
      <c r="BL936" s="13" t="s">
        <v>133</v>
      </c>
      <c r="BM936" s="134" t="s">
        <v>1419</v>
      </c>
    </row>
    <row r="937" spans="2:65" s="1" customFormat="1" ht="28.8">
      <c r="B937" s="25"/>
      <c r="D937" s="136" t="s">
        <v>134</v>
      </c>
      <c r="F937" s="137" t="s">
        <v>1420</v>
      </c>
      <c r="L937" s="25"/>
      <c r="M937" s="138"/>
      <c r="T937" s="49"/>
      <c r="AT937" s="13" t="s">
        <v>134</v>
      </c>
      <c r="AU937" s="13" t="s">
        <v>84</v>
      </c>
    </row>
    <row r="938" spans="2:65" s="1" customFormat="1" ht="38.4">
      <c r="B938" s="25"/>
      <c r="D938" s="136" t="s">
        <v>136</v>
      </c>
      <c r="F938" s="139" t="s">
        <v>1415</v>
      </c>
      <c r="L938" s="25"/>
      <c r="M938" s="138"/>
      <c r="T938" s="49"/>
      <c r="AT938" s="13" t="s">
        <v>136</v>
      </c>
      <c r="AU938" s="13" t="s">
        <v>84</v>
      </c>
    </row>
    <row r="939" spans="2:65" s="1" customFormat="1" ht="16.5" customHeight="1">
      <c r="B939" s="25"/>
      <c r="C939" s="124" t="s">
        <v>788</v>
      </c>
      <c r="D939" s="124" t="s">
        <v>128</v>
      </c>
      <c r="E939" s="125" t="s">
        <v>1421</v>
      </c>
      <c r="F939" s="126" t="s">
        <v>1422</v>
      </c>
      <c r="G939" s="127" t="s">
        <v>450</v>
      </c>
      <c r="H939" s="128">
        <v>100</v>
      </c>
      <c r="I939" s="129">
        <v>724</v>
      </c>
      <c r="J939" s="129">
        <f>ROUND(I939*H939,2)</f>
        <v>72400</v>
      </c>
      <c r="K939" s="126" t="s">
        <v>132</v>
      </c>
      <c r="L939" s="25"/>
      <c r="M939" s="130" t="s">
        <v>1</v>
      </c>
      <c r="N939" s="131" t="s">
        <v>39</v>
      </c>
      <c r="O939" s="132">
        <v>0</v>
      </c>
      <c r="P939" s="132">
        <f>O939*H939</f>
        <v>0</v>
      </c>
      <c r="Q939" s="132">
        <v>0</v>
      </c>
      <c r="R939" s="132">
        <f>Q939*H939</f>
        <v>0</v>
      </c>
      <c r="S939" s="132">
        <v>0</v>
      </c>
      <c r="T939" s="133">
        <f>S939*H939</f>
        <v>0</v>
      </c>
      <c r="AR939" s="134" t="s">
        <v>133</v>
      </c>
      <c r="AT939" s="134" t="s">
        <v>128</v>
      </c>
      <c r="AU939" s="134" t="s">
        <v>84</v>
      </c>
      <c r="AY939" s="13" t="s">
        <v>125</v>
      </c>
      <c r="BE939" s="135">
        <f>IF(N939="základní",J939,0)</f>
        <v>72400</v>
      </c>
      <c r="BF939" s="135">
        <f>IF(N939="snížená",J939,0)</f>
        <v>0</v>
      </c>
      <c r="BG939" s="135">
        <f>IF(N939="zákl. přenesená",J939,0)</f>
        <v>0</v>
      </c>
      <c r="BH939" s="135">
        <f>IF(N939="sníž. přenesená",J939,0)</f>
        <v>0</v>
      </c>
      <c r="BI939" s="135">
        <f>IF(N939="nulová",J939,0)</f>
        <v>0</v>
      </c>
      <c r="BJ939" s="13" t="s">
        <v>82</v>
      </c>
      <c r="BK939" s="135">
        <f>ROUND(I939*H939,2)</f>
        <v>72400</v>
      </c>
      <c r="BL939" s="13" t="s">
        <v>133</v>
      </c>
      <c r="BM939" s="134" t="s">
        <v>1423</v>
      </c>
    </row>
    <row r="940" spans="2:65" s="1" customFormat="1" ht="38.4">
      <c r="B940" s="25"/>
      <c r="D940" s="136" t="s">
        <v>134</v>
      </c>
      <c r="F940" s="137" t="s">
        <v>1424</v>
      </c>
      <c r="L940" s="25"/>
      <c r="M940" s="138"/>
      <c r="T940" s="49"/>
      <c r="AT940" s="13" t="s">
        <v>134</v>
      </c>
      <c r="AU940" s="13" t="s">
        <v>84</v>
      </c>
    </row>
    <row r="941" spans="2:65" s="1" customFormat="1" ht="38.4">
      <c r="B941" s="25"/>
      <c r="D941" s="136" t="s">
        <v>136</v>
      </c>
      <c r="F941" s="139" t="s">
        <v>1415</v>
      </c>
      <c r="L941" s="25"/>
      <c r="M941" s="138"/>
      <c r="T941" s="49"/>
      <c r="AT941" s="13" t="s">
        <v>136</v>
      </c>
      <c r="AU941" s="13" t="s">
        <v>84</v>
      </c>
    </row>
    <row r="942" spans="2:65" s="1" customFormat="1" ht="16.5" customHeight="1">
      <c r="B942" s="25"/>
      <c r="C942" s="124" t="s">
        <v>1425</v>
      </c>
      <c r="D942" s="124" t="s">
        <v>128</v>
      </c>
      <c r="E942" s="125" t="s">
        <v>1426</v>
      </c>
      <c r="F942" s="126" t="s">
        <v>1427</v>
      </c>
      <c r="G942" s="127" t="s">
        <v>450</v>
      </c>
      <c r="H942" s="128">
        <v>50</v>
      </c>
      <c r="I942" s="129">
        <v>477</v>
      </c>
      <c r="J942" s="129">
        <f>ROUND(I942*H942,2)</f>
        <v>23850</v>
      </c>
      <c r="K942" s="126" t="s">
        <v>132</v>
      </c>
      <c r="L942" s="25"/>
      <c r="M942" s="130" t="s">
        <v>1</v>
      </c>
      <c r="N942" s="131" t="s">
        <v>39</v>
      </c>
      <c r="O942" s="132">
        <v>0</v>
      </c>
      <c r="P942" s="132">
        <f>O942*H942</f>
        <v>0</v>
      </c>
      <c r="Q942" s="132">
        <v>0</v>
      </c>
      <c r="R942" s="132">
        <f>Q942*H942</f>
        <v>0</v>
      </c>
      <c r="S942" s="132">
        <v>0</v>
      </c>
      <c r="T942" s="133">
        <f>S942*H942</f>
        <v>0</v>
      </c>
      <c r="AR942" s="134" t="s">
        <v>133</v>
      </c>
      <c r="AT942" s="134" t="s">
        <v>128</v>
      </c>
      <c r="AU942" s="134" t="s">
        <v>84</v>
      </c>
      <c r="AY942" s="13" t="s">
        <v>125</v>
      </c>
      <c r="BE942" s="135">
        <f>IF(N942="základní",J942,0)</f>
        <v>23850</v>
      </c>
      <c r="BF942" s="135">
        <f>IF(N942="snížená",J942,0)</f>
        <v>0</v>
      </c>
      <c r="BG942" s="135">
        <f>IF(N942="zákl. přenesená",J942,0)</f>
        <v>0</v>
      </c>
      <c r="BH942" s="135">
        <f>IF(N942="sníž. přenesená",J942,0)</f>
        <v>0</v>
      </c>
      <c r="BI942" s="135">
        <f>IF(N942="nulová",J942,0)</f>
        <v>0</v>
      </c>
      <c r="BJ942" s="13" t="s">
        <v>82</v>
      </c>
      <c r="BK942" s="135">
        <f>ROUND(I942*H942,2)</f>
        <v>23850</v>
      </c>
      <c r="BL942" s="13" t="s">
        <v>133</v>
      </c>
      <c r="BM942" s="134" t="s">
        <v>1428</v>
      </c>
    </row>
    <row r="943" spans="2:65" s="1" customFormat="1" ht="38.4">
      <c r="B943" s="25"/>
      <c r="D943" s="136" t="s">
        <v>134</v>
      </c>
      <c r="F943" s="137" t="s">
        <v>1429</v>
      </c>
      <c r="L943" s="25"/>
      <c r="M943" s="138"/>
      <c r="T943" s="49"/>
      <c r="AT943" s="13" t="s">
        <v>134</v>
      </c>
      <c r="AU943" s="13" t="s">
        <v>84</v>
      </c>
    </row>
    <row r="944" spans="2:65" s="1" customFormat="1" ht="38.4">
      <c r="B944" s="25"/>
      <c r="D944" s="136" t="s">
        <v>136</v>
      </c>
      <c r="F944" s="139" t="s">
        <v>1415</v>
      </c>
      <c r="L944" s="25"/>
      <c r="M944" s="138"/>
      <c r="T944" s="49"/>
      <c r="AT944" s="13" t="s">
        <v>136</v>
      </c>
      <c r="AU944" s="13" t="s">
        <v>84</v>
      </c>
    </row>
    <row r="945" spans="2:65" s="1" customFormat="1" ht="16.5" customHeight="1">
      <c r="B945" s="25"/>
      <c r="C945" s="124" t="s">
        <v>792</v>
      </c>
      <c r="D945" s="124" t="s">
        <v>128</v>
      </c>
      <c r="E945" s="125" t="s">
        <v>1430</v>
      </c>
      <c r="F945" s="126" t="s">
        <v>1431</v>
      </c>
      <c r="G945" s="127" t="s">
        <v>450</v>
      </c>
      <c r="H945" s="128">
        <v>50</v>
      </c>
      <c r="I945" s="129">
        <v>631</v>
      </c>
      <c r="J945" s="129">
        <f>ROUND(I945*H945,2)</f>
        <v>31550</v>
      </c>
      <c r="K945" s="126" t="s">
        <v>132</v>
      </c>
      <c r="L945" s="25"/>
      <c r="M945" s="130" t="s">
        <v>1</v>
      </c>
      <c r="N945" s="131" t="s">
        <v>39</v>
      </c>
      <c r="O945" s="132">
        <v>0</v>
      </c>
      <c r="P945" s="132">
        <f>O945*H945</f>
        <v>0</v>
      </c>
      <c r="Q945" s="132">
        <v>0</v>
      </c>
      <c r="R945" s="132">
        <f>Q945*H945</f>
        <v>0</v>
      </c>
      <c r="S945" s="132">
        <v>0</v>
      </c>
      <c r="T945" s="133">
        <f>S945*H945</f>
        <v>0</v>
      </c>
      <c r="AR945" s="134" t="s">
        <v>133</v>
      </c>
      <c r="AT945" s="134" t="s">
        <v>128</v>
      </c>
      <c r="AU945" s="134" t="s">
        <v>84</v>
      </c>
      <c r="AY945" s="13" t="s">
        <v>125</v>
      </c>
      <c r="BE945" s="135">
        <f>IF(N945="základní",J945,0)</f>
        <v>31550</v>
      </c>
      <c r="BF945" s="135">
        <f>IF(N945="snížená",J945,0)</f>
        <v>0</v>
      </c>
      <c r="BG945" s="135">
        <f>IF(N945="zákl. přenesená",J945,0)</f>
        <v>0</v>
      </c>
      <c r="BH945" s="135">
        <f>IF(N945="sníž. přenesená",J945,0)</f>
        <v>0</v>
      </c>
      <c r="BI945" s="135">
        <f>IF(N945="nulová",J945,0)</f>
        <v>0</v>
      </c>
      <c r="BJ945" s="13" t="s">
        <v>82</v>
      </c>
      <c r="BK945" s="135">
        <f>ROUND(I945*H945,2)</f>
        <v>31550</v>
      </c>
      <c r="BL945" s="13" t="s">
        <v>133</v>
      </c>
      <c r="BM945" s="134" t="s">
        <v>1432</v>
      </c>
    </row>
    <row r="946" spans="2:65" s="1" customFormat="1" ht="28.8">
      <c r="B946" s="25"/>
      <c r="D946" s="136" t="s">
        <v>134</v>
      </c>
      <c r="F946" s="137" t="s">
        <v>1433</v>
      </c>
      <c r="L946" s="25"/>
      <c r="M946" s="138"/>
      <c r="T946" s="49"/>
      <c r="AT946" s="13" t="s">
        <v>134</v>
      </c>
      <c r="AU946" s="13" t="s">
        <v>84</v>
      </c>
    </row>
    <row r="947" spans="2:65" s="1" customFormat="1" ht="38.4">
      <c r="B947" s="25"/>
      <c r="D947" s="136" t="s">
        <v>136</v>
      </c>
      <c r="F947" s="139" t="s">
        <v>1415</v>
      </c>
      <c r="L947" s="25"/>
      <c r="M947" s="138"/>
      <c r="T947" s="49"/>
      <c r="AT947" s="13" t="s">
        <v>136</v>
      </c>
      <c r="AU947" s="13" t="s">
        <v>84</v>
      </c>
    </row>
    <row r="948" spans="2:65" s="1" customFormat="1" ht="16.5" customHeight="1">
      <c r="B948" s="25"/>
      <c r="C948" s="124" t="s">
        <v>1434</v>
      </c>
      <c r="D948" s="124" t="s">
        <v>128</v>
      </c>
      <c r="E948" s="125" t="s">
        <v>1435</v>
      </c>
      <c r="F948" s="126" t="s">
        <v>1436</v>
      </c>
      <c r="G948" s="127" t="s">
        <v>450</v>
      </c>
      <c r="H948" s="128">
        <v>50</v>
      </c>
      <c r="I948" s="129">
        <v>724</v>
      </c>
      <c r="J948" s="129">
        <f>ROUND(I948*H948,2)</f>
        <v>36200</v>
      </c>
      <c r="K948" s="126" t="s">
        <v>132</v>
      </c>
      <c r="L948" s="25"/>
      <c r="M948" s="130" t="s">
        <v>1</v>
      </c>
      <c r="N948" s="131" t="s">
        <v>39</v>
      </c>
      <c r="O948" s="132">
        <v>0</v>
      </c>
      <c r="P948" s="132">
        <f>O948*H948</f>
        <v>0</v>
      </c>
      <c r="Q948" s="132">
        <v>0</v>
      </c>
      <c r="R948" s="132">
        <f>Q948*H948</f>
        <v>0</v>
      </c>
      <c r="S948" s="132">
        <v>0</v>
      </c>
      <c r="T948" s="133">
        <f>S948*H948</f>
        <v>0</v>
      </c>
      <c r="AR948" s="134" t="s">
        <v>133</v>
      </c>
      <c r="AT948" s="134" t="s">
        <v>128</v>
      </c>
      <c r="AU948" s="134" t="s">
        <v>84</v>
      </c>
      <c r="AY948" s="13" t="s">
        <v>125</v>
      </c>
      <c r="BE948" s="135">
        <f>IF(N948="základní",J948,0)</f>
        <v>36200</v>
      </c>
      <c r="BF948" s="135">
        <f>IF(N948="snížená",J948,0)</f>
        <v>0</v>
      </c>
      <c r="BG948" s="135">
        <f>IF(N948="zákl. přenesená",J948,0)</f>
        <v>0</v>
      </c>
      <c r="BH948" s="135">
        <f>IF(N948="sníž. přenesená",J948,0)</f>
        <v>0</v>
      </c>
      <c r="BI948" s="135">
        <f>IF(N948="nulová",J948,0)</f>
        <v>0</v>
      </c>
      <c r="BJ948" s="13" t="s">
        <v>82</v>
      </c>
      <c r="BK948" s="135">
        <f>ROUND(I948*H948,2)</f>
        <v>36200</v>
      </c>
      <c r="BL948" s="13" t="s">
        <v>133</v>
      </c>
      <c r="BM948" s="134" t="s">
        <v>1437</v>
      </c>
    </row>
    <row r="949" spans="2:65" s="1" customFormat="1" ht="38.4">
      <c r="B949" s="25"/>
      <c r="D949" s="136" t="s">
        <v>134</v>
      </c>
      <c r="F949" s="137" t="s">
        <v>1438</v>
      </c>
      <c r="L949" s="25"/>
      <c r="M949" s="138"/>
      <c r="T949" s="49"/>
      <c r="AT949" s="13" t="s">
        <v>134</v>
      </c>
      <c r="AU949" s="13" t="s">
        <v>84</v>
      </c>
    </row>
    <row r="950" spans="2:65" s="1" customFormat="1" ht="38.4">
      <c r="B950" s="25"/>
      <c r="D950" s="136" t="s">
        <v>136</v>
      </c>
      <c r="F950" s="139" t="s">
        <v>1415</v>
      </c>
      <c r="L950" s="25"/>
      <c r="M950" s="138"/>
      <c r="T950" s="49"/>
      <c r="AT950" s="13" t="s">
        <v>136</v>
      </c>
      <c r="AU950" s="13" t="s">
        <v>84</v>
      </c>
    </row>
    <row r="951" spans="2:65" s="1" customFormat="1" ht="16.5" customHeight="1">
      <c r="B951" s="25"/>
      <c r="C951" s="124" t="s">
        <v>797</v>
      </c>
      <c r="D951" s="124" t="s">
        <v>128</v>
      </c>
      <c r="E951" s="125" t="s">
        <v>1439</v>
      </c>
      <c r="F951" s="126" t="s">
        <v>1440</v>
      </c>
      <c r="G951" s="127" t="s">
        <v>131</v>
      </c>
      <c r="H951" s="128">
        <v>5</v>
      </c>
      <c r="I951" s="129">
        <v>129700</v>
      </c>
      <c r="J951" s="129">
        <f>ROUND(I951*H951,2)</f>
        <v>648500</v>
      </c>
      <c r="K951" s="126" t="s">
        <v>132</v>
      </c>
      <c r="L951" s="25"/>
      <c r="M951" s="130" t="s">
        <v>1</v>
      </c>
      <c r="N951" s="131" t="s">
        <v>39</v>
      </c>
      <c r="O951" s="132">
        <v>0</v>
      </c>
      <c r="P951" s="132">
        <f>O951*H951</f>
        <v>0</v>
      </c>
      <c r="Q951" s="132">
        <v>0</v>
      </c>
      <c r="R951" s="132">
        <f>Q951*H951</f>
        <v>0</v>
      </c>
      <c r="S951" s="132">
        <v>0</v>
      </c>
      <c r="T951" s="133">
        <f>S951*H951</f>
        <v>0</v>
      </c>
      <c r="AR951" s="134" t="s">
        <v>133</v>
      </c>
      <c r="AT951" s="134" t="s">
        <v>128</v>
      </c>
      <c r="AU951" s="134" t="s">
        <v>84</v>
      </c>
      <c r="AY951" s="13" t="s">
        <v>125</v>
      </c>
      <c r="BE951" s="135">
        <f>IF(N951="základní",J951,0)</f>
        <v>648500</v>
      </c>
      <c r="BF951" s="135">
        <f>IF(N951="snížená",J951,0)</f>
        <v>0</v>
      </c>
      <c r="BG951" s="135">
        <f>IF(N951="zákl. přenesená",J951,0)</f>
        <v>0</v>
      </c>
      <c r="BH951" s="135">
        <f>IF(N951="sníž. přenesená",J951,0)</f>
        <v>0</v>
      </c>
      <c r="BI951" s="135">
        <f>IF(N951="nulová",J951,0)</f>
        <v>0</v>
      </c>
      <c r="BJ951" s="13" t="s">
        <v>82</v>
      </c>
      <c r="BK951" s="135">
        <f>ROUND(I951*H951,2)</f>
        <v>648500</v>
      </c>
      <c r="BL951" s="13" t="s">
        <v>133</v>
      </c>
      <c r="BM951" s="134" t="s">
        <v>1441</v>
      </c>
    </row>
    <row r="952" spans="2:65" s="1" customFormat="1" ht="48">
      <c r="B952" s="25"/>
      <c r="D952" s="136" t="s">
        <v>134</v>
      </c>
      <c r="F952" s="137" t="s">
        <v>1442</v>
      </c>
      <c r="L952" s="25"/>
      <c r="M952" s="138"/>
      <c r="T952" s="49"/>
      <c r="AT952" s="13" t="s">
        <v>134</v>
      </c>
      <c r="AU952" s="13" t="s">
        <v>84</v>
      </c>
    </row>
    <row r="953" spans="2:65" s="1" customFormat="1" ht="48">
      <c r="B953" s="25"/>
      <c r="D953" s="136" t="s">
        <v>136</v>
      </c>
      <c r="F953" s="139" t="s">
        <v>1443</v>
      </c>
      <c r="L953" s="25"/>
      <c r="M953" s="138"/>
      <c r="T953" s="49"/>
      <c r="AT953" s="13" t="s">
        <v>136</v>
      </c>
      <c r="AU953" s="13" t="s">
        <v>84</v>
      </c>
    </row>
    <row r="954" spans="2:65" s="1" customFormat="1" ht="16.5" customHeight="1">
      <c r="B954" s="25"/>
      <c r="C954" s="124" t="s">
        <v>1444</v>
      </c>
      <c r="D954" s="124" t="s">
        <v>128</v>
      </c>
      <c r="E954" s="125" t="s">
        <v>1445</v>
      </c>
      <c r="F954" s="126" t="s">
        <v>1446</v>
      </c>
      <c r="G954" s="127" t="s">
        <v>131</v>
      </c>
      <c r="H954" s="128">
        <v>5</v>
      </c>
      <c r="I954" s="129">
        <v>132200</v>
      </c>
      <c r="J954" s="129">
        <f>ROUND(I954*H954,2)</f>
        <v>661000</v>
      </c>
      <c r="K954" s="126" t="s">
        <v>132</v>
      </c>
      <c r="L954" s="25"/>
      <c r="M954" s="130" t="s">
        <v>1</v>
      </c>
      <c r="N954" s="131" t="s">
        <v>39</v>
      </c>
      <c r="O954" s="132">
        <v>0</v>
      </c>
      <c r="P954" s="132">
        <f>O954*H954</f>
        <v>0</v>
      </c>
      <c r="Q954" s="132">
        <v>0</v>
      </c>
      <c r="R954" s="132">
        <f>Q954*H954</f>
        <v>0</v>
      </c>
      <c r="S954" s="132">
        <v>0</v>
      </c>
      <c r="T954" s="133">
        <f>S954*H954</f>
        <v>0</v>
      </c>
      <c r="AR954" s="134" t="s">
        <v>133</v>
      </c>
      <c r="AT954" s="134" t="s">
        <v>128</v>
      </c>
      <c r="AU954" s="134" t="s">
        <v>84</v>
      </c>
      <c r="AY954" s="13" t="s">
        <v>125</v>
      </c>
      <c r="BE954" s="135">
        <f>IF(N954="základní",J954,0)</f>
        <v>661000</v>
      </c>
      <c r="BF954" s="135">
        <f>IF(N954="snížená",J954,0)</f>
        <v>0</v>
      </c>
      <c r="BG954" s="135">
        <f>IF(N954="zákl. přenesená",J954,0)</f>
        <v>0</v>
      </c>
      <c r="BH954" s="135">
        <f>IF(N954="sníž. přenesená",J954,0)</f>
        <v>0</v>
      </c>
      <c r="BI954" s="135">
        <f>IF(N954="nulová",J954,0)</f>
        <v>0</v>
      </c>
      <c r="BJ954" s="13" t="s">
        <v>82</v>
      </c>
      <c r="BK954" s="135">
        <f>ROUND(I954*H954,2)</f>
        <v>661000</v>
      </c>
      <c r="BL954" s="13" t="s">
        <v>133</v>
      </c>
      <c r="BM954" s="134" t="s">
        <v>1447</v>
      </c>
    </row>
    <row r="955" spans="2:65" s="1" customFormat="1" ht="48">
      <c r="B955" s="25"/>
      <c r="D955" s="136" t="s">
        <v>134</v>
      </c>
      <c r="F955" s="137" t="s">
        <v>1448</v>
      </c>
      <c r="L955" s="25"/>
      <c r="M955" s="138"/>
      <c r="T955" s="49"/>
      <c r="AT955" s="13" t="s">
        <v>134</v>
      </c>
      <c r="AU955" s="13" t="s">
        <v>84</v>
      </c>
    </row>
    <row r="956" spans="2:65" s="1" customFormat="1" ht="48">
      <c r="B956" s="25"/>
      <c r="D956" s="136" t="s">
        <v>136</v>
      </c>
      <c r="F956" s="139" t="s">
        <v>1443</v>
      </c>
      <c r="L956" s="25"/>
      <c r="M956" s="138"/>
      <c r="T956" s="49"/>
      <c r="AT956" s="13" t="s">
        <v>136</v>
      </c>
      <c r="AU956" s="13" t="s">
        <v>84</v>
      </c>
    </row>
    <row r="957" spans="2:65" s="1" customFormat="1" ht="16.5" customHeight="1">
      <c r="B957" s="25"/>
      <c r="C957" s="124" t="s">
        <v>802</v>
      </c>
      <c r="D957" s="124" t="s">
        <v>128</v>
      </c>
      <c r="E957" s="125" t="s">
        <v>1449</v>
      </c>
      <c r="F957" s="126" t="s">
        <v>1450</v>
      </c>
      <c r="G957" s="127" t="s">
        <v>131</v>
      </c>
      <c r="H957" s="128">
        <v>0.1</v>
      </c>
      <c r="I957" s="129">
        <v>136000</v>
      </c>
      <c r="J957" s="129">
        <f>ROUND(I957*H957,2)</f>
        <v>13600</v>
      </c>
      <c r="K957" s="126" t="s">
        <v>132</v>
      </c>
      <c r="L957" s="25"/>
      <c r="M957" s="130" t="s">
        <v>1</v>
      </c>
      <c r="N957" s="131" t="s">
        <v>39</v>
      </c>
      <c r="O957" s="132">
        <v>0</v>
      </c>
      <c r="P957" s="132">
        <f>O957*H957</f>
        <v>0</v>
      </c>
      <c r="Q957" s="132">
        <v>0</v>
      </c>
      <c r="R957" s="132">
        <f>Q957*H957</f>
        <v>0</v>
      </c>
      <c r="S957" s="132">
        <v>0</v>
      </c>
      <c r="T957" s="133">
        <f>S957*H957</f>
        <v>0</v>
      </c>
      <c r="AR957" s="134" t="s">
        <v>133</v>
      </c>
      <c r="AT957" s="134" t="s">
        <v>128</v>
      </c>
      <c r="AU957" s="134" t="s">
        <v>84</v>
      </c>
      <c r="AY957" s="13" t="s">
        <v>125</v>
      </c>
      <c r="BE957" s="135">
        <f>IF(N957="základní",J957,0)</f>
        <v>13600</v>
      </c>
      <c r="BF957" s="135">
        <f>IF(N957="snížená",J957,0)</f>
        <v>0</v>
      </c>
      <c r="BG957" s="135">
        <f>IF(N957="zákl. přenesená",J957,0)</f>
        <v>0</v>
      </c>
      <c r="BH957" s="135">
        <f>IF(N957="sníž. přenesená",J957,0)</f>
        <v>0</v>
      </c>
      <c r="BI957" s="135">
        <f>IF(N957="nulová",J957,0)</f>
        <v>0</v>
      </c>
      <c r="BJ957" s="13" t="s">
        <v>82</v>
      </c>
      <c r="BK957" s="135">
        <f>ROUND(I957*H957,2)</f>
        <v>13600</v>
      </c>
      <c r="BL957" s="13" t="s">
        <v>133</v>
      </c>
      <c r="BM957" s="134" t="s">
        <v>1451</v>
      </c>
    </row>
    <row r="958" spans="2:65" s="1" customFormat="1" ht="48">
      <c r="B958" s="25"/>
      <c r="D958" s="136" t="s">
        <v>134</v>
      </c>
      <c r="F958" s="137" t="s">
        <v>1452</v>
      </c>
      <c r="L958" s="25"/>
      <c r="M958" s="138"/>
      <c r="T958" s="49"/>
      <c r="AT958" s="13" t="s">
        <v>134</v>
      </c>
      <c r="AU958" s="13" t="s">
        <v>84</v>
      </c>
    </row>
    <row r="959" spans="2:65" s="1" customFormat="1" ht="48">
      <c r="B959" s="25"/>
      <c r="D959" s="136" t="s">
        <v>136</v>
      </c>
      <c r="F959" s="139" t="s">
        <v>1443</v>
      </c>
      <c r="L959" s="25"/>
      <c r="M959" s="138"/>
      <c r="T959" s="49"/>
      <c r="AT959" s="13" t="s">
        <v>136</v>
      </c>
      <c r="AU959" s="13" t="s">
        <v>84</v>
      </c>
    </row>
    <row r="960" spans="2:65" s="1" customFormat="1" ht="16.5" customHeight="1">
      <c r="B960" s="25"/>
      <c r="C960" s="124" t="s">
        <v>1453</v>
      </c>
      <c r="D960" s="124" t="s">
        <v>128</v>
      </c>
      <c r="E960" s="125" t="s">
        <v>1454</v>
      </c>
      <c r="F960" s="126" t="s">
        <v>1455</v>
      </c>
      <c r="G960" s="127" t="s">
        <v>131</v>
      </c>
      <c r="H960" s="128">
        <v>25</v>
      </c>
      <c r="I960" s="129">
        <v>129700</v>
      </c>
      <c r="J960" s="129">
        <f>ROUND(I960*H960,2)</f>
        <v>3242500</v>
      </c>
      <c r="K960" s="126" t="s">
        <v>132</v>
      </c>
      <c r="L960" s="25"/>
      <c r="M960" s="130" t="s">
        <v>1</v>
      </c>
      <c r="N960" s="131" t="s">
        <v>39</v>
      </c>
      <c r="O960" s="132">
        <v>0</v>
      </c>
      <c r="P960" s="132">
        <f>O960*H960</f>
        <v>0</v>
      </c>
      <c r="Q960" s="132">
        <v>0</v>
      </c>
      <c r="R960" s="132">
        <f>Q960*H960</f>
        <v>0</v>
      </c>
      <c r="S960" s="132">
        <v>0</v>
      </c>
      <c r="T960" s="133">
        <f>S960*H960</f>
        <v>0</v>
      </c>
      <c r="AR960" s="134" t="s">
        <v>133</v>
      </c>
      <c r="AT960" s="134" t="s">
        <v>128</v>
      </c>
      <c r="AU960" s="134" t="s">
        <v>84</v>
      </c>
      <c r="AY960" s="13" t="s">
        <v>125</v>
      </c>
      <c r="BE960" s="135">
        <f>IF(N960="základní",J960,0)</f>
        <v>3242500</v>
      </c>
      <c r="BF960" s="135">
        <f>IF(N960="snížená",J960,0)</f>
        <v>0</v>
      </c>
      <c r="BG960" s="135">
        <f>IF(N960="zákl. přenesená",J960,0)</f>
        <v>0</v>
      </c>
      <c r="BH960" s="135">
        <f>IF(N960="sníž. přenesená",J960,0)</f>
        <v>0</v>
      </c>
      <c r="BI960" s="135">
        <f>IF(N960="nulová",J960,0)</f>
        <v>0</v>
      </c>
      <c r="BJ960" s="13" t="s">
        <v>82</v>
      </c>
      <c r="BK960" s="135">
        <f>ROUND(I960*H960,2)</f>
        <v>3242500</v>
      </c>
      <c r="BL960" s="13" t="s">
        <v>133</v>
      </c>
      <c r="BM960" s="134" t="s">
        <v>1456</v>
      </c>
    </row>
    <row r="961" spans="2:65" s="1" customFormat="1" ht="48">
      <c r="B961" s="25"/>
      <c r="D961" s="136" t="s">
        <v>134</v>
      </c>
      <c r="F961" s="137" t="s">
        <v>1457</v>
      </c>
      <c r="L961" s="25"/>
      <c r="M961" s="138"/>
      <c r="T961" s="49"/>
      <c r="AT961" s="13" t="s">
        <v>134</v>
      </c>
      <c r="AU961" s="13" t="s">
        <v>84</v>
      </c>
    </row>
    <row r="962" spans="2:65" s="1" customFormat="1" ht="48">
      <c r="B962" s="25"/>
      <c r="D962" s="136" t="s">
        <v>136</v>
      </c>
      <c r="F962" s="139" t="s">
        <v>1458</v>
      </c>
      <c r="L962" s="25"/>
      <c r="M962" s="138"/>
      <c r="T962" s="49"/>
      <c r="AT962" s="13" t="s">
        <v>136</v>
      </c>
      <c r="AU962" s="13" t="s">
        <v>84</v>
      </c>
    </row>
    <row r="963" spans="2:65" s="1" customFormat="1" ht="16.5" customHeight="1">
      <c r="B963" s="25"/>
      <c r="C963" s="124" t="s">
        <v>807</v>
      </c>
      <c r="D963" s="124" t="s">
        <v>128</v>
      </c>
      <c r="E963" s="125" t="s">
        <v>1459</v>
      </c>
      <c r="F963" s="126" t="s">
        <v>1460</v>
      </c>
      <c r="G963" s="127" t="s">
        <v>131</v>
      </c>
      <c r="H963" s="128">
        <v>25</v>
      </c>
      <c r="I963" s="129">
        <v>132200</v>
      </c>
      <c r="J963" s="129">
        <f>ROUND(I963*H963,2)</f>
        <v>3305000</v>
      </c>
      <c r="K963" s="126" t="s">
        <v>132</v>
      </c>
      <c r="L963" s="25"/>
      <c r="M963" s="130" t="s">
        <v>1</v>
      </c>
      <c r="N963" s="131" t="s">
        <v>39</v>
      </c>
      <c r="O963" s="132">
        <v>0</v>
      </c>
      <c r="P963" s="132">
        <f>O963*H963</f>
        <v>0</v>
      </c>
      <c r="Q963" s="132">
        <v>0</v>
      </c>
      <c r="R963" s="132">
        <f>Q963*H963</f>
        <v>0</v>
      </c>
      <c r="S963" s="132">
        <v>0</v>
      </c>
      <c r="T963" s="133">
        <f>S963*H963</f>
        <v>0</v>
      </c>
      <c r="AR963" s="134" t="s">
        <v>133</v>
      </c>
      <c r="AT963" s="134" t="s">
        <v>128</v>
      </c>
      <c r="AU963" s="134" t="s">
        <v>84</v>
      </c>
      <c r="AY963" s="13" t="s">
        <v>125</v>
      </c>
      <c r="BE963" s="135">
        <f>IF(N963="základní",J963,0)</f>
        <v>3305000</v>
      </c>
      <c r="BF963" s="135">
        <f>IF(N963="snížená",J963,0)</f>
        <v>0</v>
      </c>
      <c r="BG963" s="135">
        <f>IF(N963="zákl. přenesená",J963,0)</f>
        <v>0</v>
      </c>
      <c r="BH963" s="135">
        <f>IF(N963="sníž. přenesená",J963,0)</f>
        <v>0</v>
      </c>
      <c r="BI963" s="135">
        <f>IF(N963="nulová",J963,0)</f>
        <v>0</v>
      </c>
      <c r="BJ963" s="13" t="s">
        <v>82</v>
      </c>
      <c r="BK963" s="135">
        <f>ROUND(I963*H963,2)</f>
        <v>3305000</v>
      </c>
      <c r="BL963" s="13" t="s">
        <v>133</v>
      </c>
      <c r="BM963" s="134" t="s">
        <v>1461</v>
      </c>
    </row>
    <row r="964" spans="2:65" s="1" customFormat="1" ht="38.4">
      <c r="B964" s="25"/>
      <c r="D964" s="136" t="s">
        <v>134</v>
      </c>
      <c r="F964" s="137" t="s">
        <v>1462</v>
      </c>
      <c r="L964" s="25"/>
      <c r="M964" s="138"/>
      <c r="T964" s="49"/>
      <c r="AT964" s="13" t="s">
        <v>134</v>
      </c>
      <c r="AU964" s="13" t="s">
        <v>84</v>
      </c>
    </row>
    <row r="965" spans="2:65" s="1" customFormat="1" ht="48">
      <c r="B965" s="25"/>
      <c r="D965" s="136" t="s">
        <v>136</v>
      </c>
      <c r="F965" s="139" t="s">
        <v>1458</v>
      </c>
      <c r="L965" s="25"/>
      <c r="M965" s="138"/>
      <c r="T965" s="49"/>
      <c r="AT965" s="13" t="s">
        <v>136</v>
      </c>
      <c r="AU965" s="13" t="s">
        <v>84</v>
      </c>
    </row>
    <row r="966" spans="2:65" s="1" customFormat="1" ht="16.5" customHeight="1">
      <c r="B966" s="25"/>
      <c r="C966" s="124" t="s">
        <v>1463</v>
      </c>
      <c r="D966" s="124" t="s">
        <v>128</v>
      </c>
      <c r="E966" s="125" t="s">
        <v>1464</v>
      </c>
      <c r="F966" s="126" t="s">
        <v>1465</v>
      </c>
      <c r="G966" s="127" t="s">
        <v>131</v>
      </c>
      <c r="H966" s="128">
        <v>0.1</v>
      </c>
      <c r="I966" s="129">
        <v>136000</v>
      </c>
      <c r="J966" s="129">
        <f>ROUND(I966*H966,2)</f>
        <v>13600</v>
      </c>
      <c r="K966" s="126" t="s">
        <v>132</v>
      </c>
      <c r="L966" s="25"/>
      <c r="M966" s="130" t="s">
        <v>1</v>
      </c>
      <c r="N966" s="131" t="s">
        <v>39</v>
      </c>
      <c r="O966" s="132">
        <v>0</v>
      </c>
      <c r="P966" s="132">
        <f>O966*H966</f>
        <v>0</v>
      </c>
      <c r="Q966" s="132">
        <v>0</v>
      </c>
      <c r="R966" s="132">
        <f>Q966*H966</f>
        <v>0</v>
      </c>
      <c r="S966" s="132">
        <v>0</v>
      </c>
      <c r="T966" s="133">
        <f>S966*H966</f>
        <v>0</v>
      </c>
      <c r="AR966" s="134" t="s">
        <v>133</v>
      </c>
      <c r="AT966" s="134" t="s">
        <v>128</v>
      </c>
      <c r="AU966" s="134" t="s">
        <v>84</v>
      </c>
      <c r="AY966" s="13" t="s">
        <v>125</v>
      </c>
      <c r="BE966" s="135">
        <f>IF(N966="základní",J966,0)</f>
        <v>13600</v>
      </c>
      <c r="BF966" s="135">
        <f>IF(N966="snížená",J966,0)</f>
        <v>0</v>
      </c>
      <c r="BG966" s="135">
        <f>IF(N966="zákl. přenesená",J966,0)</f>
        <v>0</v>
      </c>
      <c r="BH966" s="135">
        <f>IF(N966="sníž. přenesená",J966,0)</f>
        <v>0</v>
      </c>
      <c r="BI966" s="135">
        <f>IF(N966="nulová",J966,0)</f>
        <v>0</v>
      </c>
      <c r="BJ966" s="13" t="s">
        <v>82</v>
      </c>
      <c r="BK966" s="135">
        <f>ROUND(I966*H966,2)</f>
        <v>13600</v>
      </c>
      <c r="BL966" s="13" t="s">
        <v>133</v>
      </c>
      <c r="BM966" s="134" t="s">
        <v>1466</v>
      </c>
    </row>
    <row r="967" spans="2:65" s="1" customFormat="1" ht="38.4">
      <c r="B967" s="25"/>
      <c r="D967" s="136" t="s">
        <v>134</v>
      </c>
      <c r="F967" s="137" t="s">
        <v>1467</v>
      </c>
      <c r="L967" s="25"/>
      <c r="M967" s="138"/>
      <c r="T967" s="49"/>
      <c r="AT967" s="13" t="s">
        <v>134</v>
      </c>
      <c r="AU967" s="13" t="s">
        <v>84</v>
      </c>
    </row>
    <row r="968" spans="2:65" s="1" customFormat="1" ht="48">
      <c r="B968" s="25"/>
      <c r="D968" s="136" t="s">
        <v>136</v>
      </c>
      <c r="F968" s="139" t="s">
        <v>1458</v>
      </c>
      <c r="L968" s="25"/>
      <c r="M968" s="138"/>
      <c r="T968" s="49"/>
      <c r="AT968" s="13" t="s">
        <v>136</v>
      </c>
      <c r="AU968" s="13" t="s">
        <v>84</v>
      </c>
    </row>
    <row r="969" spans="2:65" s="1" customFormat="1" ht="16.5" customHeight="1">
      <c r="B969" s="25"/>
      <c r="C969" s="124" t="s">
        <v>811</v>
      </c>
      <c r="D969" s="124" t="s">
        <v>128</v>
      </c>
      <c r="E969" s="125" t="s">
        <v>1468</v>
      </c>
      <c r="F969" s="126" t="s">
        <v>1469</v>
      </c>
      <c r="G969" s="127" t="s">
        <v>450</v>
      </c>
      <c r="H969" s="128">
        <v>300</v>
      </c>
      <c r="I969" s="129">
        <v>467</v>
      </c>
      <c r="J969" s="129">
        <f>ROUND(I969*H969,2)</f>
        <v>140100</v>
      </c>
      <c r="K969" s="126" t="s">
        <v>132</v>
      </c>
      <c r="L969" s="25"/>
      <c r="M969" s="130" t="s">
        <v>1</v>
      </c>
      <c r="N969" s="131" t="s">
        <v>39</v>
      </c>
      <c r="O969" s="132">
        <v>0</v>
      </c>
      <c r="P969" s="132">
        <f>O969*H969</f>
        <v>0</v>
      </c>
      <c r="Q969" s="132">
        <v>0</v>
      </c>
      <c r="R969" s="132">
        <f>Q969*H969</f>
        <v>0</v>
      </c>
      <c r="S969" s="132">
        <v>0</v>
      </c>
      <c r="T969" s="133">
        <f>S969*H969</f>
        <v>0</v>
      </c>
      <c r="AR969" s="134" t="s">
        <v>133</v>
      </c>
      <c r="AT969" s="134" t="s">
        <v>128</v>
      </c>
      <c r="AU969" s="134" t="s">
        <v>84</v>
      </c>
      <c r="AY969" s="13" t="s">
        <v>125</v>
      </c>
      <c r="BE969" s="135">
        <f>IF(N969="základní",J969,0)</f>
        <v>140100</v>
      </c>
      <c r="BF969" s="135">
        <f>IF(N969="snížená",J969,0)</f>
        <v>0</v>
      </c>
      <c r="BG969" s="135">
        <f>IF(N969="zákl. přenesená",J969,0)</f>
        <v>0</v>
      </c>
      <c r="BH969" s="135">
        <f>IF(N969="sníž. přenesená",J969,0)</f>
        <v>0</v>
      </c>
      <c r="BI969" s="135">
        <f>IF(N969="nulová",J969,0)</f>
        <v>0</v>
      </c>
      <c r="BJ969" s="13" t="s">
        <v>82</v>
      </c>
      <c r="BK969" s="135">
        <f>ROUND(I969*H969,2)</f>
        <v>140100</v>
      </c>
      <c r="BL969" s="13" t="s">
        <v>133</v>
      </c>
      <c r="BM969" s="134" t="s">
        <v>1470</v>
      </c>
    </row>
    <row r="970" spans="2:65" s="1" customFormat="1" ht="48">
      <c r="B970" s="25"/>
      <c r="D970" s="136" t="s">
        <v>134</v>
      </c>
      <c r="F970" s="137" t="s">
        <v>1471</v>
      </c>
      <c r="L970" s="25"/>
      <c r="M970" s="138"/>
      <c r="T970" s="49"/>
      <c r="AT970" s="13" t="s">
        <v>134</v>
      </c>
      <c r="AU970" s="13" t="s">
        <v>84</v>
      </c>
    </row>
    <row r="971" spans="2:65" s="1" customFormat="1" ht="48">
      <c r="B971" s="25"/>
      <c r="D971" s="136" t="s">
        <v>136</v>
      </c>
      <c r="F971" s="139" t="s">
        <v>1472</v>
      </c>
      <c r="L971" s="25"/>
      <c r="M971" s="138"/>
      <c r="T971" s="49"/>
      <c r="AT971" s="13" t="s">
        <v>136</v>
      </c>
      <c r="AU971" s="13" t="s">
        <v>84</v>
      </c>
    </row>
    <row r="972" spans="2:65" s="1" customFormat="1" ht="16.5" customHeight="1">
      <c r="B972" s="25"/>
      <c r="C972" s="124" t="s">
        <v>1473</v>
      </c>
      <c r="D972" s="124" t="s">
        <v>128</v>
      </c>
      <c r="E972" s="125" t="s">
        <v>1474</v>
      </c>
      <c r="F972" s="126" t="s">
        <v>1475</v>
      </c>
      <c r="G972" s="127" t="s">
        <v>450</v>
      </c>
      <c r="H972" s="128">
        <v>300</v>
      </c>
      <c r="I972" s="129">
        <v>476</v>
      </c>
      <c r="J972" s="129">
        <f>ROUND(I972*H972,2)</f>
        <v>142800</v>
      </c>
      <c r="K972" s="126" t="s">
        <v>132</v>
      </c>
      <c r="L972" s="25"/>
      <c r="M972" s="130" t="s">
        <v>1</v>
      </c>
      <c r="N972" s="131" t="s">
        <v>39</v>
      </c>
      <c r="O972" s="132">
        <v>0</v>
      </c>
      <c r="P972" s="132">
        <f>O972*H972</f>
        <v>0</v>
      </c>
      <c r="Q972" s="132">
        <v>0</v>
      </c>
      <c r="R972" s="132">
        <f>Q972*H972</f>
        <v>0</v>
      </c>
      <c r="S972" s="132">
        <v>0</v>
      </c>
      <c r="T972" s="133">
        <f>S972*H972</f>
        <v>0</v>
      </c>
      <c r="AR972" s="134" t="s">
        <v>133</v>
      </c>
      <c r="AT972" s="134" t="s">
        <v>128</v>
      </c>
      <c r="AU972" s="134" t="s">
        <v>84</v>
      </c>
      <c r="AY972" s="13" t="s">
        <v>125</v>
      </c>
      <c r="BE972" s="135">
        <f>IF(N972="základní",J972,0)</f>
        <v>142800</v>
      </c>
      <c r="BF972" s="135">
        <f>IF(N972="snížená",J972,0)</f>
        <v>0</v>
      </c>
      <c r="BG972" s="135">
        <f>IF(N972="zákl. přenesená",J972,0)</f>
        <v>0</v>
      </c>
      <c r="BH972" s="135">
        <f>IF(N972="sníž. přenesená",J972,0)</f>
        <v>0</v>
      </c>
      <c r="BI972" s="135">
        <f>IF(N972="nulová",J972,0)</f>
        <v>0</v>
      </c>
      <c r="BJ972" s="13" t="s">
        <v>82</v>
      </c>
      <c r="BK972" s="135">
        <f>ROUND(I972*H972,2)</f>
        <v>142800</v>
      </c>
      <c r="BL972" s="13" t="s">
        <v>133</v>
      </c>
      <c r="BM972" s="134" t="s">
        <v>1476</v>
      </c>
    </row>
    <row r="973" spans="2:65" s="1" customFormat="1" ht="48">
      <c r="B973" s="25"/>
      <c r="D973" s="136" t="s">
        <v>134</v>
      </c>
      <c r="F973" s="137" t="s">
        <v>1477</v>
      </c>
      <c r="L973" s="25"/>
      <c r="M973" s="138"/>
      <c r="T973" s="49"/>
      <c r="AT973" s="13" t="s">
        <v>134</v>
      </c>
      <c r="AU973" s="13" t="s">
        <v>84</v>
      </c>
    </row>
    <row r="974" spans="2:65" s="1" customFormat="1" ht="48">
      <c r="B974" s="25"/>
      <c r="D974" s="136" t="s">
        <v>136</v>
      </c>
      <c r="F974" s="139" t="s">
        <v>1472</v>
      </c>
      <c r="L974" s="25"/>
      <c r="M974" s="138"/>
      <c r="T974" s="49"/>
      <c r="AT974" s="13" t="s">
        <v>136</v>
      </c>
      <c r="AU974" s="13" t="s">
        <v>84</v>
      </c>
    </row>
    <row r="975" spans="2:65" s="1" customFormat="1" ht="16.5" customHeight="1">
      <c r="B975" s="25"/>
      <c r="C975" s="124" t="s">
        <v>816</v>
      </c>
      <c r="D975" s="124" t="s">
        <v>128</v>
      </c>
      <c r="E975" s="125" t="s">
        <v>1478</v>
      </c>
      <c r="F975" s="126" t="s">
        <v>1479</v>
      </c>
      <c r="G975" s="127" t="s">
        <v>450</v>
      </c>
      <c r="H975" s="128">
        <v>500</v>
      </c>
      <c r="I975" s="129">
        <v>467</v>
      </c>
      <c r="J975" s="129">
        <f>ROUND(I975*H975,2)</f>
        <v>233500</v>
      </c>
      <c r="K975" s="126" t="s">
        <v>132</v>
      </c>
      <c r="L975" s="25"/>
      <c r="M975" s="130" t="s">
        <v>1</v>
      </c>
      <c r="N975" s="131" t="s">
        <v>39</v>
      </c>
      <c r="O975" s="132">
        <v>0</v>
      </c>
      <c r="P975" s="132">
        <f>O975*H975</f>
        <v>0</v>
      </c>
      <c r="Q975" s="132">
        <v>0</v>
      </c>
      <c r="R975" s="132">
        <f>Q975*H975</f>
        <v>0</v>
      </c>
      <c r="S975" s="132">
        <v>0</v>
      </c>
      <c r="T975" s="133">
        <f>S975*H975</f>
        <v>0</v>
      </c>
      <c r="AR975" s="134" t="s">
        <v>133</v>
      </c>
      <c r="AT975" s="134" t="s">
        <v>128</v>
      </c>
      <c r="AU975" s="134" t="s">
        <v>84</v>
      </c>
      <c r="AY975" s="13" t="s">
        <v>125</v>
      </c>
      <c r="BE975" s="135">
        <f>IF(N975="základní",J975,0)</f>
        <v>233500</v>
      </c>
      <c r="BF975" s="135">
        <f>IF(N975="snížená",J975,0)</f>
        <v>0</v>
      </c>
      <c r="BG975" s="135">
        <f>IF(N975="zákl. přenesená",J975,0)</f>
        <v>0</v>
      </c>
      <c r="BH975" s="135">
        <f>IF(N975="sníž. přenesená",J975,0)</f>
        <v>0</v>
      </c>
      <c r="BI975" s="135">
        <f>IF(N975="nulová",J975,0)</f>
        <v>0</v>
      </c>
      <c r="BJ975" s="13" t="s">
        <v>82</v>
      </c>
      <c r="BK975" s="135">
        <f>ROUND(I975*H975,2)</f>
        <v>233500</v>
      </c>
      <c r="BL975" s="13" t="s">
        <v>133</v>
      </c>
      <c r="BM975" s="134" t="s">
        <v>1480</v>
      </c>
    </row>
    <row r="976" spans="2:65" s="1" customFormat="1" ht="48">
      <c r="B976" s="25"/>
      <c r="D976" s="136" t="s">
        <v>134</v>
      </c>
      <c r="F976" s="137" t="s">
        <v>1481</v>
      </c>
      <c r="L976" s="25"/>
      <c r="M976" s="138"/>
      <c r="T976" s="49"/>
      <c r="AT976" s="13" t="s">
        <v>134</v>
      </c>
      <c r="AU976" s="13" t="s">
        <v>84</v>
      </c>
    </row>
    <row r="977" spans="2:65" s="1" customFormat="1" ht="48">
      <c r="B977" s="25"/>
      <c r="D977" s="136" t="s">
        <v>136</v>
      </c>
      <c r="F977" s="139" t="s">
        <v>1482</v>
      </c>
      <c r="L977" s="25"/>
      <c r="M977" s="138"/>
      <c r="T977" s="49"/>
      <c r="AT977" s="13" t="s">
        <v>136</v>
      </c>
      <c r="AU977" s="13" t="s">
        <v>84</v>
      </c>
    </row>
    <row r="978" spans="2:65" s="1" customFormat="1" ht="16.5" customHeight="1">
      <c r="B978" s="25"/>
      <c r="C978" s="124" t="s">
        <v>1483</v>
      </c>
      <c r="D978" s="124" t="s">
        <v>128</v>
      </c>
      <c r="E978" s="125" t="s">
        <v>1484</v>
      </c>
      <c r="F978" s="126" t="s">
        <v>1485</v>
      </c>
      <c r="G978" s="127" t="s">
        <v>450</v>
      </c>
      <c r="H978" s="128">
        <v>500</v>
      </c>
      <c r="I978" s="129">
        <v>476</v>
      </c>
      <c r="J978" s="129">
        <f>ROUND(I978*H978,2)</f>
        <v>238000</v>
      </c>
      <c r="K978" s="126" t="s">
        <v>132</v>
      </c>
      <c r="L978" s="25"/>
      <c r="M978" s="130" t="s">
        <v>1</v>
      </c>
      <c r="N978" s="131" t="s">
        <v>39</v>
      </c>
      <c r="O978" s="132">
        <v>0</v>
      </c>
      <c r="P978" s="132">
        <f>O978*H978</f>
        <v>0</v>
      </c>
      <c r="Q978" s="132">
        <v>0</v>
      </c>
      <c r="R978" s="132">
        <f>Q978*H978</f>
        <v>0</v>
      </c>
      <c r="S978" s="132">
        <v>0</v>
      </c>
      <c r="T978" s="133">
        <f>S978*H978</f>
        <v>0</v>
      </c>
      <c r="AR978" s="134" t="s">
        <v>133</v>
      </c>
      <c r="AT978" s="134" t="s">
        <v>128</v>
      </c>
      <c r="AU978" s="134" t="s">
        <v>84</v>
      </c>
      <c r="AY978" s="13" t="s">
        <v>125</v>
      </c>
      <c r="BE978" s="135">
        <f>IF(N978="základní",J978,0)</f>
        <v>238000</v>
      </c>
      <c r="BF978" s="135">
        <f>IF(N978="snížená",J978,0)</f>
        <v>0</v>
      </c>
      <c r="BG978" s="135">
        <f>IF(N978="zákl. přenesená",J978,0)</f>
        <v>0</v>
      </c>
      <c r="BH978" s="135">
        <f>IF(N978="sníž. přenesená",J978,0)</f>
        <v>0</v>
      </c>
      <c r="BI978" s="135">
        <f>IF(N978="nulová",J978,0)</f>
        <v>0</v>
      </c>
      <c r="BJ978" s="13" t="s">
        <v>82</v>
      </c>
      <c r="BK978" s="135">
        <f>ROUND(I978*H978,2)</f>
        <v>238000</v>
      </c>
      <c r="BL978" s="13" t="s">
        <v>133</v>
      </c>
      <c r="BM978" s="134" t="s">
        <v>1486</v>
      </c>
    </row>
    <row r="979" spans="2:65" s="1" customFormat="1" ht="48">
      <c r="B979" s="25"/>
      <c r="D979" s="136" t="s">
        <v>134</v>
      </c>
      <c r="F979" s="137" t="s">
        <v>1487</v>
      </c>
      <c r="L979" s="25"/>
      <c r="M979" s="138"/>
      <c r="T979" s="49"/>
      <c r="AT979" s="13" t="s">
        <v>134</v>
      </c>
      <c r="AU979" s="13" t="s">
        <v>84</v>
      </c>
    </row>
    <row r="980" spans="2:65" s="1" customFormat="1" ht="48">
      <c r="B980" s="25"/>
      <c r="D980" s="136" t="s">
        <v>136</v>
      </c>
      <c r="F980" s="139" t="s">
        <v>1482</v>
      </c>
      <c r="L980" s="25"/>
      <c r="M980" s="138"/>
      <c r="T980" s="49"/>
      <c r="AT980" s="13" t="s">
        <v>136</v>
      </c>
      <c r="AU980" s="13" t="s">
        <v>84</v>
      </c>
    </row>
    <row r="981" spans="2:65" s="1" customFormat="1" ht="16.5" customHeight="1">
      <c r="B981" s="25"/>
      <c r="C981" s="124" t="s">
        <v>820</v>
      </c>
      <c r="D981" s="124" t="s">
        <v>128</v>
      </c>
      <c r="E981" s="125" t="s">
        <v>1488</v>
      </c>
      <c r="F981" s="126" t="s">
        <v>1489</v>
      </c>
      <c r="G981" s="127" t="s">
        <v>131</v>
      </c>
      <c r="H981" s="128">
        <v>30</v>
      </c>
      <c r="I981" s="129">
        <v>142600</v>
      </c>
      <c r="J981" s="129">
        <f>ROUND(I981*H981,2)</f>
        <v>4278000</v>
      </c>
      <c r="K981" s="126" t="s">
        <v>132</v>
      </c>
      <c r="L981" s="25"/>
      <c r="M981" s="130" t="s">
        <v>1</v>
      </c>
      <c r="N981" s="131" t="s">
        <v>39</v>
      </c>
      <c r="O981" s="132">
        <v>0</v>
      </c>
      <c r="P981" s="132">
        <f>O981*H981</f>
        <v>0</v>
      </c>
      <c r="Q981" s="132">
        <v>0</v>
      </c>
      <c r="R981" s="132">
        <f>Q981*H981</f>
        <v>0</v>
      </c>
      <c r="S981" s="132">
        <v>0</v>
      </c>
      <c r="T981" s="133">
        <f>S981*H981</f>
        <v>0</v>
      </c>
      <c r="AR981" s="134" t="s">
        <v>133</v>
      </c>
      <c r="AT981" s="134" t="s">
        <v>128</v>
      </c>
      <c r="AU981" s="134" t="s">
        <v>84</v>
      </c>
      <c r="AY981" s="13" t="s">
        <v>125</v>
      </c>
      <c r="BE981" s="135">
        <f>IF(N981="základní",J981,0)</f>
        <v>4278000</v>
      </c>
      <c r="BF981" s="135">
        <f>IF(N981="snížená",J981,0)</f>
        <v>0</v>
      </c>
      <c r="BG981" s="135">
        <f>IF(N981="zákl. přenesená",J981,0)</f>
        <v>0</v>
      </c>
      <c r="BH981" s="135">
        <f>IF(N981="sníž. přenesená",J981,0)</f>
        <v>0</v>
      </c>
      <c r="BI981" s="135">
        <f>IF(N981="nulová",J981,0)</f>
        <v>0</v>
      </c>
      <c r="BJ981" s="13" t="s">
        <v>82</v>
      </c>
      <c r="BK981" s="135">
        <f>ROUND(I981*H981,2)</f>
        <v>4278000</v>
      </c>
      <c r="BL981" s="13" t="s">
        <v>133</v>
      </c>
      <c r="BM981" s="134" t="s">
        <v>1490</v>
      </c>
    </row>
    <row r="982" spans="2:65" s="1" customFormat="1" ht="57.6">
      <c r="B982" s="25"/>
      <c r="D982" s="136" t="s">
        <v>134</v>
      </c>
      <c r="F982" s="137" t="s">
        <v>1491</v>
      </c>
      <c r="L982" s="25"/>
      <c r="M982" s="138"/>
      <c r="T982" s="49"/>
      <c r="AT982" s="13" t="s">
        <v>134</v>
      </c>
      <c r="AU982" s="13" t="s">
        <v>84</v>
      </c>
    </row>
    <row r="983" spans="2:65" s="1" customFormat="1" ht="67.2">
      <c r="B983" s="25"/>
      <c r="D983" s="136" t="s">
        <v>136</v>
      </c>
      <c r="F983" s="139" t="s">
        <v>1492</v>
      </c>
      <c r="L983" s="25"/>
      <c r="M983" s="138"/>
      <c r="T983" s="49"/>
      <c r="AT983" s="13" t="s">
        <v>136</v>
      </c>
      <c r="AU983" s="13" t="s">
        <v>84</v>
      </c>
    </row>
    <row r="984" spans="2:65" s="1" customFormat="1" ht="16.5" customHeight="1">
      <c r="B984" s="25"/>
      <c r="C984" s="124" t="s">
        <v>1493</v>
      </c>
      <c r="D984" s="124" t="s">
        <v>128</v>
      </c>
      <c r="E984" s="125" t="s">
        <v>1494</v>
      </c>
      <c r="F984" s="126" t="s">
        <v>1495</v>
      </c>
      <c r="G984" s="127" t="s">
        <v>131</v>
      </c>
      <c r="H984" s="128">
        <v>30</v>
      </c>
      <c r="I984" s="129">
        <v>145400</v>
      </c>
      <c r="J984" s="129">
        <f>ROUND(I984*H984,2)</f>
        <v>4362000</v>
      </c>
      <c r="K984" s="126" t="s">
        <v>132</v>
      </c>
      <c r="L984" s="25"/>
      <c r="M984" s="130" t="s">
        <v>1</v>
      </c>
      <c r="N984" s="131" t="s">
        <v>39</v>
      </c>
      <c r="O984" s="132">
        <v>0</v>
      </c>
      <c r="P984" s="132">
        <f>O984*H984</f>
        <v>0</v>
      </c>
      <c r="Q984" s="132">
        <v>0</v>
      </c>
      <c r="R984" s="132">
        <f>Q984*H984</f>
        <v>0</v>
      </c>
      <c r="S984" s="132">
        <v>0</v>
      </c>
      <c r="T984" s="133">
        <f>S984*H984</f>
        <v>0</v>
      </c>
      <c r="AR984" s="134" t="s">
        <v>133</v>
      </c>
      <c r="AT984" s="134" t="s">
        <v>128</v>
      </c>
      <c r="AU984" s="134" t="s">
        <v>84</v>
      </c>
      <c r="AY984" s="13" t="s">
        <v>125</v>
      </c>
      <c r="BE984" s="135">
        <f>IF(N984="základní",J984,0)</f>
        <v>4362000</v>
      </c>
      <c r="BF984" s="135">
        <f>IF(N984="snížená",J984,0)</f>
        <v>0</v>
      </c>
      <c r="BG984" s="135">
        <f>IF(N984="zákl. přenesená",J984,0)</f>
        <v>0</v>
      </c>
      <c r="BH984" s="135">
        <f>IF(N984="sníž. přenesená",J984,0)</f>
        <v>0</v>
      </c>
      <c r="BI984" s="135">
        <f>IF(N984="nulová",J984,0)</f>
        <v>0</v>
      </c>
      <c r="BJ984" s="13" t="s">
        <v>82</v>
      </c>
      <c r="BK984" s="135">
        <f>ROUND(I984*H984,2)</f>
        <v>4362000</v>
      </c>
      <c r="BL984" s="13" t="s">
        <v>133</v>
      </c>
      <c r="BM984" s="134" t="s">
        <v>1496</v>
      </c>
    </row>
    <row r="985" spans="2:65" s="1" customFormat="1" ht="57.6">
      <c r="B985" s="25"/>
      <c r="D985" s="136" t="s">
        <v>134</v>
      </c>
      <c r="F985" s="137" t="s">
        <v>1497</v>
      </c>
      <c r="L985" s="25"/>
      <c r="M985" s="138"/>
      <c r="T985" s="49"/>
      <c r="AT985" s="13" t="s">
        <v>134</v>
      </c>
      <c r="AU985" s="13" t="s">
        <v>84</v>
      </c>
    </row>
    <row r="986" spans="2:65" s="1" customFormat="1" ht="67.2">
      <c r="B986" s="25"/>
      <c r="D986" s="136" t="s">
        <v>136</v>
      </c>
      <c r="F986" s="139" t="s">
        <v>1492</v>
      </c>
      <c r="L986" s="25"/>
      <c r="M986" s="138"/>
      <c r="T986" s="49"/>
      <c r="AT986" s="13" t="s">
        <v>136</v>
      </c>
      <c r="AU986" s="13" t="s">
        <v>84</v>
      </c>
    </row>
    <row r="987" spans="2:65" s="1" customFormat="1" ht="16.5" customHeight="1">
      <c r="B987" s="25"/>
      <c r="C987" s="124" t="s">
        <v>825</v>
      </c>
      <c r="D987" s="124" t="s">
        <v>128</v>
      </c>
      <c r="E987" s="125" t="s">
        <v>1498</v>
      </c>
      <c r="F987" s="126" t="s">
        <v>1499</v>
      </c>
      <c r="G987" s="127" t="s">
        <v>131</v>
      </c>
      <c r="H987" s="128">
        <v>1</v>
      </c>
      <c r="I987" s="129">
        <v>149800</v>
      </c>
      <c r="J987" s="129">
        <f>ROUND(I987*H987,2)</f>
        <v>149800</v>
      </c>
      <c r="K987" s="126" t="s">
        <v>132</v>
      </c>
      <c r="L987" s="25"/>
      <c r="M987" s="130" t="s">
        <v>1</v>
      </c>
      <c r="N987" s="131" t="s">
        <v>39</v>
      </c>
      <c r="O987" s="132">
        <v>0</v>
      </c>
      <c r="P987" s="132">
        <f>O987*H987</f>
        <v>0</v>
      </c>
      <c r="Q987" s="132">
        <v>0</v>
      </c>
      <c r="R987" s="132">
        <f>Q987*H987</f>
        <v>0</v>
      </c>
      <c r="S987" s="132">
        <v>0</v>
      </c>
      <c r="T987" s="133">
        <f>S987*H987</f>
        <v>0</v>
      </c>
      <c r="AR987" s="134" t="s">
        <v>133</v>
      </c>
      <c r="AT987" s="134" t="s">
        <v>128</v>
      </c>
      <c r="AU987" s="134" t="s">
        <v>84</v>
      </c>
      <c r="AY987" s="13" t="s">
        <v>125</v>
      </c>
      <c r="BE987" s="135">
        <f>IF(N987="základní",J987,0)</f>
        <v>149800</v>
      </c>
      <c r="BF987" s="135">
        <f>IF(N987="snížená",J987,0)</f>
        <v>0</v>
      </c>
      <c r="BG987" s="135">
        <f>IF(N987="zákl. přenesená",J987,0)</f>
        <v>0</v>
      </c>
      <c r="BH987" s="135">
        <f>IF(N987="sníž. přenesená",J987,0)</f>
        <v>0</v>
      </c>
      <c r="BI987" s="135">
        <f>IF(N987="nulová",J987,0)</f>
        <v>0</v>
      </c>
      <c r="BJ987" s="13" t="s">
        <v>82</v>
      </c>
      <c r="BK987" s="135">
        <f>ROUND(I987*H987,2)</f>
        <v>149800</v>
      </c>
      <c r="BL987" s="13" t="s">
        <v>133</v>
      </c>
      <c r="BM987" s="134" t="s">
        <v>1500</v>
      </c>
    </row>
    <row r="988" spans="2:65" s="1" customFormat="1" ht="57.6">
      <c r="B988" s="25"/>
      <c r="D988" s="136" t="s">
        <v>134</v>
      </c>
      <c r="F988" s="137" t="s">
        <v>1501</v>
      </c>
      <c r="L988" s="25"/>
      <c r="M988" s="138"/>
      <c r="T988" s="49"/>
      <c r="AT988" s="13" t="s">
        <v>134</v>
      </c>
      <c r="AU988" s="13" t="s">
        <v>84</v>
      </c>
    </row>
    <row r="989" spans="2:65" s="1" customFormat="1" ht="67.2">
      <c r="B989" s="25"/>
      <c r="D989" s="136" t="s">
        <v>136</v>
      </c>
      <c r="F989" s="139" t="s">
        <v>1492</v>
      </c>
      <c r="L989" s="25"/>
      <c r="M989" s="138"/>
      <c r="T989" s="49"/>
      <c r="AT989" s="13" t="s">
        <v>136</v>
      </c>
      <c r="AU989" s="13" t="s">
        <v>84</v>
      </c>
    </row>
    <row r="990" spans="2:65" s="1" customFormat="1" ht="16.5" customHeight="1">
      <c r="B990" s="25"/>
      <c r="C990" s="124" t="s">
        <v>1502</v>
      </c>
      <c r="D990" s="124" t="s">
        <v>128</v>
      </c>
      <c r="E990" s="125" t="s">
        <v>1503</v>
      </c>
      <c r="F990" s="126" t="s">
        <v>1504</v>
      </c>
      <c r="G990" s="127" t="s">
        <v>450</v>
      </c>
      <c r="H990" s="128">
        <v>2000</v>
      </c>
      <c r="I990" s="129">
        <v>467</v>
      </c>
      <c r="J990" s="129">
        <f>ROUND(I990*H990,2)</f>
        <v>934000</v>
      </c>
      <c r="K990" s="126" t="s">
        <v>132</v>
      </c>
      <c r="L990" s="25"/>
      <c r="M990" s="130" t="s">
        <v>1</v>
      </c>
      <c r="N990" s="131" t="s">
        <v>39</v>
      </c>
      <c r="O990" s="132">
        <v>0</v>
      </c>
      <c r="P990" s="132">
        <f>O990*H990</f>
        <v>0</v>
      </c>
      <c r="Q990" s="132">
        <v>0</v>
      </c>
      <c r="R990" s="132">
        <f>Q990*H990</f>
        <v>0</v>
      </c>
      <c r="S990" s="132">
        <v>0</v>
      </c>
      <c r="T990" s="133">
        <f>S990*H990</f>
        <v>0</v>
      </c>
      <c r="AR990" s="134" t="s">
        <v>133</v>
      </c>
      <c r="AT990" s="134" t="s">
        <v>128</v>
      </c>
      <c r="AU990" s="134" t="s">
        <v>84</v>
      </c>
      <c r="AY990" s="13" t="s">
        <v>125</v>
      </c>
      <c r="BE990" s="135">
        <f>IF(N990="základní",J990,0)</f>
        <v>934000</v>
      </c>
      <c r="BF990" s="135">
        <f>IF(N990="snížená",J990,0)</f>
        <v>0</v>
      </c>
      <c r="BG990" s="135">
        <f>IF(N990="zákl. přenesená",J990,0)</f>
        <v>0</v>
      </c>
      <c r="BH990" s="135">
        <f>IF(N990="sníž. přenesená",J990,0)</f>
        <v>0</v>
      </c>
      <c r="BI990" s="135">
        <f>IF(N990="nulová",J990,0)</f>
        <v>0</v>
      </c>
      <c r="BJ990" s="13" t="s">
        <v>82</v>
      </c>
      <c r="BK990" s="135">
        <f>ROUND(I990*H990,2)</f>
        <v>934000</v>
      </c>
      <c r="BL990" s="13" t="s">
        <v>133</v>
      </c>
      <c r="BM990" s="134" t="s">
        <v>1505</v>
      </c>
    </row>
    <row r="991" spans="2:65" s="1" customFormat="1" ht="57.6">
      <c r="B991" s="25"/>
      <c r="D991" s="136" t="s">
        <v>134</v>
      </c>
      <c r="F991" s="137" t="s">
        <v>1506</v>
      </c>
      <c r="L991" s="25"/>
      <c r="M991" s="138"/>
      <c r="T991" s="49"/>
      <c r="AT991" s="13" t="s">
        <v>134</v>
      </c>
      <c r="AU991" s="13" t="s">
        <v>84</v>
      </c>
    </row>
    <row r="992" spans="2:65" s="1" customFormat="1" ht="67.2">
      <c r="B992" s="25"/>
      <c r="D992" s="136" t="s">
        <v>136</v>
      </c>
      <c r="F992" s="139" t="s">
        <v>1507</v>
      </c>
      <c r="L992" s="25"/>
      <c r="M992" s="138"/>
      <c r="T992" s="49"/>
      <c r="AT992" s="13" t="s">
        <v>136</v>
      </c>
      <c r="AU992" s="13" t="s">
        <v>84</v>
      </c>
    </row>
    <row r="993" spans="2:65" s="1" customFormat="1" ht="16.5" customHeight="1">
      <c r="B993" s="25"/>
      <c r="C993" s="124" t="s">
        <v>830</v>
      </c>
      <c r="D993" s="124" t="s">
        <v>128</v>
      </c>
      <c r="E993" s="125" t="s">
        <v>1508</v>
      </c>
      <c r="F993" s="126" t="s">
        <v>1509</v>
      </c>
      <c r="G993" s="127" t="s">
        <v>450</v>
      </c>
      <c r="H993" s="128">
        <v>2000</v>
      </c>
      <c r="I993" s="129">
        <v>476</v>
      </c>
      <c r="J993" s="129">
        <f>ROUND(I993*H993,2)</f>
        <v>952000</v>
      </c>
      <c r="K993" s="126" t="s">
        <v>132</v>
      </c>
      <c r="L993" s="25"/>
      <c r="M993" s="130" t="s">
        <v>1</v>
      </c>
      <c r="N993" s="131" t="s">
        <v>39</v>
      </c>
      <c r="O993" s="132">
        <v>0</v>
      </c>
      <c r="P993" s="132">
        <f>O993*H993</f>
        <v>0</v>
      </c>
      <c r="Q993" s="132">
        <v>0</v>
      </c>
      <c r="R993" s="132">
        <f>Q993*H993</f>
        <v>0</v>
      </c>
      <c r="S993" s="132">
        <v>0</v>
      </c>
      <c r="T993" s="133">
        <f>S993*H993</f>
        <v>0</v>
      </c>
      <c r="AR993" s="134" t="s">
        <v>133</v>
      </c>
      <c r="AT993" s="134" t="s">
        <v>128</v>
      </c>
      <c r="AU993" s="134" t="s">
        <v>84</v>
      </c>
      <c r="AY993" s="13" t="s">
        <v>125</v>
      </c>
      <c r="BE993" s="135">
        <f>IF(N993="základní",J993,0)</f>
        <v>952000</v>
      </c>
      <c r="BF993" s="135">
        <f>IF(N993="snížená",J993,0)</f>
        <v>0</v>
      </c>
      <c r="BG993" s="135">
        <f>IF(N993="zákl. přenesená",J993,0)</f>
        <v>0</v>
      </c>
      <c r="BH993" s="135">
        <f>IF(N993="sníž. přenesená",J993,0)</f>
        <v>0</v>
      </c>
      <c r="BI993" s="135">
        <f>IF(N993="nulová",J993,0)</f>
        <v>0</v>
      </c>
      <c r="BJ993" s="13" t="s">
        <v>82</v>
      </c>
      <c r="BK993" s="135">
        <f>ROUND(I993*H993,2)</f>
        <v>952000</v>
      </c>
      <c r="BL993" s="13" t="s">
        <v>133</v>
      </c>
      <c r="BM993" s="134" t="s">
        <v>1510</v>
      </c>
    </row>
    <row r="994" spans="2:65" s="1" customFormat="1" ht="57.6">
      <c r="B994" s="25"/>
      <c r="D994" s="136" t="s">
        <v>134</v>
      </c>
      <c r="F994" s="137" t="s">
        <v>1511</v>
      </c>
      <c r="L994" s="25"/>
      <c r="M994" s="138"/>
      <c r="T994" s="49"/>
      <c r="AT994" s="13" t="s">
        <v>134</v>
      </c>
      <c r="AU994" s="13" t="s">
        <v>84</v>
      </c>
    </row>
    <row r="995" spans="2:65" s="1" customFormat="1" ht="67.2">
      <c r="B995" s="25"/>
      <c r="D995" s="136" t="s">
        <v>136</v>
      </c>
      <c r="F995" s="139" t="s">
        <v>1507</v>
      </c>
      <c r="L995" s="25"/>
      <c r="M995" s="138"/>
      <c r="T995" s="49"/>
      <c r="AT995" s="13" t="s">
        <v>136</v>
      </c>
      <c r="AU995" s="13" t="s">
        <v>84</v>
      </c>
    </row>
    <row r="996" spans="2:65" s="1" customFormat="1" ht="16.5" customHeight="1">
      <c r="B996" s="25"/>
      <c r="C996" s="124" t="s">
        <v>1512</v>
      </c>
      <c r="D996" s="124" t="s">
        <v>128</v>
      </c>
      <c r="E996" s="125" t="s">
        <v>1513</v>
      </c>
      <c r="F996" s="126" t="s">
        <v>1514</v>
      </c>
      <c r="G996" s="127" t="s">
        <v>131</v>
      </c>
      <c r="H996" s="128">
        <v>5</v>
      </c>
      <c r="I996" s="129">
        <v>56500</v>
      </c>
      <c r="J996" s="129">
        <f>ROUND(I996*H996,2)</f>
        <v>282500</v>
      </c>
      <c r="K996" s="126" t="s">
        <v>132</v>
      </c>
      <c r="L996" s="25"/>
      <c r="M996" s="130" t="s">
        <v>1</v>
      </c>
      <c r="N996" s="131" t="s">
        <v>39</v>
      </c>
      <c r="O996" s="132">
        <v>0</v>
      </c>
      <c r="P996" s="132">
        <f>O996*H996</f>
        <v>0</v>
      </c>
      <c r="Q996" s="132">
        <v>0</v>
      </c>
      <c r="R996" s="132">
        <f>Q996*H996</f>
        <v>0</v>
      </c>
      <c r="S996" s="132">
        <v>0</v>
      </c>
      <c r="T996" s="133">
        <f>S996*H996</f>
        <v>0</v>
      </c>
      <c r="AR996" s="134" t="s">
        <v>133</v>
      </c>
      <c r="AT996" s="134" t="s">
        <v>128</v>
      </c>
      <c r="AU996" s="134" t="s">
        <v>84</v>
      </c>
      <c r="AY996" s="13" t="s">
        <v>125</v>
      </c>
      <c r="BE996" s="135">
        <f>IF(N996="základní",J996,0)</f>
        <v>282500</v>
      </c>
      <c r="BF996" s="135">
        <f>IF(N996="snížená",J996,0)</f>
        <v>0</v>
      </c>
      <c r="BG996" s="135">
        <f>IF(N996="zákl. přenesená",J996,0)</f>
        <v>0</v>
      </c>
      <c r="BH996" s="135">
        <f>IF(N996="sníž. přenesená",J996,0)</f>
        <v>0</v>
      </c>
      <c r="BI996" s="135">
        <f>IF(N996="nulová",J996,0)</f>
        <v>0</v>
      </c>
      <c r="BJ996" s="13" t="s">
        <v>82</v>
      </c>
      <c r="BK996" s="135">
        <f>ROUND(I996*H996,2)</f>
        <v>282500</v>
      </c>
      <c r="BL996" s="13" t="s">
        <v>133</v>
      </c>
      <c r="BM996" s="134" t="s">
        <v>1515</v>
      </c>
    </row>
    <row r="997" spans="2:65" s="1" customFormat="1" ht="19.2">
      <c r="B997" s="25"/>
      <c r="D997" s="136" t="s">
        <v>134</v>
      </c>
      <c r="F997" s="137" t="s">
        <v>1516</v>
      </c>
      <c r="L997" s="25"/>
      <c r="M997" s="138"/>
      <c r="T997" s="49"/>
      <c r="AT997" s="13" t="s">
        <v>134</v>
      </c>
      <c r="AU997" s="13" t="s">
        <v>84</v>
      </c>
    </row>
    <row r="998" spans="2:65" s="1" customFormat="1" ht="19.2">
      <c r="B998" s="25"/>
      <c r="D998" s="136" t="s">
        <v>136</v>
      </c>
      <c r="F998" s="139" t="s">
        <v>1517</v>
      </c>
      <c r="L998" s="25"/>
      <c r="M998" s="138"/>
      <c r="T998" s="49"/>
      <c r="AT998" s="13" t="s">
        <v>136</v>
      </c>
      <c r="AU998" s="13" t="s">
        <v>84</v>
      </c>
    </row>
    <row r="999" spans="2:65" s="1" customFormat="1" ht="16.5" customHeight="1">
      <c r="B999" s="25"/>
      <c r="C999" s="124" t="s">
        <v>835</v>
      </c>
      <c r="D999" s="124" t="s">
        <v>128</v>
      </c>
      <c r="E999" s="125" t="s">
        <v>1518</v>
      </c>
      <c r="F999" s="126" t="s">
        <v>1519</v>
      </c>
      <c r="G999" s="127" t="s">
        <v>131</v>
      </c>
      <c r="H999" s="128">
        <v>5</v>
      </c>
      <c r="I999" s="129">
        <v>56500</v>
      </c>
      <c r="J999" s="129">
        <f>ROUND(I999*H999,2)</f>
        <v>282500</v>
      </c>
      <c r="K999" s="126" t="s">
        <v>132</v>
      </c>
      <c r="L999" s="25"/>
      <c r="M999" s="130" t="s">
        <v>1</v>
      </c>
      <c r="N999" s="131" t="s">
        <v>39</v>
      </c>
      <c r="O999" s="132">
        <v>0</v>
      </c>
      <c r="P999" s="132">
        <f>O999*H999</f>
        <v>0</v>
      </c>
      <c r="Q999" s="132">
        <v>0</v>
      </c>
      <c r="R999" s="132">
        <f>Q999*H999</f>
        <v>0</v>
      </c>
      <c r="S999" s="132">
        <v>0</v>
      </c>
      <c r="T999" s="133">
        <f>S999*H999</f>
        <v>0</v>
      </c>
      <c r="AR999" s="134" t="s">
        <v>133</v>
      </c>
      <c r="AT999" s="134" t="s">
        <v>128</v>
      </c>
      <c r="AU999" s="134" t="s">
        <v>84</v>
      </c>
      <c r="AY999" s="13" t="s">
        <v>125</v>
      </c>
      <c r="BE999" s="135">
        <f>IF(N999="základní",J999,0)</f>
        <v>282500</v>
      </c>
      <c r="BF999" s="135">
        <f>IF(N999="snížená",J999,0)</f>
        <v>0</v>
      </c>
      <c r="BG999" s="135">
        <f>IF(N999="zákl. přenesená",J999,0)</f>
        <v>0</v>
      </c>
      <c r="BH999" s="135">
        <f>IF(N999="sníž. přenesená",J999,0)</f>
        <v>0</v>
      </c>
      <c r="BI999" s="135">
        <f>IF(N999="nulová",J999,0)</f>
        <v>0</v>
      </c>
      <c r="BJ999" s="13" t="s">
        <v>82</v>
      </c>
      <c r="BK999" s="135">
        <f>ROUND(I999*H999,2)</f>
        <v>282500</v>
      </c>
      <c r="BL999" s="13" t="s">
        <v>133</v>
      </c>
      <c r="BM999" s="134" t="s">
        <v>1520</v>
      </c>
    </row>
    <row r="1000" spans="2:65" s="1" customFormat="1" ht="19.2">
      <c r="B1000" s="25"/>
      <c r="D1000" s="136" t="s">
        <v>134</v>
      </c>
      <c r="F1000" s="137" t="s">
        <v>1521</v>
      </c>
      <c r="L1000" s="25"/>
      <c r="M1000" s="138"/>
      <c r="T1000" s="49"/>
      <c r="AT1000" s="13" t="s">
        <v>134</v>
      </c>
      <c r="AU1000" s="13" t="s">
        <v>84</v>
      </c>
    </row>
    <row r="1001" spans="2:65" s="1" customFormat="1" ht="19.2">
      <c r="B1001" s="25"/>
      <c r="D1001" s="136" t="s">
        <v>136</v>
      </c>
      <c r="F1001" s="139" t="s">
        <v>1517</v>
      </c>
      <c r="L1001" s="25"/>
      <c r="M1001" s="138"/>
      <c r="T1001" s="49"/>
      <c r="AT1001" s="13" t="s">
        <v>136</v>
      </c>
      <c r="AU1001" s="13" t="s">
        <v>84</v>
      </c>
    </row>
    <row r="1002" spans="2:65" s="1" customFormat="1" ht="16.5" customHeight="1">
      <c r="B1002" s="25"/>
      <c r="C1002" s="124" t="s">
        <v>1522</v>
      </c>
      <c r="D1002" s="124" t="s">
        <v>128</v>
      </c>
      <c r="E1002" s="125" t="s">
        <v>1523</v>
      </c>
      <c r="F1002" s="126" t="s">
        <v>1524</v>
      </c>
      <c r="G1002" s="127" t="s">
        <v>131</v>
      </c>
      <c r="H1002" s="128">
        <v>5</v>
      </c>
      <c r="I1002" s="129">
        <v>67100</v>
      </c>
      <c r="J1002" s="129">
        <f>ROUND(I1002*H1002,2)</f>
        <v>335500</v>
      </c>
      <c r="K1002" s="126" t="s">
        <v>132</v>
      </c>
      <c r="L1002" s="25"/>
      <c r="M1002" s="130" t="s">
        <v>1</v>
      </c>
      <c r="N1002" s="131" t="s">
        <v>39</v>
      </c>
      <c r="O1002" s="132">
        <v>0</v>
      </c>
      <c r="P1002" s="132">
        <f>O1002*H1002</f>
        <v>0</v>
      </c>
      <c r="Q1002" s="132">
        <v>0</v>
      </c>
      <c r="R1002" s="132">
        <f>Q1002*H1002</f>
        <v>0</v>
      </c>
      <c r="S1002" s="132">
        <v>0</v>
      </c>
      <c r="T1002" s="133">
        <f>S1002*H1002</f>
        <v>0</v>
      </c>
      <c r="AR1002" s="134" t="s">
        <v>133</v>
      </c>
      <c r="AT1002" s="134" t="s">
        <v>128</v>
      </c>
      <c r="AU1002" s="134" t="s">
        <v>84</v>
      </c>
      <c r="AY1002" s="13" t="s">
        <v>125</v>
      </c>
      <c r="BE1002" s="135">
        <f>IF(N1002="základní",J1002,0)</f>
        <v>335500</v>
      </c>
      <c r="BF1002" s="135">
        <f>IF(N1002="snížená",J1002,0)</f>
        <v>0</v>
      </c>
      <c r="BG1002" s="135">
        <f>IF(N1002="zákl. přenesená",J1002,0)</f>
        <v>0</v>
      </c>
      <c r="BH1002" s="135">
        <f>IF(N1002="sníž. přenesená",J1002,0)</f>
        <v>0</v>
      </c>
      <c r="BI1002" s="135">
        <f>IF(N1002="nulová",J1002,0)</f>
        <v>0</v>
      </c>
      <c r="BJ1002" s="13" t="s">
        <v>82</v>
      </c>
      <c r="BK1002" s="135">
        <f>ROUND(I1002*H1002,2)</f>
        <v>335500</v>
      </c>
      <c r="BL1002" s="13" t="s">
        <v>133</v>
      </c>
      <c r="BM1002" s="134" t="s">
        <v>1525</v>
      </c>
    </row>
    <row r="1003" spans="2:65" s="1" customFormat="1" ht="19.2">
      <c r="B1003" s="25"/>
      <c r="D1003" s="136" t="s">
        <v>134</v>
      </c>
      <c r="F1003" s="137" t="s">
        <v>1526</v>
      </c>
      <c r="L1003" s="25"/>
      <c r="M1003" s="138"/>
      <c r="T1003" s="49"/>
      <c r="AT1003" s="13" t="s">
        <v>134</v>
      </c>
      <c r="AU1003" s="13" t="s">
        <v>84</v>
      </c>
    </row>
    <row r="1004" spans="2:65" s="1" customFormat="1" ht="28.8">
      <c r="B1004" s="25"/>
      <c r="D1004" s="136" t="s">
        <v>136</v>
      </c>
      <c r="F1004" s="139" t="s">
        <v>1527</v>
      </c>
      <c r="L1004" s="25"/>
      <c r="M1004" s="138"/>
      <c r="T1004" s="49"/>
      <c r="AT1004" s="13" t="s">
        <v>136</v>
      </c>
      <c r="AU1004" s="13" t="s">
        <v>84</v>
      </c>
    </row>
    <row r="1005" spans="2:65" s="1" customFormat="1" ht="16.5" customHeight="1">
      <c r="B1005" s="25"/>
      <c r="C1005" s="124" t="s">
        <v>839</v>
      </c>
      <c r="D1005" s="124" t="s">
        <v>128</v>
      </c>
      <c r="E1005" s="125" t="s">
        <v>1528</v>
      </c>
      <c r="F1005" s="126" t="s">
        <v>1529</v>
      </c>
      <c r="G1005" s="127" t="s">
        <v>131</v>
      </c>
      <c r="H1005" s="128">
        <v>5</v>
      </c>
      <c r="I1005" s="129">
        <v>67100</v>
      </c>
      <c r="J1005" s="129">
        <f>ROUND(I1005*H1005,2)</f>
        <v>335500</v>
      </c>
      <c r="K1005" s="126" t="s">
        <v>132</v>
      </c>
      <c r="L1005" s="25"/>
      <c r="M1005" s="130" t="s">
        <v>1</v>
      </c>
      <c r="N1005" s="131" t="s">
        <v>39</v>
      </c>
      <c r="O1005" s="132">
        <v>0</v>
      </c>
      <c r="P1005" s="132">
        <f>O1005*H1005</f>
        <v>0</v>
      </c>
      <c r="Q1005" s="132">
        <v>0</v>
      </c>
      <c r="R1005" s="132">
        <f>Q1005*H1005</f>
        <v>0</v>
      </c>
      <c r="S1005" s="132">
        <v>0</v>
      </c>
      <c r="T1005" s="133">
        <f>S1005*H1005</f>
        <v>0</v>
      </c>
      <c r="AR1005" s="134" t="s">
        <v>133</v>
      </c>
      <c r="AT1005" s="134" t="s">
        <v>128</v>
      </c>
      <c r="AU1005" s="134" t="s">
        <v>84</v>
      </c>
      <c r="AY1005" s="13" t="s">
        <v>125</v>
      </c>
      <c r="BE1005" s="135">
        <f>IF(N1005="základní",J1005,0)</f>
        <v>335500</v>
      </c>
      <c r="BF1005" s="135">
        <f>IF(N1005="snížená",J1005,0)</f>
        <v>0</v>
      </c>
      <c r="BG1005" s="135">
        <f>IF(N1005="zákl. přenesená",J1005,0)</f>
        <v>0</v>
      </c>
      <c r="BH1005" s="135">
        <f>IF(N1005="sníž. přenesená",J1005,0)</f>
        <v>0</v>
      </c>
      <c r="BI1005" s="135">
        <f>IF(N1005="nulová",J1005,0)</f>
        <v>0</v>
      </c>
      <c r="BJ1005" s="13" t="s">
        <v>82</v>
      </c>
      <c r="BK1005" s="135">
        <f>ROUND(I1005*H1005,2)</f>
        <v>335500</v>
      </c>
      <c r="BL1005" s="13" t="s">
        <v>133</v>
      </c>
      <c r="BM1005" s="134" t="s">
        <v>1530</v>
      </c>
    </row>
    <row r="1006" spans="2:65" s="1" customFormat="1" ht="19.2">
      <c r="B1006" s="25"/>
      <c r="D1006" s="136" t="s">
        <v>134</v>
      </c>
      <c r="F1006" s="137" t="s">
        <v>1531</v>
      </c>
      <c r="L1006" s="25"/>
      <c r="M1006" s="138"/>
      <c r="T1006" s="49"/>
      <c r="AT1006" s="13" t="s">
        <v>134</v>
      </c>
      <c r="AU1006" s="13" t="s">
        <v>84</v>
      </c>
    </row>
    <row r="1007" spans="2:65" s="1" customFormat="1" ht="28.8">
      <c r="B1007" s="25"/>
      <c r="D1007" s="136" t="s">
        <v>136</v>
      </c>
      <c r="F1007" s="139" t="s">
        <v>1527</v>
      </c>
      <c r="L1007" s="25"/>
      <c r="M1007" s="138"/>
      <c r="T1007" s="49"/>
      <c r="AT1007" s="13" t="s">
        <v>136</v>
      </c>
      <c r="AU1007" s="13" t="s">
        <v>84</v>
      </c>
    </row>
    <row r="1008" spans="2:65" s="1" customFormat="1" ht="16.5" customHeight="1">
      <c r="B1008" s="25"/>
      <c r="C1008" s="124" t="s">
        <v>1532</v>
      </c>
      <c r="D1008" s="124" t="s">
        <v>128</v>
      </c>
      <c r="E1008" s="125" t="s">
        <v>1533</v>
      </c>
      <c r="F1008" s="126" t="s">
        <v>1534</v>
      </c>
      <c r="G1008" s="127" t="s">
        <v>450</v>
      </c>
      <c r="H1008" s="128">
        <v>500</v>
      </c>
      <c r="I1008" s="129">
        <v>299</v>
      </c>
      <c r="J1008" s="129">
        <f>ROUND(I1008*H1008,2)</f>
        <v>149500</v>
      </c>
      <c r="K1008" s="126" t="s">
        <v>132</v>
      </c>
      <c r="L1008" s="25"/>
      <c r="M1008" s="130" t="s">
        <v>1</v>
      </c>
      <c r="N1008" s="131" t="s">
        <v>39</v>
      </c>
      <c r="O1008" s="132">
        <v>0</v>
      </c>
      <c r="P1008" s="132">
        <f>O1008*H1008</f>
        <v>0</v>
      </c>
      <c r="Q1008" s="132">
        <v>0</v>
      </c>
      <c r="R1008" s="132">
        <f>Q1008*H1008</f>
        <v>0</v>
      </c>
      <c r="S1008" s="132">
        <v>0</v>
      </c>
      <c r="T1008" s="133">
        <f>S1008*H1008</f>
        <v>0</v>
      </c>
      <c r="AR1008" s="134" t="s">
        <v>133</v>
      </c>
      <c r="AT1008" s="134" t="s">
        <v>128</v>
      </c>
      <c r="AU1008" s="134" t="s">
        <v>84</v>
      </c>
      <c r="AY1008" s="13" t="s">
        <v>125</v>
      </c>
      <c r="BE1008" s="135">
        <f>IF(N1008="základní",J1008,0)</f>
        <v>149500</v>
      </c>
      <c r="BF1008" s="135">
        <f>IF(N1008="snížená",J1008,0)</f>
        <v>0</v>
      </c>
      <c r="BG1008" s="135">
        <f>IF(N1008="zákl. přenesená",J1008,0)</f>
        <v>0</v>
      </c>
      <c r="BH1008" s="135">
        <f>IF(N1008="sníž. přenesená",J1008,0)</f>
        <v>0</v>
      </c>
      <c r="BI1008" s="135">
        <f>IF(N1008="nulová",J1008,0)</f>
        <v>0</v>
      </c>
      <c r="BJ1008" s="13" t="s">
        <v>82</v>
      </c>
      <c r="BK1008" s="135">
        <f>ROUND(I1008*H1008,2)</f>
        <v>149500</v>
      </c>
      <c r="BL1008" s="13" t="s">
        <v>133</v>
      </c>
      <c r="BM1008" s="134" t="s">
        <v>1535</v>
      </c>
    </row>
    <row r="1009" spans="2:65" s="1" customFormat="1" ht="19.2">
      <c r="B1009" s="25"/>
      <c r="D1009" s="136" t="s">
        <v>134</v>
      </c>
      <c r="F1009" s="137" t="s">
        <v>1536</v>
      </c>
      <c r="L1009" s="25"/>
      <c r="M1009" s="138"/>
      <c r="T1009" s="49"/>
      <c r="AT1009" s="13" t="s">
        <v>134</v>
      </c>
      <c r="AU1009" s="13" t="s">
        <v>84</v>
      </c>
    </row>
    <row r="1010" spans="2:65" s="1" customFormat="1" ht="28.8">
      <c r="B1010" s="25"/>
      <c r="D1010" s="136" t="s">
        <v>136</v>
      </c>
      <c r="F1010" s="139" t="s">
        <v>1527</v>
      </c>
      <c r="L1010" s="25"/>
      <c r="M1010" s="138"/>
      <c r="T1010" s="49"/>
      <c r="AT1010" s="13" t="s">
        <v>136</v>
      </c>
      <c r="AU1010" s="13" t="s">
        <v>84</v>
      </c>
    </row>
    <row r="1011" spans="2:65" s="1" customFormat="1" ht="16.5" customHeight="1">
      <c r="B1011" s="25"/>
      <c r="C1011" s="124" t="s">
        <v>844</v>
      </c>
      <c r="D1011" s="124" t="s">
        <v>128</v>
      </c>
      <c r="E1011" s="125" t="s">
        <v>1537</v>
      </c>
      <c r="F1011" s="126" t="s">
        <v>1538</v>
      </c>
      <c r="G1011" s="127" t="s">
        <v>450</v>
      </c>
      <c r="H1011" s="128">
        <v>500</v>
      </c>
      <c r="I1011" s="129">
        <v>299</v>
      </c>
      <c r="J1011" s="129">
        <f>ROUND(I1011*H1011,2)</f>
        <v>149500</v>
      </c>
      <c r="K1011" s="126" t="s">
        <v>132</v>
      </c>
      <c r="L1011" s="25"/>
      <c r="M1011" s="130" t="s">
        <v>1</v>
      </c>
      <c r="N1011" s="131" t="s">
        <v>39</v>
      </c>
      <c r="O1011" s="132">
        <v>0</v>
      </c>
      <c r="P1011" s="132">
        <f>O1011*H1011</f>
        <v>0</v>
      </c>
      <c r="Q1011" s="132">
        <v>0</v>
      </c>
      <c r="R1011" s="132">
        <f>Q1011*H1011</f>
        <v>0</v>
      </c>
      <c r="S1011" s="132">
        <v>0</v>
      </c>
      <c r="T1011" s="133">
        <f>S1011*H1011</f>
        <v>0</v>
      </c>
      <c r="AR1011" s="134" t="s">
        <v>133</v>
      </c>
      <c r="AT1011" s="134" t="s">
        <v>128</v>
      </c>
      <c r="AU1011" s="134" t="s">
        <v>84</v>
      </c>
      <c r="AY1011" s="13" t="s">
        <v>125</v>
      </c>
      <c r="BE1011" s="135">
        <f>IF(N1011="základní",J1011,0)</f>
        <v>149500</v>
      </c>
      <c r="BF1011" s="135">
        <f>IF(N1011="snížená",J1011,0)</f>
        <v>0</v>
      </c>
      <c r="BG1011" s="135">
        <f>IF(N1011="zákl. přenesená",J1011,0)</f>
        <v>0</v>
      </c>
      <c r="BH1011" s="135">
        <f>IF(N1011="sníž. přenesená",J1011,0)</f>
        <v>0</v>
      </c>
      <c r="BI1011" s="135">
        <f>IF(N1011="nulová",J1011,0)</f>
        <v>0</v>
      </c>
      <c r="BJ1011" s="13" t="s">
        <v>82</v>
      </c>
      <c r="BK1011" s="135">
        <f>ROUND(I1011*H1011,2)</f>
        <v>149500</v>
      </c>
      <c r="BL1011" s="13" t="s">
        <v>133</v>
      </c>
      <c r="BM1011" s="134" t="s">
        <v>1539</v>
      </c>
    </row>
    <row r="1012" spans="2:65" s="1" customFormat="1" ht="19.2">
      <c r="B1012" s="25"/>
      <c r="D1012" s="136" t="s">
        <v>134</v>
      </c>
      <c r="F1012" s="137" t="s">
        <v>1540</v>
      </c>
      <c r="L1012" s="25"/>
      <c r="M1012" s="138"/>
      <c r="T1012" s="49"/>
      <c r="AT1012" s="13" t="s">
        <v>134</v>
      </c>
      <c r="AU1012" s="13" t="s">
        <v>84</v>
      </c>
    </row>
    <row r="1013" spans="2:65" s="1" customFormat="1" ht="28.8">
      <c r="B1013" s="25"/>
      <c r="D1013" s="136" t="s">
        <v>136</v>
      </c>
      <c r="F1013" s="139" t="s">
        <v>1527</v>
      </c>
      <c r="L1013" s="25"/>
      <c r="M1013" s="138"/>
      <c r="T1013" s="49"/>
      <c r="AT1013" s="13" t="s">
        <v>136</v>
      </c>
      <c r="AU1013" s="13" t="s">
        <v>84</v>
      </c>
    </row>
    <row r="1014" spans="2:65" s="1" customFormat="1" ht="16.5" customHeight="1">
      <c r="B1014" s="25"/>
      <c r="C1014" s="124" t="s">
        <v>1541</v>
      </c>
      <c r="D1014" s="124" t="s">
        <v>128</v>
      </c>
      <c r="E1014" s="125" t="s">
        <v>1542</v>
      </c>
      <c r="F1014" s="126" t="s">
        <v>1543</v>
      </c>
      <c r="G1014" s="127" t="s">
        <v>1544</v>
      </c>
      <c r="H1014" s="128">
        <v>30</v>
      </c>
      <c r="I1014" s="129">
        <v>7650</v>
      </c>
      <c r="J1014" s="129">
        <f>ROUND(I1014*H1014,2)</f>
        <v>229500</v>
      </c>
      <c r="K1014" s="126" t="s">
        <v>132</v>
      </c>
      <c r="L1014" s="25"/>
      <c r="M1014" s="130" t="s">
        <v>1</v>
      </c>
      <c r="N1014" s="131" t="s">
        <v>39</v>
      </c>
      <c r="O1014" s="132">
        <v>0</v>
      </c>
      <c r="P1014" s="132">
        <f>O1014*H1014</f>
        <v>0</v>
      </c>
      <c r="Q1014" s="132">
        <v>0</v>
      </c>
      <c r="R1014" s="132">
        <f>Q1014*H1014</f>
        <v>0</v>
      </c>
      <c r="S1014" s="132">
        <v>0</v>
      </c>
      <c r="T1014" s="133">
        <f>S1014*H1014</f>
        <v>0</v>
      </c>
      <c r="AR1014" s="134" t="s">
        <v>133</v>
      </c>
      <c r="AT1014" s="134" t="s">
        <v>128</v>
      </c>
      <c r="AU1014" s="134" t="s">
        <v>84</v>
      </c>
      <c r="AY1014" s="13" t="s">
        <v>125</v>
      </c>
      <c r="BE1014" s="135">
        <f>IF(N1014="základní",J1014,0)</f>
        <v>229500</v>
      </c>
      <c r="BF1014" s="135">
        <f>IF(N1014="snížená",J1014,0)</f>
        <v>0</v>
      </c>
      <c r="BG1014" s="135">
        <f>IF(N1014="zákl. přenesená",J1014,0)</f>
        <v>0</v>
      </c>
      <c r="BH1014" s="135">
        <f>IF(N1014="sníž. přenesená",J1014,0)</f>
        <v>0</v>
      </c>
      <c r="BI1014" s="135">
        <f>IF(N1014="nulová",J1014,0)</f>
        <v>0</v>
      </c>
      <c r="BJ1014" s="13" t="s">
        <v>82</v>
      </c>
      <c r="BK1014" s="135">
        <f>ROUND(I1014*H1014,2)</f>
        <v>229500</v>
      </c>
      <c r="BL1014" s="13" t="s">
        <v>133</v>
      </c>
      <c r="BM1014" s="134" t="s">
        <v>1545</v>
      </c>
    </row>
    <row r="1015" spans="2:65" s="1" customFormat="1" ht="48">
      <c r="B1015" s="25"/>
      <c r="D1015" s="136" t="s">
        <v>134</v>
      </c>
      <c r="F1015" s="137" t="s">
        <v>1546</v>
      </c>
      <c r="L1015" s="25"/>
      <c r="M1015" s="138"/>
      <c r="T1015" s="49"/>
      <c r="AT1015" s="13" t="s">
        <v>134</v>
      </c>
      <c r="AU1015" s="13" t="s">
        <v>84</v>
      </c>
    </row>
    <row r="1016" spans="2:65" s="1" customFormat="1" ht="48">
      <c r="B1016" s="25"/>
      <c r="D1016" s="136" t="s">
        <v>136</v>
      </c>
      <c r="F1016" s="139" t="s">
        <v>1547</v>
      </c>
      <c r="L1016" s="25"/>
      <c r="M1016" s="138"/>
      <c r="T1016" s="49"/>
      <c r="AT1016" s="13" t="s">
        <v>136</v>
      </c>
      <c r="AU1016" s="13" t="s">
        <v>84</v>
      </c>
    </row>
    <row r="1017" spans="2:65" s="1" customFormat="1" ht="16.5" customHeight="1">
      <c r="B1017" s="25"/>
      <c r="C1017" s="124" t="s">
        <v>848</v>
      </c>
      <c r="D1017" s="124" t="s">
        <v>128</v>
      </c>
      <c r="E1017" s="125" t="s">
        <v>1548</v>
      </c>
      <c r="F1017" s="126" t="s">
        <v>1549</v>
      </c>
      <c r="G1017" s="127" t="s">
        <v>1544</v>
      </c>
      <c r="H1017" s="128">
        <v>30</v>
      </c>
      <c r="I1017" s="129">
        <v>7470</v>
      </c>
      <c r="J1017" s="129">
        <f>ROUND(I1017*H1017,2)</f>
        <v>224100</v>
      </c>
      <c r="K1017" s="126" t="s">
        <v>132</v>
      </c>
      <c r="L1017" s="25"/>
      <c r="M1017" s="130" t="s">
        <v>1</v>
      </c>
      <c r="N1017" s="131" t="s">
        <v>39</v>
      </c>
      <c r="O1017" s="132">
        <v>0</v>
      </c>
      <c r="P1017" s="132">
        <f>O1017*H1017</f>
        <v>0</v>
      </c>
      <c r="Q1017" s="132">
        <v>0</v>
      </c>
      <c r="R1017" s="132">
        <f>Q1017*H1017</f>
        <v>0</v>
      </c>
      <c r="S1017" s="132">
        <v>0</v>
      </c>
      <c r="T1017" s="133">
        <f>S1017*H1017</f>
        <v>0</v>
      </c>
      <c r="AR1017" s="134" t="s">
        <v>133</v>
      </c>
      <c r="AT1017" s="134" t="s">
        <v>128</v>
      </c>
      <c r="AU1017" s="134" t="s">
        <v>84</v>
      </c>
      <c r="AY1017" s="13" t="s">
        <v>125</v>
      </c>
      <c r="BE1017" s="135">
        <f>IF(N1017="základní",J1017,0)</f>
        <v>224100</v>
      </c>
      <c r="BF1017" s="135">
        <f>IF(N1017="snížená",J1017,0)</f>
        <v>0</v>
      </c>
      <c r="BG1017" s="135">
        <f>IF(N1017="zákl. přenesená",J1017,0)</f>
        <v>0</v>
      </c>
      <c r="BH1017" s="135">
        <f>IF(N1017="sníž. přenesená",J1017,0)</f>
        <v>0</v>
      </c>
      <c r="BI1017" s="135">
        <f>IF(N1017="nulová",J1017,0)</f>
        <v>0</v>
      </c>
      <c r="BJ1017" s="13" t="s">
        <v>82</v>
      </c>
      <c r="BK1017" s="135">
        <f>ROUND(I1017*H1017,2)</f>
        <v>224100</v>
      </c>
      <c r="BL1017" s="13" t="s">
        <v>133</v>
      </c>
      <c r="BM1017" s="134" t="s">
        <v>1550</v>
      </c>
    </row>
    <row r="1018" spans="2:65" s="1" customFormat="1" ht="48">
      <c r="B1018" s="25"/>
      <c r="D1018" s="136" t="s">
        <v>134</v>
      </c>
      <c r="F1018" s="137" t="s">
        <v>1551</v>
      </c>
      <c r="L1018" s="25"/>
      <c r="M1018" s="138"/>
      <c r="T1018" s="49"/>
      <c r="AT1018" s="13" t="s">
        <v>134</v>
      </c>
      <c r="AU1018" s="13" t="s">
        <v>84</v>
      </c>
    </row>
    <row r="1019" spans="2:65" s="1" customFormat="1" ht="48">
      <c r="B1019" s="25"/>
      <c r="D1019" s="136" t="s">
        <v>136</v>
      </c>
      <c r="F1019" s="139" t="s">
        <v>1547</v>
      </c>
      <c r="L1019" s="25"/>
      <c r="M1019" s="138"/>
      <c r="T1019" s="49"/>
      <c r="AT1019" s="13" t="s">
        <v>136</v>
      </c>
      <c r="AU1019" s="13" t="s">
        <v>84</v>
      </c>
    </row>
    <row r="1020" spans="2:65" s="1" customFormat="1" ht="16.5" customHeight="1">
      <c r="B1020" s="25"/>
      <c r="C1020" s="124" t="s">
        <v>1552</v>
      </c>
      <c r="D1020" s="124" t="s">
        <v>128</v>
      </c>
      <c r="E1020" s="125" t="s">
        <v>1553</v>
      </c>
      <c r="F1020" s="126" t="s">
        <v>1554</v>
      </c>
      <c r="G1020" s="127" t="s">
        <v>1544</v>
      </c>
      <c r="H1020" s="128">
        <v>50</v>
      </c>
      <c r="I1020" s="129">
        <v>7000</v>
      </c>
      <c r="J1020" s="129">
        <f>ROUND(I1020*H1020,2)</f>
        <v>350000</v>
      </c>
      <c r="K1020" s="126" t="s">
        <v>132</v>
      </c>
      <c r="L1020" s="25"/>
      <c r="M1020" s="130" t="s">
        <v>1</v>
      </c>
      <c r="N1020" s="131" t="s">
        <v>39</v>
      </c>
      <c r="O1020" s="132">
        <v>0</v>
      </c>
      <c r="P1020" s="132">
        <f>O1020*H1020</f>
        <v>0</v>
      </c>
      <c r="Q1020" s="132">
        <v>0</v>
      </c>
      <c r="R1020" s="132">
        <f>Q1020*H1020</f>
        <v>0</v>
      </c>
      <c r="S1020" s="132">
        <v>0</v>
      </c>
      <c r="T1020" s="133">
        <f>S1020*H1020</f>
        <v>0</v>
      </c>
      <c r="AR1020" s="134" t="s">
        <v>133</v>
      </c>
      <c r="AT1020" s="134" t="s">
        <v>128</v>
      </c>
      <c r="AU1020" s="134" t="s">
        <v>84</v>
      </c>
      <c r="AY1020" s="13" t="s">
        <v>125</v>
      </c>
      <c r="BE1020" s="135">
        <f>IF(N1020="základní",J1020,0)</f>
        <v>350000</v>
      </c>
      <c r="BF1020" s="135">
        <f>IF(N1020="snížená",J1020,0)</f>
        <v>0</v>
      </c>
      <c r="BG1020" s="135">
        <f>IF(N1020="zákl. přenesená",J1020,0)</f>
        <v>0</v>
      </c>
      <c r="BH1020" s="135">
        <f>IF(N1020="sníž. přenesená",J1020,0)</f>
        <v>0</v>
      </c>
      <c r="BI1020" s="135">
        <f>IF(N1020="nulová",J1020,0)</f>
        <v>0</v>
      </c>
      <c r="BJ1020" s="13" t="s">
        <v>82</v>
      </c>
      <c r="BK1020" s="135">
        <f>ROUND(I1020*H1020,2)</f>
        <v>350000</v>
      </c>
      <c r="BL1020" s="13" t="s">
        <v>133</v>
      </c>
      <c r="BM1020" s="134" t="s">
        <v>1555</v>
      </c>
    </row>
    <row r="1021" spans="2:65" s="1" customFormat="1" ht="38.4">
      <c r="B1021" s="25"/>
      <c r="D1021" s="136" t="s">
        <v>134</v>
      </c>
      <c r="F1021" s="137" t="s">
        <v>1556</v>
      </c>
      <c r="L1021" s="25"/>
      <c r="M1021" s="138"/>
      <c r="T1021" s="49"/>
      <c r="AT1021" s="13" t="s">
        <v>134</v>
      </c>
      <c r="AU1021" s="13" t="s">
        <v>84</v>
      </c>
    </row>
    <row r="1022" spans="2:65" s="1" customFormat="1" ht="38.4">
      <c r="B1022" s="25"/>
      <c r="D1022" s="136" t="s">
        <v>136</v>
      </c>
      <c r="F1022" s="139" t="s">
        <v>1557</v>
      </c>
      <c r="L1022" s="25"/>
      <c r="M1022" s="138"/>
      <c r="T1022" s="49"/>
      <c r="AT1022" s="13" t="s">
        <v>136</v>
      </c>
      <c r="AU1022" s="13" t="s">
        <v>84</v>
      </c>
    </row>
    <row r="1023" spans="2:65" s="1" customFormat="1" ht="16.5" customHeight="1">
      <c r="B1023" s="25"/>
      <c r="C1023" s="124" t="s">
        <v>853</v>
      </c>
      <c r="D1023" s="124" t="s">
        <v>128</v>
      </c>
      <c r="E1023" s="125" t="s">
        <v>1558</v>
      </c>
      <c r="F1023" s="126" t="s">
        <v>1559</v>
      </c>
      <c r="G1023" s="127" t="s">
        <v>1544</v>
      </c>
      <c r="H1023" s="128">
        <v>50</v>
      </c>
      <c r="I1023" s="129">
        <v>7000</v>
      </c>
      <c r="J1023" s="129">
        <f>ROUND(I1023*H1023,2)</f>
        <v>350000</v>
      </c>
      <c r="K1023" s="126" t="s">
        <v>132</v>
      </c>
      <c r="L1023" s="25"/>
      <c r="M1023" s="130" t="s">
        <v>1</v>
      </c>
      <c r="N1023" s="131" t="s">
        <v>39</v>
      </c>
      <c r="O1023" s="132">
        <v>0</v>
      </c>
      <c r="P1023" s="132">
        <f>O1023*H1023</f>
        <v>0</v>
      </c>
      <c r="Q1023" s="132">
        <v>0</v>
      </c>
      <c r="R1023" s="132">
        <f>Q1023*H1023</f>
        <v>0</v>
      </c>
      <c r="S1023" s="132">
        <v>0</v>
      </c>
      <c r="T1023" s="133">
        <f>S1023*H1023</f>
        <v>0</v>
      </c>
      <c r="AR1023" s="134" t="s">
        <v>133</v>
      </c>
      <c r="AT1023" s="134" t="s">
        <v>128</v>
      </c>
      <c r="AU1023" s="134" t="s">
        <v>84</v>
      </c>
      <c r="AY1023" s="13" t="s">
        <v>125</v>
      </c>
      <c r="BE1023" s="135">
        <f>IF(N1023="základní",J1023,0)</f>
        <v>350000</v>
      </c>
      <c r="BF1023" s="135">
        <f>IF(N1023="snížená",J1023,0)</f>
        <v>0</v>
      </c>
      <c r="BG1023" s="135">
        <f>IF(N1023="zákl. přenesená",J1023,0)</f>
        <v>0</v>
      </c>
      <c r="BH1023" s="135">
        <f>IF(N1023="sníž. přenesená",J1023,0)</f>
        <v>0</v>
      </c>
      <c r="BI1023" s="135">
        <f>IF(N1023="nulová",J1023,0)</f>
        <v>0</v>
      </c>
      <c r="BJ1023" s="13" t="s">
        <v>82</v>
      </c>
      <c r="BK1023" s="135">
        <f>ROUND(I1023*H1023,2)</f>
        <v>350000</v>
      </c>
      <c r="BL1023" s="13" t="s">
        <v>133</v>
      </c>
      <c r="BM1023" s="134" t="s">
        <v>1560</v>
      </c>
    </row>
    <row r="1024" spans="2:65" s="1" customFormat="1" ht="38.4">
      <c r="B1024" s="25"/>
      <c r="D1024" s="136" t="s">
        <v>134</v>
      </c>
      <c r="F1024" s="137" t="s">
        <v>1561</v>
      </c>
      <c r="L1024" s="25"/>
      <c r="M1024" s="138"/>
      <c r="T1024" s="49"/>
      <c r="AT1024" s="13" t="s">
        <v>134</v>
      </c>
      <c r="AU1024" s="13" t="s">
        <v>84</v>
      </c>
    </row>
    <row r="1025" spans="2:65" s="1" customFormat="1" ht="38.4">
      <c r="B1025" s="25"/>
      <c r="D1025" s="136" t="s">
        <v>136</v>
      </c>
      <c r="F1025" s="139" t="s">
        <v>1557</v>
      </c>
      <c r="L1025" s="25"/>
      <c r="M1025" s="138"/>
      <c r="T1025" s="49"/>
      <c r="AT1025" s="13" t="s">
        <v>136</v>
      </c>
      <c r="AU1025" s="13" t="s">
        <v>84</v>
      </c>
    </row>
    <row r="1026" spans="2:65" s="1" customFormat="1" ht="16.5" customHeight="1">
      <c r="B1026" s="25"/>
      <c r="C1026" s="124" t="s">
        <v>1562</v>
      </c>
      <c r="D1026" s="124" t="s">
        <v>128</v>
      </c>
      <c r="E1026" s="125" t="s">
        <v>1563</v>
      </c>
      <c r="F1026" s="126" t="s">
        <v>1564</v>
      </c>
      <c r="G1026" s="127" t="s">
        <v>1544</v>
      </c>
      <c r="H1026" s="128">
        <v>50</v>
      </c>
      <c r="I1026" s="129">
        <v>6900</v>
      </c>
      <c r="J1026" s="129">
        <f>ROUND(I1026*H1026,2)</f>
        <v>345000</v>
      </c>
      <c r="K1026" s="126" t="s">
        <v>132</v>
      </c>
      <c r="L1026" s="25"/>
      <c r="M1026" s="130" t="s">
        <v>1</v>
      </c>
      <c r="N1026" s="131" t="s">
        <v>39</v>
      </c>
      <c r="O1026" s="132">
        <v>0</v>
      </c>
      <c r="P1026" s="132">
        <f>O1026*H1026</f>
        <v>0</v>
      </c>
      <c r="Q1026" s="132">
        <v>0</v>
      </c>
      <c r="R1026" s="132">
        <f>Q1026*H1026</f>
        <v>0</v>
      </c>
      <c r="S1026" s="132">
        <v>0</v>
      </c>
      <c r="T1026" s="133">
        <f>S1026*H1026</f>
        <v>0</v>
      </c>
      <c r="AR1026" s="134" t="s">
        <v>133</v>
      </c>
      <c r="AT1026" s="134" t="s">
        <v>128</v>
      </c>
      <c r="AU1026" s="134" t="s">
        <v>84</v>
      </c>
      <c r="AY1026" s="13" t="s">
        <v>125</v>
      </c>
      <c r="BE1026" s="135">
        <f>IF(N1026="základní",J1026,0)</f>
        <v>345000</v>
      </c>
      <c r="BF1026" s="135">
        <f>IF(N1026="snížená",J1026,0)</f>
        <v>0</v>
      </c>
      <c r="BG1026" s="135">
        <f>IF(N1026="zákl. přenesená",J1026,0)</f>
        <v>0</v>
      </c>
      <c r="BH1026" s="135">
        <f>IF(N1026="sníž. přenesená",J1026,0)</f>
        <v>0</v>
      </c>
      <c r="BI1026" s="135">
        <f>IF(N1026="nulová",J1026,0)</f>
        <v>0</v>
      </c>
      <c r="BJ1026" s="13" t="s">
        <v>82</v>
      </c>
      <c r="BK1026" s="135">
        <f>ROUND(I1026*H1026,2)</f>
        <v>345000</v>
      </c>
      <c r="BL1026" s="13" t="s">
        <v>133</v>
      </c>
      <c r="BM1026" s="134" t="s">
        <v>1565</v>
      </c>
    </row>
    <row r="1027" spans="2:65" s="1" customFormat="1" ht="38.4">
      <c r="B1027" s="25"/>
      <c r="D1027" s="136" t="s">
        <v>134</v>
      </c>
      <c r="F1027" s="137" t="s">
        <v>1566</v>
      </c>
      <c r="L1027" s="25"/>
      <c r="M1027" s="138"/>
      <c r="T1027" s="49"/>
      <c r="AT1027" s="13" t="s">
        <v>134</v>
      </c>
      <c r="AU1027" s="13" t="s">
        <v>84</v>
      </c>
    </row>
    <row r="1028" spans="2:65" s="1" customFormat="1" ht="38.4">
      <c r="B1028" s="25"/>
      <c r="D1028" s="136" t="s">
        <v>136</v>
      </c>
      <c r="F1028" s="139" t="s">
        <v>1557</v>
      </c>
      <c r="L1028" s="25"/>
      <c r="M1028" s="138"/>
      <c r="T1028" s="49"/>
      <c r="AT1028" s="13" t="s">
        <v>136</v>
      </c>
      <c r="AU1028" s="13" t="s">
        <v>84</v>
      </c>
    </row>
    <row r="1029" spans="2:65" s="1" customFormat="1" ht="16.5" customHeight="1">
      <c r="B1029" s="25"/>
      <c r="C1029" s="124" t="s">
        <v>857</v>
      </c>
      <c r="D1029" s="124" t="s">
        <v>128</v>
      </c>
      <c r="E1029" s="125" t="s">
        <v>1567</v>
      </c>
      <c r="F1029" s="126" t="s">
        <v>1568</v>
      </c>
      <c r="G1029" s="127" t="s">
        <v>1544</v>
      </c>
      <c r="H1029" s="128">
        <v>50</v>
      </c>
      <c r="I1029" s="129">
        <v>7810</v>
      </c>
      <c r="J1029" s="129">
        <f>ROUND(I1029*H1029,2)</f>
        <v>390500</v>
      </c>
      <c r="K1029" s="126" t="s">
        <v>132</v>
      </c>
      <c r="L1029" s="25"/>
      <c r="M1029" s="130" t="s">
        <v>1</v>
      </c>
      <c r="N1029" s="131" t="s">
        <v>39</v>
      </c>
      <c r="O1029" s="132">
        <v>0</v>
      </c>
      <c r="P1029" s="132">
        <f>O1029*H1029</f>
        <v>0</v>
      </c>
      <c r="Q1029" s="132">
        <v>0</v>
      </c>
      <c r="R1029" s="132">
        <f>Q1029*H1029</f>
        <v>0</v>
      </c>
      <c r="S1029" s="132">
        <v>0</v>
      </c>
      <c r="T1029" s="133">
        <f>S1029*H1029</f>
        <v>0</v>
      </c>
      <c r="AR1029" s="134" t="s">
        <v>133</v>
      </c>
      <c r="AT1029" s="134" t="s">
        <v>128</v>
      </c>
      <c r="AU1029" s="134" t="s">
        <v>84</v>
      </c>
      <c r="AY1029" s="13" t="s">
        <v>125</v>
      </c>
      <c r="BE1029" s="135">
        <f>IF(N1029="základní",J1029,0)</f>
        <v>390500</v>
      </c>
      <c r="BF1029" s="135">
        <f>IF(N1029="snížená",J1029,0)</f>
        <v>0</v>
      </c>
      <c r="BG1029" s="135">
        <f>IF(N1029="zákl. přenesená",J1029,0)</f>
        <v>0</v>
      </c>
      <c r="BH1029" s="135">
        <f>IF(N1029="sníž. přenesená",J1029,0)</f>
        <v>0</v>
      </c>
      <c r="BI1029" s="135">
        <f>IF(N1029="nulová",J1029,0)</f>
        <v>0</v>
      </c>
      <c r="BJ1029" s="13" t="s">
        <v>82</v>
      </c>
      <c r="BK1029" s="135">
        <f>ROUND(I1029*H1029,2)</f>
        <v>390500</v>
      </c>
      <c r="BL1029" s="13" t="s">
        <v>133</v>
      </c>
      <c r="BM1029" s="134" t="s">
        <v>1569</v>
      </c>
    </row>
    <row r="1030" spans="2:65" s="1" customFormat="1" ht="38.4">
      <c r="B1030" s="25"/>
      <c r="D1030" s="136" t="s">
        <v>134</v>
      </c>
      <c r="F1030" s="137" t="s">
        <v>1570</v>
      </c>
      <c r="L1030" s="25"/>
      <c r="M1030" s="138"/>
      <c r="T1030" s="49"/>
      <c r="AT1030" s="13" t="s">
        <v>134</v>
      </c>
      <c r="AU1030" s="13" t="s">
        <v>84</v>
      </c>
    </row>
    <row r="1031" spans="2:65" s="1" customFormat="1" ht="38.4">
      <c r="B1031" s="25"/>
      <c r="D1031" s="136" t="s">
        <v>136</v>
      </c>
      <c r="F1031" s="139" t="s">
        <v>1557</v>
      </c>
      <c r="L1031" s="25"/>
      <c r="M1031" s="138"/>
      <c r="T1031" s="49"/>
      <c r="AT1031" s="13" t="s">
        <v>136</v>
      </c>
      <c r="AU1031" s="13" t="s">
        <v>84</v>
      </c>
    </row>
    <row r="1032" spans="2:65" s="1" customFormat="1" ht="16.5" customHeight="1">
      <c r="B1032" s="25"/>
      <c r="C1032" s="124" t="s">
        <v>1571</v>
      </c>
      <c r="D1032" s="124" t="s">
        <v>128</v>
      </c>
      <c r="E1032" s="125" t="s">
        <v>1572</v>
      </c>
      <c r="F1032" s="126" t="s">
        <v>1573</v>
      </c>
      <c r="G1032" s="127" t="s">
        <v>1544</v>
      </c>
      <c r="H1032" s="128">
        <v>50</v>
      </c>
      <c r="I1032" s="129">
        <v>7810</v>
      </c>
      <c r="J1032" s="129">
        <f>ROUND(I1032*H1032,2)</f>
        <v>390500</v>
      </c>
      <c r="K1032" s="126" t="s">
        <v>132</v>
      </c>
      <c r="L1032" s="25"/>
      <c r="M1032" s="130" t="s">
        <v>1</v>
      </c>
      <c r="N1032" s="131" t="s">
        <v>39</v>
      </c>
      <c r="O1032" s="132">
        <v>0</v>
      </c>
      <c r="P1032" s="132">
        <f>O1032*H1032</f>
        <v>0</v>
      </c>
      <c r="Q1032" s="132">
        <v>0</v>
      </c>
      <c r="R1032" s="132">
        <f>Q1032*H1032</f>
        <v>0</v>
      </c>
      <c r="S1032" s="132">
        <v>0</v>
      </c>
      <c r="T1032" s="133">
        <f>S1032*H1032</f>
        <v>0</v>
      </c>
      <c r="AR1032" s="134" t="s">
        <v>133</v>
      </c>
      <c r="AT1032" s="134" t="s">
        <v>128</v>
      </c>
      <c r="AU1032" s="134" t="s">
        <v>84</v>
      </c>
      <c r="AY1032" s="13" t="s">
        <v>125</v>
      </c>
      <c r="BE1032" s="135">
        <f>IF(N1032="základní",J1032,0)</f>
        <v>390500</v>
      </c>
      <c r="BF1032" s="135">
        <f>IF(N1032="snížená",J1032,0)</f>
        <v>0</v>
      </c>
      <c r="BG1032" s="135">
        <f>IF(N1032="zákl. přenesená",J1032,0)</f>
        <v>0</v>
      </c>
      <c r="BH1032" s="135">
        <f>IF(N1032="sníž. přenesená",J1032,0)</f>
        <v>0</v>
      </c>
      <c r="BI1032" s="135">
        <f>IF(N1032="nulová",J1032,0)</f>
        <v>0</v>
      </c>
      <c r="BJ1032" s="13" t="s">
        <v>82</v>
      </c>
      <c r="BK1032" s="135">
        <f>ROUND(I1032*H1032,2)</f>
        <v>390500</v>
      </c>
      <c r="BL1032" s="13" t="s">
        <v>133</v>
      </c>
      <c r="BM1032" s="134" t="s">
        <v>1574</v>
      </c>
    </row>
    <row r="1033" spans="2:65" s="1" customFormat="1" ht="38.4">
      <c r="B1033" s="25"/>
      <c r="D1033" s="136" t="s">
        <v>134</v>
      </c>
      <c r="F1033" s="137" t="s">
        <v>1575</v>
      </c>
      <c r="L1033" s="25"/>
      <c r="M1033" s="138"/>
      <c r="T1033" s="49"/>
      <c r="AT1033" s="13" t="s">
        <v>134</v>
      </c>
      <c r="AU1033" s="13" t="s">
        <v>84</v>
      </c>
    </row>
    <row r="1034" spans="2:65" s="1" customFormat="1" ht="38.4">
      <c r="B1034" s="25"/>
      <c r="D1034" s="136" t="s">
        <v>136</v>
      </c>
      <c r="F1034" s="139" t="s">
        <v>1557</v>
      </c>
      <c r="L1034" s="25"/>
      <c r="M1034" s="138"/>
      <c r="T1034" s="49"/>
      <c r="AT1034" s="13" t="s">
        <v>136</v>
      </c>
      <c r="AU1034" s="13" t="s">
        <v>84</v>
      </c>
    </row>
    <row r="1035" spans="2:65" s="1" customFormat="1" ht="16.5" customHeight="1">
      <c r="B1035" s="25"/>
      <c r="C1035" s="124" t="s">
        <v>863</v>
      </c>
      <c r="D1035" s="124" t="s">
        <v>128</v>
      </c>
      <c r="E1035" s="125" t="s">
        <v>1576</v>
      </c>
      <c r="F1035" s="126" t="s">
        <v>1577</v>
      </c>
      <c r="G1035" s="127" t="s">
        <v>1544</v>
      </c>
      <c r="H1035" s="128">
        <v>50</v>
      </c>
      <c r="I1035" s="129">
        <v>7700</v>
      </c>
      <c r="J1035" s="129">
        <f>ROUND(I1035*H1035,2)</f>
        <v>385000</v>
      </c>
      <c r="K1035" s="126" t="s">
        <v>132</v>
      </c>
      <c r="L1035" s="25"/>
      <c r="M1035" s="130" t="s">
        <v>1</v>
      </c>
      <c r="N1035" s="131" t="s">
        <v>39</v>
      </c>
      <c r="O1035" s="132">
        <v>0</v>
      </c>
      <c r="P1035" s="132">
        <f>O1035*H1035</f>
        <v>0</v>
      </c>
      <c r="Q1035" s="132">
        <v>0</v>
      </c>
      <c r="R1035" s="132">
        <f>Q1035*H1035</f>
        <v>0</v>
      </c>
      <c r="S1035" s="132">
        <v>0</v>
      </c>
      <c r="T1035" s="133">
        <f>S1035*H1035</f>
        <v>0</v>
      </c>
      <c r="AR1035" s="134" t="s">
        <v>133</v>
      </c>
      <c r="AT1035" s="134" t="s">
        <v>128</v>
      </c>
      <c r="AU1035" s="134" t="s">
        <v>84</v>
      </c>
      <c r="AY1035" s="13" t="s">
        <v>125</v>
      </c>
      <c r="BE1035" s="135">
        <f>IF(N1035="základní",J1035,0)</f>
        <v>385000</v>
      </c>
      <c r="BF1035" s="135">
        <f>IF(N1035="snížená",J1035,0)</f>
        <v>0</v>
      </c>
      <c r="BG1035" s="135">
        <f>IF(N1035="zákl. přenesená",J1035,0)</f>
        <v>0</v>
      </c>
      <c r="BH1035" s="135">
        <f>IF(N1035="sníž. přenesená",J1035,0)</f>
        <v>0</v>
      </c>
      <c r="BI1035" s="135">
        <f>IF(N1035="nulová",J1035,0)</f>
        <v>0</v>
      </c>
      <c r="BJ1035" s="13" t="s">
        <v>82</v>
      </c>
      <c r="BK1035" s="135">
        <f>ROUND(I1035*H1035,2)</f>
        <v>385000</v>
      </c>
      <c r="BL1035" s="13" t="s">
        <v>133</v>
      </c>
      <c r="BM1035" s="134" t="s">
        <v>1578</v>
      </c>
    </row>
    <row r="1036" spans="2:65" s="1" customFormat="1" ht="38.4">
      <c r="B1036" s="25"/>
      <c r="D1036" s="136" t="s">
        <v>134</v>
      </c>
      <c r="F1036" s="137" t="s">
        <v>1579</v>
      </c>
      <c r="L1036" s="25"/>
      <c r="M1036" s="138"/>
      <c r="T1036" s="49"/>
      <c r="AT1036" s="13" t="s">
        <v>134</v>
      </c>
      <c r="AU1036" s="13" t="s">
        <v>84</v>
      </c>
    </row>
    <row r="1037" spans="2:65" s="1" customFormat="1" ht="38.4">
      <c r="B1037" s="25"/>
      <c r="D1037" s="136" t="s">
        <v>136</v>
      </c>
      <c r="F1037" s="139" t="s">
        <v>1557</v>
      </c>
      <c r="L1037" s="25"/>
      <c r="M1037" s="138"/>
      <c r="T1037" s="49"/>
      <c r="AT1037" s="13" t="s">
        <v>136</v>
      </c>
      <c r="AU1037" s="13" t="s">
        <v>84</v>
      </c>
    </row>
    <row r="1038" spans="2:65" s="1" customFormat="1" ht="16.5" customHeight="1">
      <c r="B1038" s="25"/>
      <c r="C1038" s="124" t="s">
        <v>1580</v>
      </c>
      <c r="D1038" s="124" t="s">
        <v>128</v>
      </c>
      <c r="E1038" s="125" t="s">
        <v>1581</v>
      </c>
      <c r="F1038" s="126" t="s">
        <v>1582</v>
      </c>
      <c r="G1038" s="127" t="s">
        <v>1544</v>
      </c>
      <c r="H1038" s="128">
        <v>10</v>
      </c>
      <c r="I1038" s="129">
        <v>12100</v>
      </c>
      <c r="J1038" s="129">
        <f>ROUND(I1038*H1038,2)</f>
        <v>121000</v>
      </c>
      <c r="K1038" s="126" t="s">
        <v>132</v>
      </c>
      <c r="L1038" s="25"/>
      <c r="M1038" s="130" t="s">
        <v>1</v>
      </c>
      <c r="N1038" s="131" t="s">
        <v>39</v>
      </c>
      <c r="O1038" s="132">
        <v>0</v>
      </c>
      <c r="P1038" s="132">
        <f>O1038*H1038</f>
        <v>0</v>
      </c>
      <c r="Q1038" s="132">
        <v>0</v>
      </c>
      <c r="R1038" s="132">
        <f>Q1038*H1038</f>
        <v>0</v>
      </c>
      <c r="S1038" s="132">
        <v>0</v>
      </c>
      <c r="T1038" s="133">
        <f>S1038*H1038</f>
        <v>0</v>
      </c>
      <c r="AR1038" s="134" t="s">
        <v>133</v>
      </c>
      <c r="AT1038" s="134" t="s">
        <v>128</v>
      </c>
      <c r="AU1038" s="134" t="s">
        <v>84</v>
      </c>
      <c r="AY1038" s="13" t="s">
        <v>125</v>
      </c>
      <c r="BE1038" s="135">
        <f>IF(N1038="základní",J1038,0)</f>
        <v>121000</v>
      </c>
      <c r="BF1038" s="135">
        <f>IF(N1038="snížená",J1038,0)</f>
        <v>0</v>
      </c>
      <c r="BG1038" s="135">
        <f>IF(N1038="zákl. přenesená",J1038,0)</f>
        <v>0</v>
      </c>
      <c r="BH1038" s="135">
        <f>IF(N1038="sníž. přenesená",J1038,0)</f>
        <v>0</v>
      </c>
      <c r="BI1038" s="135">
        <f>IF(N1038="nulová",J1038,0)</f>
        <v>0</v>
      </c>
      <c r="BJ1038" s="13" t="s">
        <v>82</v>
      </c>
      <c r="BK1038" s="135">
        <f>ROUND(I1038*H1038,2)</f>
        <v>121000</v>
      </c>
      <c r="BL1038" s="13" t="s">
        <v>133</v>
      </c>
      <c r="BM1038" s="134" t="s">
        <v>1583</v>
      </c>
    </row>
    <row r="1039" spans="2:65" s="1" customFormat="1" ht="38.4">
      <c r="B1039" s="25"/>
      <c r="D1039" s="136" t="s">
        <v>134</v>
      </c>
      <c r="F1039" s="137" t="s">
        <v>1584</v>
      </c>
      <c r="L1039" s="25"/>
      <c r="M1039" s="138"/>
      <c r="T1039" s="49"/>
      <c r="AT1039" s="13" t="s">
        <v>134</v>
      </c>
      <c r="AU1039" s="13" t="s">
        <v>84</v>
      </c>
    </row>
    <row r="1040" spans="2:65" s="1" customFormat="1" ht="38.4">
      <c r="B1040" s="25"/>
      <c r="D1040" s="136" t="s">
        <v>136</v>
      </c>
      <c r="F1040" s="139" t="s">
        <v>1557</v>
      </c>
      <c r="L1040" s="25"/>
      <c r="M1040" s="138"/>
      <c r="T1040" s="49"/>
      <c r="AT1040" s="13" t="s">
        <v>136</v>
      </c>
      <c r="AU1040" s="13" t="s">
        <v>84</v>
      </c>
    </row>
    <row r="1041" spans="2:65" s="1" customFormat="1" ht="16.5" customHeight="1">
      <c r="B1041" s="25"/>
      <c r="C1041" s="124" t="s">
        <v>867</v>
      </c>
      <c r="D1041" s="124" t="s">
        <v>128</v>
      </c>
      <c r="E1041" s="125" t="s">
        <v>1585</v>
      </c>
      <c r="F1041" s="126" t="s">
        <v>1586</v>
      </c>
      <c r="G1041" s="127" t="s">
        <v>1544</v>
      </c>
      <c r="H1041" s="128">
        <v>10</v>
      </c>
      <c r="I1041" s="129">
        <v>6720</v>
      </c>
      <c r="J1041" s="129">
        <f>ROUND(I1041*H1041,2)</f>
        <v>67200</v>
      </c>
      <c r="K1041" s="126" t="s">
        <v>132</v>
      </c>
      <c r="L1041" s="25"/>
      <c r="M1041" s="130" t="s">
        <v>1</v>
      </c>
      <c r="N1041" s="131" t="s">
        <v>39</v>
      </c>
      <c r="O1041" s="132">
        <v>0</v>
      </c>
      <c r="P1041" s="132">
        <f>O1041*H1041</f>
        <v>0</v>
      </c>
      <c r="Q1041" s="132">
        <v>0</v>
      </c>
      <c r="R1041" s="132">
        <f>Q1041*H1041</f>
        <v>0</v>
      </c>
      <c r="S1041" s="132">
        <v>0</v>
      </c>
      <c r="T1041" s="133">
        <f>S1041*H1041</f>
        <v>0</v>
      </c>
      <c r="AR1041" s="134" t="s">
        <v>133</v>
      </c>
      <c r="AT1041" s="134" t="s">
        <v>128</v>
      </c>
      <c r="AU1041" s="134" t="s">
        <v>84</v>
      </c>
      <c r="AY1041" s="13" t="s">
        <v>125</v>
      </c>
      <c r="BE1041" s="135">
        <f>IF(N1041="základní",J1041,0)</f>
        <v>67200</v>
      </c>
      <c r="BF1041" s="135">
        <f>IF(N1041="snížená",J1041,0)</f>
        <v>0</v>
      </c>
      <c r="BG1041" s="135">
        <f>IF(N1041="zákl. přenesená",J1041,0)</f>
        <v>0</v>
      </c>
      <c r="BH1041" s="135">
        <f>IF(N1041="sníž. přenesená",J1041,0)</f>
        <v>0</v>
      </c>
      <c r="BI1041" s="135">
        <f>IF(N1041="nulová",J1041,0)</f>
        <v>0</v>
      </c>
      <c r="BJ1041" s="13" t="s">
        <v>82</v>
      </c>
      <c r="BK1041" s="135">
        <f>ROUND(I1041*H1041,2)</f>
        <v>67200</v>
      </c>
      <c r="BL1041" s="13" t="s">
        <v>133</v>
      </c>
      <c r="BM1041" s="134" t="s">
        <v>1587</v>
      </c>
    </row>
    <row r="1042" spans="2:65" s="1" customFormat="1" ht="38.4">
      <c r="B1042" s="25"/>
      <c r="D1042" s="136" t="s">
        <v>134</v>
      </c>
      <c r="F1042" s="137" t="s">
        <v>1588</v>
      </c>
      <c r="L1042" s="25"/>
      <c r="M1042" s="138"/>
      <c r="T1042" s="49"/>
      <c r="AT1042" s="13" t="s">
        <v>134</v>
      </c>
      <c r="AU1042" s="13" t="s">
        <v>84</v>
      </c>
    </row>
    <row r="1043" spans="2:65" s="1" customFormat="1" ht="38.4">
      <c r="B1043" s="25"/>
      <c r="D1043" s="136" t="s">
        <v>136</v>
      </c>
      <c r="F1043" s="139" t="s">
        <v>1589</v>
      </c>
      <c r="L1043" s="25"/>
      <c r="M1043" s="138"/>
      <c r="T1043" s="49"/>
      <c r="AT1043" s="13" t="s">
        <v>136</v>
      </c>
      <c r="AU1043" s="13" t="s">
        <v>84</v>
      </c>
    </row>
    <row r="1044" spans="2:65" s="1" customFormat="1" ht="16.5" customHeight="1">
      <c r="B1044" s="25"/>
      <c r="C1044" s="124" t="s">
        <v>1590</v>
      </c>
      <c r="D1044" s="124" t="s">
        <v>128</v>
      </c>
      <c r="E1044" s="125" t="s">
        <v>1591</v>
      </c>
      <c r="F1044" s="126" t="s">
        <v>1592</v>
      </c>
      <c r="G1044" s="127" t="s">
        <v>1544</v>
      </c>
      <c r="H1044" s="128">
        <v>10</v>
      </c>
      <c r="I1044" s="129">
        <v>6610</v>
      </c>
      <c r="J1044" s="129">
        <f>ROUND(I1044*H1044,2)</f>
        <v>66100</v>
      </c>
      <c r="K1044" s="126" t="s">
        <v>132</v>
      </c>
      <c r="L1044" s="25"/>
      <c r="M1044" s="130" t="s">
        <v>1</v>
      </c>
      <c r="N1044" s="131" t="s">
        <v>39</v>
      </c>
      <c r="O1044" s="132">
        <v>0</v>
      </c>
      <c r="P1044" s="132">
        <f>O1044*H1044</f>
        <v>0</v>
      </c>
      <c r="Q1044" s="132">
        <v>0</v>
      </c>
      <c r="R1044" s="132">
        <f>Q1044*H1044</f>
        <v>0</v>
      </c>
      <c r="S1044" s="132">
        <v>0</v>
      </c>
      <c r="T1044" s="133">
        <f>S1044*H1044</f>
        <v>0</v>
      </c>
      <c r="AR1044" s="134" t="s">
        <v>133</v>
      </c>
      <c r="AT1044" s="134" t="s">
        <v>128</v>
      </c>
      <c r="AU1044" s="134" t="s">
        <v>84</v>
      </c>
      <c r="AY1044" s="13" t="s">
        <v>125</v>
      </c>
      <c r="BE1044" s="135">
        <f>IF(N1044="základní",J1044,0)</f>
        <v>66100</v>
      </c>
      <c r="BF1044" s="135">
        <f>IF(N1044="snížená",J1044,0)</f>
        <v>0</v>
      </c>
      <c r="BG1044" s="135">
        <f>IF(N1044="zákl. přenesená",J1044,0)</f>
        <v>0</v>
      </c>
      <c r="BH1044" s="135">
        <f>IF(N1044="sníž. přenesená",J1044,0)</f>
        <v>0</v>
      </c>
      <c r="BI1044" s="135">
        <f>IF(N1044="nulová",J1044,0)</f>
        <v>0</v>
      </c>
      <c r="BJ1044" s="13" t="s">
        <v>82</v>
      </c>
      <c r="BK1044" s="135">
        <f>ROUND(I1044*H1044,2)</f>
        <v>66100</v>
      </c>
      <c r="BL1044" s="13" t="s">
        <v>133</v>
      </c>
      <c r="BM1044" s="134" t="s">
        <v>1593</v>
      </c>
    </row>
    <row r="1045" spans="2:65" s="1" customFormat="1" ht="38.4">
      <c r="B1045" s="25"/>
      <c r="D1045" s="136" t="s">
        <v>134</v>
      </c>
      <c r="F1045" s="137" t="s">
        <v>1594</v>
      </c>
      <c r="L1045" s="25"/>
      <c r="M1045" s="138"/>
      <c r="T1045" s="49"/>
      <c r="AT1045" s="13" t="s">
        <v>134</v>
      </c>
      <c r="AU1045" s="13" t="s">
        <v>84</v>
      </c>
    </row>
    <row r="1046" spans="2:65" s="1" customFormat="1" ht="38.4">
      <c r="B1046" s="25"/>
      <c r="D1046" s="136" t="s">
        <v>136</v>
      </c>
      <c r="F1046" s="139" t="s">
        <v>1589</v>
      </c>
      <c r="L1046" s="25"/>
      <c r="M1046" s="138"/>
      <c r="T1046" s="49"/>
      <c r="AT1046" s="13" t="s">
        <v>136</v>
      </c>
      <c r="AU1046" s="13" t="s">
        <v>84</v>
      </c>
    </row>
    <row r="1047" spans="2:65" s="1" customFormat="1" ht="16.5" customHeight="1">
      <c r="B1047" s="25"/>
      <c r="C1047" s="124" t="s">
        <v>872</v>
      </c>
      <c r="D1047" s="124" t="s">
        <v>128</v>
      </c>
      <c r="E1047" s="125" t="s">
        <v>1595</v>
      </c>
      <c r="F1047" s="126" t="s">
        <v>1596</v>
      </c>
      <c r="G1047" s="127" t="s">
        <v>1544</v>
      </c>
      <c r="H1047" s="128">
        <v>20</v>
      </c>
      <c r="I1047" s="129">
        <v>789</v>
      </c>
      <c r="J1047" s="129">
        <f>ROUND(I1047*H1047,2)</f>
        <v>15780</v>
      </c>
      <c r="K1047" s="126" t="s">
        <v>132</v>
      </c>
      <c r="L1047" s="25"/>
      <c r="M1047" s="130" t="s">
        <v>1</v>
      </c>
      <c r="N1047" s="131" t="s">
        <v>39</v>
      </c>
      <c r="O1047" s="132">
        <v>0</v>
      </c>
      <c r="P1047" s="132">
        <f>O1047*H1047</f>
        <v>0</v>
      </c>
      <c r="Q1047" s="132">
        <v>0</v>
      </c>
      <c r="R1047" s="132">
        <f>Q1047*H1047</f>
        <v>0</v>
      </c>
      <c r="S1047" s="132">
        <v>0</v>
      </c>
      <c r="T1047" s="133">
        <f>S1047*H1047</f>
        <v>0</v>
      </c>
      <c r="AR1047" s="134" t="s">
        <v>133</v>
      </c>
      <c r="AT1047" s="134" t="s">
        <v>128</v>
      </c>
      <c r="AU1047" s="134" t="s">
        <v>84</v>
      </c>
      <c r="AY1047" s="13" t="s">
        <v>125</v>
      </c>
      <c r="BE1047" s="135">
        <f>IF(N1047="základní",J1047,0)</f>
        <v>15780</v>
      </c>
      <c r="BF1047" s="135">
        <f>IF(N1047="snížená",J1047,0)</f>
        <v>0</v>
      </c>
      <c r="BG1047" s="135">
        <f>IF(N1047="zákl. přenesená",J1047,0)</f>
        <v>0</v>
      </c>
      <c r="BH1047" s="135">
        <f>IF(N1047="sníž. přenesená",J1047,0)</f>
        <v>0</v>
      </c>
      <c r="BI1047" s="135">
        <f>IF(N1047="nulová",J1047,0)</f>
        <v>0</v>
      </c>
      <c r="BJ1047" s="13" t="s">
        <v>82</v>
      </c>
      <c r="BK1047" s="135">
        <f>ROUND(I1047*H1047,2)</f>
        <v>15780</v>
      </c>
      <c r="BL1047" s="13" t="s">
        <v>133</v>
      </c>
      <c r="BM1047" s="134" t="s">
        <v>1597</v>
      </c>
    </row>
    <row r="1048" spans="2:65" s="1" customFormat="1" ht="19.2">
      <c r="B1048" s="25"/>
      <c r="D1048" s="136" t="s">
        <v>134</v>
      </c>
      <c r="F1048" s="137" t="s">
        <v>1598</v>
      </c>
      <c r="L1048" s="25"/>
      <c r="M1048" s="138"/>
      <c r="T1048" s="49"/>
      <c r="AT1048" s="13" t="s">
        <v>134</v>
      </c>
      <c r="AU1048" s="13" t="s">
        <v>84</v>
      </c>
    </row>
    <row r="1049" spans="2:65" s="1" customFormat="1" ht="19.2">
      <c r="B1049" s="25"/>
      <c r="D1049" s="136" t="s">
        <v>136</v>
      </c>
      <c r="F1049" s="139" t="s">
        <v>1599</v>
      </c>
      <c r="L1049" s="25"/>
      <c r="M1049" s="138"/>
      <c r="T1049" s="49"/>
      <c r="AT1049" s="13" t="s">
        <v>136</v>
      </c>
      <c r="AU1049" s="13" t="s">
        <v>84</v>
      </c>
    </row>
    <row r="1050" spans="2:65" s="1" customFormat="1" ht="16.5" customHeight="1">
      <c r="B1050" s="25"/>
      <c r="C1050" s="124" t="s">
        <v>1600</v>
      </c>
      <c r="D1050" s="124" t="s">
        <v>128</v>
      </c>
      <c r="E1050" s="125" t="s">
        <v>1601</v>
      </c>
      <c r="F1050" s="126" t="s">
        <v>1602</v>
      </c>
      <c r="G1050" s="127" t="s">
        <v>1544</v>
      </c>
      <c r="H1050" s="128">
        <v>50</v>
      </c>
      <c r="I1050" s="129">
        <v>5180</v>
      </c>
      <c r="J1050" s="129">
        <f>ROUND(I1050*H1050,2)</f>
        <v>259000</v>
      </c>
      <c r="K1050" s="126" t="s">
        <v>132</v>
      </c>
      <c r="L1050" s="25"/>
      <c r="M1050" s="130" t="s">
        <v>1</v>
      </c>
      <c r="N1050" s="131" t="s">
        <v>39</v>
      </c>
      <c r="O1050" s="132">
        <v>0</v>
      </c>
      <c r="P1050" s="132">
        <f>O1050*H1050</f>
        <v>0</v>
      </c>
      <c r="Q1050" s="132">
        <v>0</v>
      </c>
      <c r="R1050" s="132">
        <f>Q1050*H1050</f>
        <v>0</v>
      </c>
      <c r="S1050" s="132">
        <v>0</v>
      </c>
      <c r="T1050" s="133">
        <f>S1050*H1050</f>
        <v>0</v>
      </c>
      <c r="AR1050" s="134" t="s">
        <v>133</v>
      </c>
      <c r="AT1050" s="134" t="s">
        <v>128</v>
      </c>
      <c r="AU1050" s="134" t="s">
        <v>84</v>
      </c>
      <c r="AY1050" s="13" t="s">
        <v>125</v>
      </c>
      <c r="BE1050" s="135">
        <f>IF(N1050="základní",J1050,0)</f>
        <v>259000</v>
      </c>
      <c r="BF1050" s="135">
        <f>IF(N1050="snížená",J1050,0)</f>
        <v>0</v>
      </c>
      <c r="BG1050" s="135">
        <f>IF(N1050="zákl. přenesená",J1050,0)</f>
        <v>0</v>
      </c>
      <c r="BH1050" s="135">
        <f>IF(N1050="sníž. přenesená",J1050,0)</f>
        <v>0</v>
      </c>
      <c r="BI1050" s="135">
        <f>IF(N1050="nulová",J1050,0)</f>
        <v>0</v>
      </c>
      <c r="BJ1050" s="13" t="s">
        <v>82</v>
      </c>
      <c r="BK1050" s="135">
        <f>ROUND(I1050*H1050,2)</f>
        <v>259000</v>
      </c>
      <c r="BL1050" s="13" t="s">
        <v>133</v>
      </c>
      <c r="BM1050" s="134" t="s">
        <v>1603</v>
      </c>
    </row>
    <row r="1051" spans="2:65" s="1" customFormat="1" ht="28.8">
      <c r="B1051" s="25"/>
      <c r="D1051" s="136" t="s">
        <v>134</v>
      </c>
      <c r="F1051" s="137" t="s">
        <v>1604</v>
      </c>
      <c r="L1051" s="25"/>
      <c r="M1051" s="138"/>
      <c r="T1051" s="49"/>
      <c r="AT1051" s="13" t="s">
        <v>134</v>
      </c>
      <c r="AU1051" s="13" t="s">
        <v>84</v>
      </c>
    </row>
    <row r="1052" spans="2:65" s="1" customFormat="1" ht="38.4">
      <c r="B1052" s="25"/>
      <c r="D1052" s="136" t="s">
        <v>136</v>
      </c>
      <c r="F1052" s="139" t="s">
        <v>1605</v>
      </c>
      <c r="L1052" s="25"/>
      <c r="M1052" s="138"/>
      <c r="T1052" s="49"/>
      <c r="AT1052" s="13" t="s">
        <v>136</v>
      </c>
      <c r="AU1052" s="13" t="s">
        <v>84</v>
      </c>
    </row>
    <row r="1053" spans="2:65" s="1" customFormat="1" ht="16.5" customHeight="1">
      <c r="B1053" s="25"/>
      <c r="C1053" s="124" t="s">
        <v>877</v>
      </c>
      <c r="D1053" s="124" t="s">
        <v>128</v>
      </c>
      <c r="E1053" s="125" t="s">
        <v>1606</v>
      </c>
      <c r="F1053" s="126" t="s">
        <v>1607</v>
      </c>
      <c r="G1053" s="127" t="s">
        <v>1544</v>
      </c>
      <c r="H1053" s="128">
        <v>50</v>
      </c>
      <c r="I1053" s="129">
        <v>5180</v>
      </c>
      <c r="J1053" s="129">
        <f>ROUND(I1053*H1053,2)</f>
        <v>259000</v>
      </c>
      <c r="K1053" s="126" t="s">
        <v>132</v>
      </c>
      <c r="L1053" s="25"/>
      <c r="M1053" s="130" t="s">
        <v>1</v>
      </c>
      <c r="N1053" s="131" t="s">
        <v>39</v>
      </c>
      <c r="O1053" s="132">
        <v>0</v>
      </c>
      <c r="P1053" s="132">
        <f>O1053*H1053</f>
        <v>0</v>
      </c>
      <c r="Q1053" s="132">
        <v>0</v>
      </c>
      <c r="R1053" s="132">
        <f>Q1053*H1053</f>
        <v>0</v>
      </c>
      <c r="S1053" s="132">
        <v>0</v>
      </c>
      <c r="T1053" s="133">
        <f>S1053*H1053</f>
        <v>0</v>
      </c>
      <c r="AR1053" s="134" t="s">
        <v>133</v>
      </c>
      <c r="AT1053" s="134" t="s">
        <v>128</v>
      </c>
      <c r="AU1053" s="134" t="s">
        <v>84</v>
      </c>
      <c r="AY1053" s="13" t="s">
        <v>125</v>
      </c>
      <c r="BE1053" s="135">
        <f>IF(N1053="základní",J1053,0)</f>
        <v>259000</v>
      </c>
      <c r="BF1053" s="135">
        <f>IF(N1053="snížená",J1053,0)</f>
        <v>0</v>
      </c>
      <c r="BG1053" s="135">
        <f>IF(N1053="zákl. přenesená",J1053,0)</f>
        <v>0</v>
      </c>
      <c r="BH1053" s="135">
        <f>IF(N1053="sníž. přenesená",J1053,0)</f>
        <v>0</v>
      </c>
      <c r="BI1053" s="135">
        <f>IF(N1053="nulová",J1053,0)</f>
        <v>0</v>
      </c>
      <c r="BJ1053" s="13" t="s">
        <v>82</v>
      </c>
      <c r="BK1053" s="135">
        <f>ROUND(I1053*H1053,2)</f>
        <v>259000</v>
      </c>
      <c r="BL1053" s="13" t="s">
        <v>133</v>
      </c>
      <c r="BM1053" s="134" t="s">
        <v>1608</v>
      </c>
    </row>
    <row r="1054" spans="2:65" s="1" customFormat="1" ht="28.8">
      <c r="B1054" s="25"/>
      <c r="D1054" s="136" t="s">
        <v>134</v>
      </c>
      <c r="F1054" s="137" t="s">
        <v>1609</v>
      </c>
      <c r="L1054" s="25"/>
      <c r="M1054" s="138"/>
      <c r="T1054" s="49"/>
      <c r="AT1054" s="13" t="s">
        <v>134</v>
      </c>
      <c r="AU1054" s="13" t="s">
        <v>84</v>
      </c>
    </row>
    <row r="1055" spans="2:65" s="1" customFormat="1" ht="38.4">
      <c r="B1055" s="25"/>
      <c r="D1055" s="136" t="s">
        <v>136</v>
      </c>
      <c r="F1055" s="139" t="s">
        <v>1605</v>
      </c>
      <c r="L1055" s="25"/>
      <c r="M1055" s="138"/>
      <c r="T1055" s="49"/>
      <c r="AT1055" s="13" t="s">
        <v>136</v>
      </c>
      <c r="AU1055" s="13" t="s">
        <v>84</v>
      </c>
    </row>
    <row r="1056" spans="2:65" s="1" customFormat="1" ht="16.5" customHeight="1">
      <c r="B1056" s="25"/>
      <c r="C1056" s="124" t="s">
        <v>1610</v>
      </c>
      <c r="D1056" s="124" t="s">
        <v>128</v>
      </c>
      <c r="E1056" s="125" t="s">
        <v>1611</v>
      </c>
      <c r="F1056" s="126" t="s">
        <v>1612</v>
      </c>
      <c r="G1056" s="127" t="s">
        <v>1544</v>
      </c>
      <c r="H1056" s="128">
        <v>50</v>
      </c>
      <c r="I1056" s="129">
        <v>5030</v>
      </c>
      <c r="J1056" s="129">
        <f>ROUND(I1056*H1056,2)</f>
        <v>251500</v>
      </c>
      <c r="K1056" s="126" t="s">
        <v>132</v>
      </c>
      <c r="L1056" s="25"/>
      <c r="M1056" s="130" t="s">
        <v>1</v>
      </c>
      <c r="N1056" s="131" t="s">
        <v>39</v>
      </c>
      <c r="O1056" s="132">
        <v>0</v>
      </c>
      <c r="P1056" s="132">
        <f>O1056*H1056</f>
        <v>0</v>
      </c>
      <c r="Q1056" s="132">
        <v>0</v>
      </c>
      <c r="R1056" s="132">
        <f>Q1056*H1056</f>
        <v>0</v>
      </c>
      <c r="S1056" s="132">
        <v>0</v>
      </c>
      <c r="T1056" s="133">
        <f>S1056*H1056</f>
        <v>0</v>
      </c>
      <c r="AR1056" s="134" t="s">
        <v>133</v>
      </c>
      <c r="AT1056" s="134" t="s">
        <v>128</v>
      </c>
      <c r="AU1056" s="134" t="s">
        <v>84</v>
      </c>
      <c r="AY1056" s="13" t="s">
        <v>125</v>
      </c>
      <c r="BE1056" s="135">
        <f>IF(N1056="základní",J1056,0)</f>
        <v>251500</v>
      </c>
      <c r="BF1056" s="135">
        <f>IF(N1056="snížená",J1056,0)</f>
        <v>0</v>
      </c>
      <c r="BG1056" s="135">
        <f>IF(N1056="zákl. přenesená",J1056,0)</f>
        <v>0</v>
      </c>
      <c r="BH1056" s="135">
        <f>IF(N1056="sníž. přenesená",J1056,0)</f>
        <v>0</v>
      </c>
      <c r="BI1056" s="135">
        <f>IF(N1056="nulová",J1056,0)</f>
        <v>0</v>
      </c>
      <c r="BJ1056" s="13" t="s">
        <v>82</v>
      </c>
      <c r="BK1056" s="135">
        <f>ROUND(I1056*H1056,2)</f>
        <v>251500</v>
      </c>
      <c r="BL1056" s="13" t="s">
        <v>133</v>
      </c>
      <c r="BM1056" s="134" t="s">
        <v>1613</v>
      </c>
    </row>
    <row r="1057" spans="2:65" s="1" customFormat="1" ht="28.8">
      <c r="B1057" s="25"/>
      <c r="D1057" s="136" t="s">
        <v>134</v>
      </c>
      <c r="F1057" s="137" t="s">
        <v>1614</v>
      </c>
      <c r="L1057" s="25"/>
      <c r="M1057" s="138"/>
      <c r="T1057" s="49"/>
      <c r="AT1057" s="13" t="s">
        <v>134</v>
      </c>
      <c r="AU1057" s="13" t="s">
        <v>84</v>
      </c>
    </row>
    <row r="1058" spans="2:65" s="1" customFormat="1" ht="38.4">
      <c r="B1058" s="25"/>
      <c r="D1058" s="136" t="s">
        <v>136</v>
      </c>
      <c r="F1058" s="139" t="s">
        <v>1605</v>
      </c>
      <c r="L1058" s="25"/>
      <c r="M1058" s="138"/>
      <c r="T1058" s="49"/>
      <c r="AT1058" s="13" t="s">
        <v>136</v>
      </c>
      <c r="AU1058" s="13" t="s">
        <v>84</v>
      </c>
    </row>
    <row r="1059" spans="2:65" s="1" customFormat="1" ht="16.5" customHeight="1">
      <c r="B1059" s="25"/>
      <c r="C1059" s="124" t="s">
        <v>882</v>
      </c>
      <c r="D1059" s="124" t="s">
        <v>128</v>
      </c>
      <c r="E1059" s="125" t="s">
        <v>1615</v>
      </c>
      <c r="F1059" s="126" t="s">
        <v>1616</v>
      </c>
      <c r="G1059" s="127" t="s">
        <v>1544</v>
      </c>
      <c r="H1059" s="128">
        <v>20</v>
      </c>
      <c r="I1059" s="129">
        <v>3270</v>
      </c>
      <c r="J1059" s="129">
        <f>ROUND(I1059*H1059,2)</f>
        <v>65400</v>
      </c>
      <c r="K1059" s="126" t="s">
        <v>132</v>
      </c>
      <c r="L1059" s="25"/>
      <c r="M1059" s="130" t="s">
        <v>1</v>
      </c>
      <c r="N1059" s="131" t="s">
        <v>39</v>
      </c>
      <c r="O1059" s="132">
        <v>0</v>
      </c>
      <c r="P1059" s="132">
        <f>O1059*H1059</f>
        <v>0</v>
      </c>
      <c r="Q1059" s="132">
        <v>0</v>
      </c>
      <c r="R1059" s="132">
        <f>Q1059*H1059</f>
        <v>0</v>
      </c>
      <c r="S1059" s="132">
        <v>0</v>
      </c>
      <c r="T1059" s="133">
        <f>S1059*H1059</f>
        <v>0</v>
      </c>
      <c r="AR1059" s="134" t="s">
        <v>133</v>
      </c>
      <c r="AT1059" s="134" t="s">
        <v>128</v>
      </c>
      <c r="AU1059" s="134" t="s">
        <v>84</v>
      </c>
      <c r="AY1059" s="13" t="s">
        <v>125</v>
      </c>
      <c r="BE1059" s="135">
        <f>IF(N1059="základní",J1059,0)</f>
        <v>65400</v>
      </c>
      <c r="BF1059" s="135">
        <f>IF(N1059="snížená",J1059,0)</f>
        <v>0</v>
      </c>
      <c r="BG1059" s="135">
        <f>IF(N1059="zákl. přenesená",J1059,0)</f>
        <v>0</v>
      </c>
      <c r="BH1059" s="135">
        <f>IF(N1059="sníž. přenesená",J1059,0)</f>
        <v>0</v>
      </c>
      <c r="BI1059" s="135">
        <f>IF(N1059="nulová",J1059,0)</f>
        <v>0</v>
      </c>
      <c r="BJ1059" s="13" t="s">
        <v>82</v>
      </c>
      <c r="BK1059" s="135">
        <f>ROUND(I1059*H1059,2)</f>
        <v>65400</v>
      </c>
      <c r="BL1059" s="13" t="s">
        <v>133</v>
      </c>
      <c r="BM1059" s="134" t="s">
        <v>1617</v>
      </c>
    </row>
    <row r="1060" spans="2:65" s="1" customFormat="1" ht="28.8">
      <c r="B1060" s="25"/>
      <c r="D1060" s="136" t="s">
        <v>134</v>
      </c>
      <c r="F1060" s="137" t="s">
        <v>1618</v>
      </c>
      <c r="L1060" s="25"/>
      <c r="M1060" s="138"/>
      <c r="T1060" s="49"/>
      <c r="AT1060" s="13" t="s">
        <v>134</v>
      </c>
      <c r="AU1060" s="13" t="s">
        <v>84</v>
      </c>
    </row>
    <row r="1061" spans="2:65" s="1" customFormat="1" ht="38.4">
      <c r="B1061" s="25"/>
      <c r="D1061" s="136" t="s">
        <v>136</v>
      </c>
      <c r="F1061" s="139" t="s">
        <v>1605</v>
      </c>
      <c r="L1061" s="25"/>
      <c r="M1061" s="138"/>
      <c r="T1061" s="49"/>
      <c r="AT1061" s="13" t="s">
        <v>136</v>
      </c>
      <c r="AU1061" s="13" t="s">
        <v>84</v>
      </c>
    </row>
    <row r="1062" spans="2:65" s="1" customFormat="1" ht="16.5" customHeight="1">
      <c r="B1062" s="25"/>
      <c r="C1062" s="124" t="s">
        <v>1619</v>
      </c>
      <c r="D1062" s="124" t="s">
        <v>128</v>
      </c>
      <c r="E1062" s="125" t="s">
        <v>1620</v>
      </c>
      <c r="F1062" s="126" t="s">
        <v>1621</v>
      </c>
      <c r="G1062" s="127" t="s">
        <v>1544</v>
      </c>
      <c r="H1062" s="128">
        <v>20</v>
      </c>
      <c r="I1062" s="129">
        <v>3270</v>
      </c>
      <c r="J1062" s="129">
        <f>ROUND(I1062*H1062,2)</f>
        <v>65400</v>
      </c>
      <c r="K1062" s="126" t="s">
        <v>132</v>
      </c>
      <c r="L1062" s="25"/>
      <c r="M1062" s="130" t="s">
        <v>1</v>
      </c>
      <c r="N1062" s="131" t="s">
        <v>39</v>
      </c>
      <c r="O1062" s="132">
        <v>0</v>
      </c>
      <c r="P1062" s="132">
        <f>O1062*H1062</f>
        <v>0</v>
      </c>
      <c r="Q1062" s="132">
        <v>0</v>
      </c>
      <c r="R1062" s="132">
        <f>Q1062*H1062</f>
        <v>0</v>
      </c>
      <c r="S1062" s="132">
        <v>0</v>
      </c>
      <c r="T1062" s="133">
        <f>S1062*H1062</f>
        <v>0</v>
      </c>
      <c r="AR1062" s="134" t="s">
        <v>133</v>
      </c>
      <c r="AT1062" s="134" t="s">
        <v>128</v>
      </c>
      <c r="AU1062" s="134" t="s">
        <v>84</v>
      </c>
      <c r="AY1062" s="13" t="s">
        <v>125</v>
      </c>
      <c r="BE1062" s="135">
        <f>IF(N1062="základní",J1062,0)</f>
        <v>65400</v>
      </c>
      <c r="BF1062" s="135">
        <f>IF(N1062="snížená",J1062,0)</f>
        <v>0</v>
      </c>
      <c r="BG1062" s="135">
        <f>IF(N1062="zákl. přenesená",J1062,0)</f>
        <v>0</v>
      </c>
      <c r="BH1062" s="135">
        <f>IF(N1062="sníž. přenesená",J1062,0)</f>
        <v>0</v>
      </c>
      <c r="BI1062" s="135">
        <f>IF(N1062="nulová",J1062,0)</f>
        <v>0</v>
      </c>
      <c r="BJ1062" s="13" t="s">
        <v>82</v>
      </c>
      <c r="BK1062" s="135">
        <f>ROUND(I1062*H1062,2)</f>
        <v>65400</v>
      </c>
      <c r="BL1062" s="13" t="s">
        <v>133</v>
      </c>
      <c r="BM1062" s="134" t="s">
        <v>1622</v>
      </c>
    </row>
    <row r="1063" spans="2:65" s="1" customFormat="1" ht="28.8">
      <c r="B1063" s="25"/>
      <c r="D1063" s="136" t="s">
        <v>134</v>
      </c>
      <c r="F1063" s="137" t="s">
        <v>1623</v>
      </c>
      <c r="L1063" s="25"/>
      <c r="M1063" s="138"/>
      <c r="T1063" s="49"/>
      <c r="AT1063" s="13" t="s">
        <v>134</v>
      </c>
      <c r="AU1063" s="13" t="s">
        <v>84</v>
      </c>
    </row>
    <row r="1064" spans="2:65" s="1" customFormat="1" ht="38.4">
      <c r="B1064" s="25"/>
      <c r="D1064" s="136" t="s">
        <v>136</v>
      </c>
      <c r="F1064" s="139" t="s">
        <v>1605</v>
      </c>
      <c r="L1064" s="25"/>
      <c r="M1064" s="138"/>
      <c r="T1064" s="49"/>
      <c r="AT1064" s="13" t="s">
        <v>136</v>
      </c>
      <c r="AU1064" s="13" t="s">
        <v>84</v>
      </c>
    </row>
    <row r="1065" spans="2:65" s="1" customFormat="1" ht="16.5" customHeight="1">
      <c r="B1065" s="25"/>
      <c r="C1065" s="124" t="s">
        <v>886</v>
      </c>
      <c r="D1065" s="124" t="s">
        <v>128</v>
      </c>
      <c r="E1065" s="125" t="s">
        <v>1624</v>
      </c>
      <c r="F1065" s="126" t="s">
        <v>1625</v>
      </c>
      <c r="G1065" s="127" t="s">
        <v>1544</v>
      </c>
      <c r="H1065" s="128">
        <v>20</v>
      </c>
      <c r="I1065" s="129">
        <v>3270</v>
      </c>
      <c r="J1065" s="129">
        <f>ROUND(I1065*H1065,2)</f>
        <v>65400</v>
      </c>
      <c r="K1065" s="126" t="s">
        <v>132</v>
      </c>
      <c r="L1065" s="25"/>
      <c r="M1065" s="130" t="s">
        <v>1</v>
      </c>
      <c r="N1065" s="131" t="s">
        <v>39</v>
      </c>
      <c r="O1065" s="132">
        <v>0</v>
      </c>
      <c r="P1065" s="132">
        <f>O1065*H1065</f>
        <v>0</v>
      </c>
      <c r="Q1065" s="132">
        <v>0</v>
      </c>
      <c r="R1065" s="132">
        <f>Q1065*H1065</f>
        <v>0</v>
      </c>
      <c r="S1065" s="132">
        <v>0</v>
      </c>
      <c r="T1065" s="133">
        <f>S1065*H1065</f>
        <v>0</v>
      </c>
      <c r="AR1065" s="134" t="s">
        <v>133</v>
      </c>
      <c r="AT1065" s="134" t="s">
        <v>128</v>
      </c>
      <c r="AU1065" s="134" t="s">
        <v>84</v>
      </c>
      <c r="AY1065" s="13" t="s">
        <v>125</v>
      </c>
      <c r="BE1065" s="135">
        <f>IF(N1065="základní",J1065,0)</f>
        <v>65400</v>
      </c>
      <c r="BF1065" s="135">
        <f>IF(N1065="snížená",J1065,0)</f>
        <v>0</v>
      </c>
      <c r="BG1065" s="135">
        <f>IF(N1065="zákl. přenesená",J1065,0)</f>
        <v>0</v>
      </c>
      <c r="BH1065" s="135">
        <f>IF(N1065="sníž. přenesená",J1065,0)</f>
        <v>0</v>
      </c>
      <c r="BI1065" s="135">
        <f>IF(N1065="nulová",J1065,0)</f>
        <v>0</v>
      </c>
      <c r="BJ1065" s="13" t="s">
        <v>82</v>
      </c>
      <c r="BK1065" s="135">
        <f>ROUND(I1065*H1065,2)</f>
        <v>65400</v>
      </c>
      <c r="BL1065" s="13" t="s">
        <v>133</v>
      </c>
      <c r="BM1065" s="134" t="s">
        <v>1626</v>
      </c>
    </row>
    <row r="1066" spans="2:65" s="1" customFormat="1" ht="28.8">
      <c r="B1066" s="25"/>
      <c r="D1066" s="136" t="s">
        <v>134</v>
      </c>
      <c r="F1066" s="137" t="s">
        <v>1627</v>
      </c>
      <c r="L1066" s="25"/>
      <c r="M1066" s="138"/>
      <c r="T1066" s="49"/>
      <c r="AT1066" s="13" t="s">
        <v>134</v>
      </c>
      <c r="AU1066" s="13" t="s">
        <v>84</v>
      </c>
    </row>
    <row r="1067" spans="2:65" s="1" customFormat="1" ht="38.4">
      <c r="B1067" s="25"/>
      <c r="D1067" s="136" t="s">
        <v>136</v>
      </c>
      <c r="F1067" s="139" t="s">
        <v>1605</v>
      </c>
      <c r="L1067" s="25"/>
      <c r="M1067" s="138"/>
      <c r="T1067" s="49"/>
      <c r="AT1067" s="13" t="s">
        <v>136</v>
      </c>
      <c r="AU1067" s="13" t="s">
        <v>84</v>
      </c>
    </row>
    <row r="1068" spans="2:65" s="1" customFormat="1" ht="16.5" customHeight="1">
      <c r="B1068" s="25"/>
      <c r="C1068" s="124" t="s">
        <v>1628</v>
      </c>
      <c r="D1068" s="124" t="s">
        <v>128</v>
      </c>
      <c r="E1068" s="125" t="s">
        <v>1629</v>
      </c>
      <c r="F1068" s="126" t="s">
        <v>1630</v>
      </c>
      <c r="G1068" s="127" t="s">
        <v>450</v>
      </c>
      <c r="H1068" s="128">
        <v>3000</v>
      </c>
      <c r="I1068" s="129">
        <v>25.9</v>
      </c>
      <c r="J1068" s="129">
        <f>ROUND(I1068*H1068,2)</f>
        <v>77700</v>
      </c>
      <c r="K1068" s="126" t="s">
        <v>132</v>
      </c>
      <c r="L1068" s="25"/>
      <c r="M1068" s="130" t="s">
        <v>1</v>
      </c>
      <c r="N1068" s="131" t="s">
        <v>39</v>
      </c>
      <c r="O1068" s="132">
        <v>0</v>
      </c>
      <c r="P1068" s="132">
        <f>O1068*H1068</f>
        <v>0</v>
      </c>
      <c r="Q1068" s="132">
        <v>0</v>
      </c>
      <c r="R1068" s="132">
        <f>Q1068*H1068</f>
        <v>0</v>
      </c>
      <c r="S1068" s="132">
        <v>0</v>
      </c>
      <c r="T1068" s="133">
        <f>S1068*H1068</f>
        <v>0</v>
      </c>
      <c r="AR1068" s="134" t="s">
        <v>133</v>
      </c>
      <c r="AT1068" s="134" t="s">
        <v>128</v>
      </c>
      <c r="AU1068" s="134" t="s">
        <v>84</v>
      </c>
      <c r="AY1068" s="13" t="s">
        <v>125</v>
      </c>
      <c r="BE1068" s="135">
        <f>IF(N1068="základní",J1068,0)</f>
        <v>77700</v>
      </c>
      <c r="BF1068" s="135">
        <f>IF(N1068="snížená",J1068,0)</f>
        <v>0</v>
      </c>
      <c r="BG1068" s="135">
        <f>IF(N1068="zákl. přenesená",J1068,0)</f>
        <v>0</v>
      </c>
      <c r="BH1068" s="135">
        <f>IF(N1068="sníž. přenesená",J1068,0)</f>
        <v>0</v>
      </c>
      <c r="BI1068" s="135">
        <f>IF(N1068="nulová",J1068,0)</f>
        <v>0</v>
      </c>
      <c r="BJ1068" s="13" t="s">
        <v>82</v>
      </c>
      <c r="BK1068" s="135">
        <f>ROUND(I1068*H1068,2)</f>
        <v>77700</v>
      </c>
      <c r="BL1068" s="13" t="s">
        <v>133</v>
      </c>
      <c r="BM1068" s="134" t="s">
        <v>1631</v>
      </c>
    </row>
    <row r="1069" spans="2:65" s="1" customFormat="1" ht="28.8">
      <c r="B1069" s="25"/>
      <c r="D1069" s="136" t="s">
        <v>134</v>
      </c>
      <c r="F1069" s="137" t="s">
        <v>1632</v>
      </c>
      <c r="L1069" s="25"/>
      <c r="M1069" s="138"/>
      <c r="T1069" s="49"/>
      <c r="AT1069" s="13" t="s">
        <v>134</v>
      </c>
      <c r="AU1069" s="13" t="s">
        <v>84</v>
      </c>
    </row>
    <row r="1070" spans="2:65" s="1" customFormat="1" ht="28.8">
      <c r="B1070" s="25"/>
      <c r="D1070" s="136" t="s">
        <v>136</v>
      </c>
      <c r="F1070" s="139" t="s">
        <v>1633</v>
      </c>
      <c r="L1070" s="25"/>
      <c r="M1070" s="138"/>
      <c r="T1070" s="49"/>
      <c r="AT1070" s="13" t="s">
        <v>136</v>
      </c>
      <c r="AU1070" s="13" t="s">
        <v>84</v>
      </c>
    </row>
    <row r="1071" spans="2:65" s="1" customFormat="1" ht="16.5" customHeight="1">
      <c r="B1071" s="25"/>
      <c r="C1071" s="124" t="s">
        <v>891</v>
      </c>
      <c r="D1071" s="124" t="s">
        <v>128</v>
      </c>
      <c r="E1071" s="125" t="s">
        <v>1634</v>
      </c>
      <c r="F1071" s="126" t="s">
        <v>1635</v>
      </c>
      <c r="G1071" s="127" t="s">
        <v>450</v>
      </c>
      <c r="H1071" s="128">
        <v>3000</v>
      </c>
      <c r="I1071" s="129">
        <v>29.3</v>
      </c>
      <c r="J1071" s="129">
        <f>ROUND(I1071*H1071,2)</f>
        <v>87900</v>
      </c>
      <c r="K1071" s="126" t="s">
        <v>132</v>
      </c>
      <c r="L1071" s="25"/>
      <c r="M1071" s="130" t="s">
        <v>1</v>
      </c>
      <c r="N1071" s="131" t="s">
        <v>39</v>
      </c>
      <c r="O1071" s="132">
        <v>0</v>
      </c>
      <c r="P1071" s="132">
        <f>O1071*H1071</f>
        <v>0</v>
      </c>
      <c r="Q1071" s="132">
        <v>0</v>
      </c>
      <c r="R1071" s="132">
        <f>Q1071*H1071</f>
        <v>0</v>
      </c>
      <c r="S1071" s="132">
        <v>0</v>
      </c>
      <c r="T1071" s="133">
        <f>S1071*H1071</f>
        <v>0</v>
      </c>
      <c r="AR1071" s="134" t="s">
        <v>133</v>
      </c>
      <c r="AT1071" s="134" t="s">
        <v>128</v>
      </c>
      <c r="AU1071" s="134" t="s">
        <v>84</v>
      </c>
      <c r="AY1071" s="13" t="s">
        <v>125</v>
      </c>
      <c r="BE1071" s="135">
        <f>IF(N1071="základní",J1071,0)</f>
        <v>87900</v>
      </c>
      <c r="BF1071" s="135">
        <f>IF(N1071="snížená",J1071,0)</f>
        <v>0</v>
      </c>
      <c r="BG1071" s="135">
        <f>IF(N1071="zákl. přenesená",J1071,0)</f>
        <v>0</v>
      </c>
      <c r="BH1071" s="135">
        <f>IF(N1071="sníž. přenesená",J1071,0)</f>
        <v>0</v>
      </c>
      <c r="BI1071" s="135">
        <f>IF(N1071="nulová",J1071,0)</f>
        <v>0</v>
      </c>
      <c r="BJ1071" s="13" t="s">
        <v>82</v>
      </c>
      <c r="BK1071" s="135">
        <f>ROUND(I1071*H1071,2)</f>
        <v>87900</v>
      </c>
      <c r="BL1071" s="13" t="s">
        <v>133</v>
      </c>
      <c r="BM1071" s="134" t="s">
        <v>1636</v>
      </c>
    </row>
    <row r="1072" spans="2:65" s="1" customFormat="1" ht="28.8">
      <c r="B1072" s="25"/>
      <c r="D1072" s="136" t="s">
        <v>134</v>
      </c>
      <c r="F1072" s="137" t="s">
        <v>1637</v>
      </c>
      <c r="L1072" s="25"/>
      <c r="M1072" s="138"/>
      <c r="T1072" s="49"/>
      <c r="AT1072" s="13" t="s">
        <v>134</v>
      </c>
      <c r="AU1072" s="13" t="s">
        <v>84</v>
      </c>
    </row>
    <row r="1073" spans="2:65" s="1" customFormat="1" ht="28.8">
      <c r="B1073" s="25"/>
      <c r="D1073" s="136" t="s">
        <v>136</v>
      </c>
      <c r="F1073" s="139" t="s">
        <v>1633</v>
      </c>
      <c r="L1073" s="25"/>
      <c r="M1073" s="138"/>
      <c r="T1073" s="49"/>
      <c r="AT1073" s="13" t="s">
        <v>136</v>
      </c>
      <c r="AU1073" s="13" t="s">
        <v>84</v>
      </c>
    </row>
    <row r="1074" spans="2:65" s="1" customFormat="1" ht="24.15" customHeight="1">
      <c r="B1074" s="25"/>
      <c r="C1074" s="124" t="s">
        <v>1638</v>
      </c>
      <c r="D1074" s="124" t="s">
        <v>128</v>
      </c>
      <c r="E1074" s="125" t="s">
        <v>1639</v>
      </c>
      <c r="F1074" s="126" t="s">
        <v>1640</v>
      </c>
      <c r="G1074" s="127" t="s">
        <v>450</v>
      </c>
      <c r="H1074" s="128">
        <v>3000</v>
      </c>
      <c r="I1074" s="129">
        <v>30.7</v>
      </c>
      <c r="J1074" s="129">
        <f>ROUND(I1074*H1074,2)</f>
        <v>92100</v>
      </c>
      <c r="K1074" s="126" t="s">
        <v>132</v>
      </c>
      <c r="L1074" s="25"/>
      <c r="M1074" s="130" t="s">
        <v>1</v>
      </c>
      <c r="N1074" s="131" t="s">
        <v>39</v>
      </c>
      <c r="O1074" s="132">
        <v>0</v>
      </c>
      <c r="P1074" s="132">
        <f>O1074*H1074</f>
        <v>0</v>
      </c>
      <c r="Q1074" s="132">
        <v>0</v>
      </c>
      <c r="R1074" s="132">
        <f>Q1074*H1074</f>
        <v>0</v>
      </c>
      <c r="S1074" s="132">
        <v>0</v>
      </c>
      <c r="T1074" s="133">
        <f>S1074*H1074</f>
        <v>0</v>
      </c>
      <c r="AR1074" s="134" t="s">
        <v>133</v>
      </c>
      <c r="AT1074" s="134" t="s">
        <v>128</v>
      </c>
      <c r="AU1074" s="134" t="s">
        <v>84</v>
      </c>
      <c r="AY1074" s="13" t="s">
        <v>125</v>
      </c>
      <c r="BE1074" s="135">
        <f>IF(N1074="základní",J1074,0)</f>
        <v>92100</v>
      </c>
      <c r="BF1074" s="135">
        <f>IF(N1074="snížená",J1074,0)</f>
        <v>0</v>
      </c>
      <c r="BG1074" s="135">
        <f>IF(N1074="zákl. přenesená",J1074,0)</f>
        <v>0</v>
      </c>
      <c r="BH1074" s="135">
        <f>IF(N1074="sníž. přenesená",J1074,0)</f>
        <v>0</v>
      </c>
      <c r="BI1074" s="135">
        <f>IF(N1074="nulová",J1074,0)</f>
        <v>0</v>
      </c>
      <c r="BJ1074" s="13" t="s">
        <v>82</v>
      </c>
      <c r="BK1074" s="135">
        <f>ROUND(I1074*H1074,2)</f>
        <v>92100</v>
      </c>
      <c r="BL1074" s="13" t="s">
        <v>133</v>
      </c>
      <c r="BM1074" s="134" t="s">
        <v>1641</v>
      </c>
    </row>
    <row r="1075" spans="2:65" s="1" customFormat="1" ht="28.8">
      <c r="B1075" s="25"/>
      <c r="D1075" s="136" t="s">
        <v>134</v>
      </c>
      <c r="F1075" s="137" t="s">
        <v>1642</v>
      </c>
      <c r="L1075" s="25"/>
      <c r="M1075" s="138"/>
      <c r="T1075" s="49"/>
      <c r="AT1075" s="13" t="s">
        <v>134</v>
      </c>
      <c r="AU1075" s="13" t="s">
        <v>84</v>
      </c>
    </row>
    <row r="1076" spans="2:65" s="1" customFormat="1" ht="28.8">
      <c r="B1076" s="25"/>
      <c r="D1076" s="136" t="s">
        <v>136</v>
      </c>
      <c r="F1076" s="139" t="s">
        <v>1633</v>
      </c>
      <c r="L1076" s="25"/>
      <c r="M1076" s="138"/>
      <c r="T1076" s="49"/>
      <c r="AT1076" s="13" t="s">
        <v>136</v>
      </c>
      <c r="AU1076" s="13" t="s">
        <v>84</v>
      </c>
    </row>
    <row r="1077" spans="2:65" s="1" customFormat="1" ht="16.5" customHeight="1">
      <c r="B1077" s="25"/>
      <c r="C1077" s="124" t="s">
        <v>895</v>
      </c>
      <c r="D1077" s="124" t="s">
        <v>128</v>
      </c>
      <c r="E1077" s="125" t="s">
        <v>1643</v>
      </c>
      <c r="F1077" s="126" t="s">
        <v>1644</v>
      </c>
      <c r="G1077" s="127" t="s">
        <v>450</v>
      </c>
      <c r="H1077" s="128">
        <v>3000</v>
      </c>
      <c r="I1077" s="129">
        <v>34.1</v>
      </c>
      <c r="J1077" s="129">
        <f>ROUND(I1077*H1077,2)</f>
        <v>102300</v>
      </c>
      <c r="K1077" s="126" t="s">
        <v>132</v>
      </c>
      <c r="L1077" s="25"/>
      <c r="M1077" s="130" t="s">
        <v>1</v>
      </c>
      <c r="N1077" s="131" t="s">
        <v>39</v>
      </c>
      <c r="O1077" s="132">
        <v>0</v>
      </c>
      <c r="P1077" s="132">
        <f>O1077*H1077</f>
        <v>0</v>
      </c>
      <c r="Q1077" s="132">
        <v>0</v>
      </c>
      <c r="R1077" s="132">
        <f>Q1077*H1077</f>
        <v>0</v>
      </c>
      <c r="S1077" s="132">
        <v>0</v>
      </c>
      <c r="T1077" s="133">
        <f>S1077*H1077</f>
        <v>0</v>
      </c>
      <c r="AR1077" s="134" t="s">
        <v>133</v>
      </c>
      <c r="AT1077" s="134" t="s">
        <v>128</v>
      </c>
      <c r="AU1077" s="134" t="s">
        <v>84</v>
      </c>
      <c r="AY1077" s="13" t="s">
        <v>125</v>
      </c>
      <c r="BE1077" s="135">
        <f>IF(N1077="základní",J1077,0)</f>
        <v>102300</v>
      </c>
      <c r="BF1077" s="135">
        <f>IF(N1077="snížená",J1077,0)</f>
        <v>0</v>
      </c>
      <c r="BG1077" s="135">
        <f>IF(N1077="zákl. přenesená",J1077,0)</f>
        <v>0</v>
      </c>
      <c r="BH1077" s="135">
        <f>IF(N1077="sníž. přenesená",J1077,0)</f>
        <v>0</v>
      </c>
      <c r="BI1077" s="135">
        <f>IF(N1077="nulová",J1077,0)</f>
        <v>0</v>
      </c>
      <c r="BJ1077" s="13" t="s">
        <v>82</v>
      </c>
      <c r="BK1077" s="135">
        <f>ROUND(I1077*H1077,2)</f>
        <v>102300</v>
      </c>
      <c r="BL1077" s="13" t="s">
        <v>133</v>
      </c>
      <c r="BM1077" s="134" t="s">
        <v>1645</v>
      </c>
    </row>
    <row r="1078" spans="2:65" s="1" customFormat="1" ht="28.8">
      <c r="B1078" s="25"/>
      <c r="D1078" s="136" t="s">
        <v>134</v>
      </c>
      <c r="F1078" s="137" t="s">
        <v>1646</v>
      </c>
      <c r="L1078" s="25"/>
      <c r="M1078" s="138"/>
      <c r="T1078" s="49"/>
      <c r="AT1078" s="13" t="s">
        <v>134</v>
      </c>
      <c r="AU1078" s="13" t="s">
        <v>84</v>
      </c>
    </row>
    <row r="1079" spans="2:65" s="1" customFormat="1" ht="28.8">
      <c r="B1079" s="25"/>
      <c r="D1079" s="136" t="s">
        <v>136</v>
      </c>
      <c r="F1079" s="139" t="s">
        <v>1633</v>
      </c>
      <c r="L1079" s="25"/>
      <c r="M1079" s="138"/>
      <c r="T1079" s="49"/>
      <c r="AT1079" s="13" t="s">
        <v>136</v>
      </c>
      <c r="AU1079" s="13" t="s">
        <v>84</v>
      </c>
    </row>
    <row r="1080" spans="2:65" s="1" customFormat="1" ht="16.5" customHeight="1">
      <c r="B1080" s="25"/>
      <c r="C1080" s="124" t="s">
        <v>1647</v>
      </c>
      <c r="D1080" s="124" t="s">
        <v>128</v>
      </c>
      <c r="E1080" s="125" t="s">
        <v>1648</v>
      </c>
      <c r="F1080" s="126" t="s">
        <v>1649</v>
      </c>
      <c r="G1080" s="127" t="s">
        <v>450</v>
      </c>
      <c r="H1080" s="128">
        <v>3000</v>
      </c>
      <c r="I1080" s="129">
        <v>47.7</v>
      </c>
      <c r="J1080" s="129">
        <f>ROUND(I1080*H1080,2)</f>
        <v>143100</v>
      </c>
      <c r="K1080" s="126" t="s">
        <v>132</v>
      </c>
      <c r="L1080" s="25"/>
      <c r="M1080" s="130" t="s">
        <v>1</v>
      </c>
      <c r="N1080" s="131" t="s">
        <v>39</v>
      </c>
      <c r="O1080" s="132">
        <v>0</v>
      </c>
      <c r="P1080" s="132">
        <f>O1080*H1080</f>
        <v>0</v>
      </c>
      <c r="Q1080" s="132">
        <v>0</v>
      </c>
      <c r="R1080" s="132">
        <f>Q1080*H1080</f>
        <v>0</v>
      </c>
      <c r="S1080" s="132">
        <v>0</v>
      </c>
      <c r="T1080" s="133">
        <f>S1080*H1080</f>
        <v>0</v>
      </c>
      <c r="AR1080" s="134" t="s">
        <v>133</v>
      </c>
      <c r="AT1080" s="134" t="s">
        <v>128</v>
      </c>
      <c r="AU1080" s="134" t="s">
        <v>84</v>
      </c>
      <c r="AY1080" s="13" t="s">
        <v>125</v>
      </c>
      <c r="BE1080" s="135">
        <f>IF(N1080="základní",J1080,0)</f>
        <v>143100</v>
      </c>
      <c r="BF1080" s="135">
        <f>IF(N1080="snížená",J1080,0)</f>
        <v>0</v>
      </c>
      <c r="BG1080" s="135">
        <f>IF(N1080="zákl. přenesená",J1080,0)</f>
        <v>0</v>
      </c>
      <c r="BH1080" s="135">
        <f>IF(N1080="sníž. přenesená",J1080,0)</f>
        <v>0</v>
      </c>
      <c r="BI1080" s="135">
        <f>IF(N1080="nulová",J1080,0)</f>
        <v>0</v>
      </c>
      <c r="BJ1080" s="13" t="s">
        <v>82</v>
      </c>
      <c r="BK1080" s="135">
        <f>ROUND(I1080*H1080,2)</f>
        <v>143100</v>
      </c>
      <c r="BL1080" s="13" t="s">
        <v>133</v>
      </c>
      <c r="BM1080" s="134" t="s">
        <v>1650</v>
      </c>
    </row>
    <row r="1081" spans="2:65" s="1" customFormat="1" ht="28.8">
      <c r="B1081" s="25"/>
      <c r="D1081" s="136" t="s">
        <v>134</v>
      </c>
      <c r="F1081" s="137" t="s">
        <v>1651</v>
      </c>
      <c r="L1081" s="25"/>
      <c r="M1081" s="138"/>
      <c r="T1081" s="49"/>
      <c r="AT1081" s="13" t="s">
        <v>134</v>
      </c>
      <c r="AU1081" s="13" t="s">
        <v>84</v>
      </c>
    </row>
    <row r="1082" spans="2:65" s="1" customFormat="1" ht="28.8">
      <c r="B1082" s="25"/>
      <c r="D1082" s="136" t="s">
        <v>136</v>
      </c>
      <c r="F1082" s="139" t="s">
        <v>1633</v>
      </c>
      <c r="L1082" s="25"/>
      <c r="M1082" s="138"/>
      <c r="T1082" s="49"/>
      <c r="AT1082" s="13" t="s">
        <v>136</v>
      </c>
      <c r="AU1082" s="13" t="s">
        <v>84</v>
      </c>
    </row>
    <row r="1083" spans="2:65" s="1" customFormat="1" ht="16.5" customHeight="1">
      <c r="B1083" s="25"/>
      <c r="C1083" s="124" t="s">
        <v>900</v>
      </c>
      <c r="D1083" s="124" t="s">
        <v>128</v>
      </c>
      <c r="E1083" s="125" t="s">
        <v>1652</v>
      </c>
      <c r="F1083" s="126" t="s">
        <v>1653</v>
      </c>
      <c r="G1083" s="127" t="s">
        <v>450</v>
      </c>
      <c r="H1083" s="128">
        <v>1000</v>
      </c>
      <c r="I1083" s="129">
        <v>37.5</v>
      </c>
      <c r="J1083" s="129">
        <f>ROUND(I1083*H1083,2)</f>
        <v>37500</v>
      </c>
      <c r="K1083" s="126" t="s">
        <v>132</v>
      </c>
      <c r="L1083" s="25"/>
      <c r="M1083" s="130" t="s">
        <v>1</v>
      </c>
      <c r="N1083" s="131" t="s">
        <v>39</v>
      </c>
      <c r="O1083" s="132">
        <v>0</v>
      </c>
      <c r="P1083" s="132">
        <f>O1083*H1083</f>
        <v>0</v>
      </c>
      <c r="Q1083" s="132">
        <v>0</v>
      </c>
      <c r="R1083" s="132">
        <f>Q1083*H1083</f>
        <v>0</v>
      </c>
      <c r="S1083" s="132">
        <v>0</v>
      </c>
      <c r="T1083" s="133">
        <f>S1083*H1083</f>
        <v>0</v>
      </c>
      <c r="AR1083" s="134" t="s">
        <v>133</v>
      </c>
      <c r="AT1083" s="134" t="s">
        <v>128</v>
      </c>
      <c r="AU1083" s="134" t="s">
        <v>84</v>
      </c>
      <c r="AY1083" s="13" t="s">
        <v>125</v>
      </c>
      <c r="BE1083" s="135">
        <f>IF(N1083="základní",J1083,0)</f>
        <v>37500</v>
      </c>
      <c r="BF1083" s="135">
        <f>IF(N1083="snížená",J1083,0)</f>
        <v>0</v>
      </c>
      <c r="BG1083" s="135">
        <f>IF(N1083="zákl. přenesená",J1083,0)</f>
        <v>0</v>
      </c>
      <c r="BH1083" s="135">
        <f>IF(N1083="sníž. přenesená",J1083,0)</f>
        <v>0</v>
      </c>
      <c r="BI1083" s="135">
        <f>IF(N1083="nulová",J1083,0)</f>
        <v>0</v>
      </c>
      <c r="BJ1083" s="13" t="s">
        <v>82</v>
      </c>
      <c r="BK1083" s="135">
        <f>ROUND(I1083*H1083,2)</f>
        <v>37500</v>
      </c>
      <c r="BL1083" s="13" t="s">
        <v>133</v>
      </c>
      <c r="BM1083" s="134" t="s">
        <v>1654</v>
      </c>
    </row>
    <row r="1084" spans="2:65" s="1" customFormat="1" ht="19.2">
      <c r="B1084" s="25"/>
      <c r="D1084" s="136" t="s">
        <v>134</v>
      </c>
      <c r="F1084" s="137" t="s">
        <v>1655</v>
      </c>
      <c r="L1084" s="25"/>
      <c r="M1084" s="138"/>
      <c r="T1084" s="49"/>
      <c r="AT1084" s="13" t="s">
        <v>134</v>
      </c>
      <c r="AU1084" s="13" t="s">
        <v>84</v>
      </c>
    </row>
    <row r="1085" spans="2:65" s="1" customFormat="1" ht="19.2">
      <c r="B1085" s="25"/>
      <c r="D1085" s="136" t="s">
        <v>136</v>
      </c>
      <c r="F1085" s="139" t="s">
        <v>1656</v>
      </c>
      <c r="L1085" s="25"/>
      <c r="M1085" s="138"/>
      <c r="T1085" s="49"/>
      <c r="AT1085" s="13" t="s">
        <v>136</v>
      </c>
      <c r="AU1085" s="13" t="s">
        <v>84</v>
      </c>
    </row>
    <row r="1086" spans="2:65" s="1" customFormat="1" ht="16.5" customHeight="1">
      <c r="B1086" s="25"/>
      <c r="C1086" s="124" t="s">
        <v>1657</v>
      </c>
      <c r="D1086" s="124" t="s">
        <v>128</v>
      </c>
      <c r="E1086" s="125" t="s">
        <v>1658</v>
      </c>
      <c r="F1086" s="126" t="s">
        <v>1659</v>
      </c>
      <c r="G1086" s="127" t="s">
        <v>450</v>
      </c>
      <c r="H1086" s="128">
        <v>500</v>
      </c>
      <c r="I1086" s="129">
        <v>47.7</v>
      </c>
      <c r="J1086" s="129">
        <f>ROUND(I1086*H1086,2)</f>
        <v>23850</v>
      </c>
      <c r="K1086" s="126" t="s">
        <v>132</v>
      </c>
      <c r="L1086" s="25"/>
      <c r="M1086" s="130" t="s">
        <v>1</v>
      </c>
      <c r="N1086" s="131" t="s">
        <v>39</v>
      </c>
      <c r="O1086" s="132">
        <v>0</v>
      </c>
      <c r="P1086" s="132">
        <f>O1086*H1086</f>
        <v>0</v>
      </c>
      <c r="Q1086" s="132">
        <v>0</v>
      </c>
      <c r="R1086" s="132">
        <f>Q1086*H1086</f>
        <v>0</v>
      </c>
      <c r="S1086" s="132">
        <v>0</v>
      </c>
      <c r="T1086" s="133">
        <f>S1086*H1086</f>
        <v>0</v>
      </c>
      <c r="AR1086" s="134" t="s">
        <v>133</v>
      </c>
      <c r="AT1086" s="134" t="s">
        <v>128</v>
      </c>
      <c r="AU1086" s="134" t="s">
        <v>84</v>
      </c>
      <c r="AY1086" s="13" t="s">
        <v>125</v>
      </c>
      <c r="BE1086" s="135">
        <f>IF(N1086="základní",J1086,0)</f>
        <v>23850</v>
      </c>
      <c r="BF1086" s="135">
        <f>IF(N1086="snížená",J1086,0)</f>
        <v>0</v>
      </c>
      <c r="BG1086" s="135">
        <f>IF(N1086="zákl. přenesená",J1086,0)</f>
        <v>0</v>
      </c>
      <c r="BH1086" s="135">
        <f>IF(N1086="sníž. přenesená",J1086,0)</f>
        <v>0</v>
      </c>
      <c r="BI1086" s="135">
        <f>IF(N1086="nulová",J1086,0)</f>
        <v>0</v>
      </c>
      <c r="BJ1086" s="13" t="s">
        <v>82</v>
      </c>
      <c r="BK1086" s="135">
        <f>ROUND(I1086*H1086,2)</f>
        <v>23850</v>
      </c>
      <c r="BL1086" s="13" t="s">
        <v>133</v>
      </c>
      <c r="BM1086" s="134" t="s">
        <v>1660</v>
      </c>
    </row>
    <row r="1087" spans="2:65" s="1" customFormat="1" ht="28.8">
      <c r="B1087" s="25"/>
      <c r="D1087" s="136" t="s">
        <v>134</v>
      </c>
      <c r="F1087" s="137" t="s">
        <v>1661</v>
      </c>
      <c r="L1087" s="25"/>
      <c r="M1087" s="138"/>
      <c r="T1087" s="49"/>
      <c r="AT1087" s="13" t="s">
        <v>134</v>
      </c>
      <c r="AU1087" s="13" t="s">
        <v>84</v>
      </c>
    </row>
    <row r="1088" spans="2:65" s="1" customFormat="1" ht="28.8">
      <c r="B1088" s="25"/>
      <c r="D1088" s="136" t="s">
        <v>136</v>
      </c>
      <c r="F1088" s="139" t="s">
        <v>1662</v>
      </c>
      <c r="L1088" s="25"/>
      <c r="M1088" s="138"/>
      <c r="T1088" s="49"/>
      <c r="AT1088" s="13" t="s">
        <v>136</v>
      </c>
      <c r="AU1088" s="13" t="s">
        <v>84</v>
      </c>
    </row>
    <row r="1089" spans="2:65" s="1" customFormat="1" ht="16.5" customHeight="1">
      <c r="B1089" s="25"/>
      <c r="C1089" s="124" t="s">
        <v>904</v>
      </c>
      <c r="D1089" s="124" t="s">
        <v>128</v>
      </c>
      <c r="E1089" s="125" t="s">
        <v>1663</v>
      </c>
      <c r="F1089" s="126" t="s">
        <v>1664</v>
      </c>
      <c r="G1089" s="127" t="s">
        <v>450</v>
      </c>
      <c r="H1089" s="128">
        <v>500</v>
      </c>
      <c r="I1089" s="129">
        <v>47.7</v>
      </c>
      <c r="J1089" s="129">
        <f>ROUND(I1089*H1089,2)</f>
        <v>23850</v>
      </c>
      <c r="K1089" s="126" t="s">
        <v>132</v>
      </c>
      <c r="L1089" s="25"/>
      <c r="M1089" s="130" t="s">
        <v>1</v>
      </c>
      <c r="N1089" s="131" t="s">
        <v>39</v>
      </c>
      <c r="O1089" s="132">
        <v>0</v>
      </c>
      <c r="P1089" s="132">
        <f>O1089*H1089</f>
        <v>0</v>
      </c>
      <c r="Q1089" s="132">
        <v>0</v>
      </c>
      <c r="R1089" s="132">
        <f>Q1089*H1089</f>
        <v>0</v>
      </c>
      <c r="S1089" s="132">
        <v>0</v>
      </c>
      <c r="T1089" s="133">
        <f>S1089*H1089</f>
        <v>0</v>
      </c>
      <c r="AR1089" s="134" t="s">
        <v>133</v>
      </c>
      <c r="AT1089" s="134" t="s">
        <v>128</v>
      </c>
      <c r="AU1089" s="134" t="s">
        <v>84</v>
      </c>
      <c r="AY1089" s="13" t="s">
        <v>125</v>
      </c>
      <c r="BE1089" s="135">
        <f>IF(N1089="základní",J1089,0)</f>
        <v>23850</v>
      </c>
      <c r="BF1089" s="135">
        <f>IF(N1089="snížená",J1089,0)</f>
        <v>0</v>
      </c>
      <c r="BG1089" s="135">
        <f>IF(N1089="zákl. přenesená",J1089,0)</f>
        <v>0</v>
      </c>
      <c r="BH1089" s="135">
        <f>IF(N1089="sníž. přenesená",J1089,0)</f>
        <v>0</v>
      </c>
      <c r="BI1089" s="135">
        <f>IF(N1089="nulová",J1089,0)</f>
        <v>0</v>
      </c>
      <c r="BJ1089" s="13" t="s">
        <v>82</v>
      </c>
      <c r="BK1089" s="135">
        <f>ROUND(I1089*H1089,2)</f>
        <v>23850</v>
      </c>
      <c r="BL1089" s="13" t="s">
        <v>133</v>
      </c>
      <c r="BM1089" s="134" t="s">
        <v>1665</v>
      </c>
    </row>
    <row r="1090" spans="2:65" s="1" customFormat="1" ht="28.8">
      <c r="B1090" s="25"/>
      <c r="D1090" s="136" t="s">
        <v>134</v>
      </c>
      <c r="F1090" s="137" t="s">
        <v>1666</v>
      </c>
      <c r="L1090" s="25"/>
      <c r="M1090" s="138"/>
      <c r="T1090" s="49"/>
      <c r="AT1090" s="13" t="s">
        <v>134</v>
      </c>
      <c r="AU1090" s="13" t="s">
        <v>84</v>
      </c>
    </row>
    <row r="1091" spans="2:65" s="1" customFormat="1" ht="28.8">
      <c r="B1091" s="25"/>
      <c r="D1091" s="136" t="s">
        <v>136</v>
      </c>
      <c r="F1091" s="139" t="s">
        <v>1662</v>
      </c>
      <c r="L1091" s="25"/>
      <c r="M1091" s="138"/>
      <c r="T1091" s="49"/>
      <c r="AT1091" s="13" t="s">
        <v>136</v>
      </c>
      <c r="AU1091" s="13" t="s">
        <v>84</v>
      </c>
    </row>
    <row r="1092" spans="2:65" s="1" customFormat="1" ht="16.5" customHeight="1">
      <c r="B1092" s="25"/>
      <c r="C1092" s="124" t="s">
        <v>1667</v>
      </c>
      <c r="D1092" s="124" t="s">
        <v>128</v>
      </c>
      <c r="E1092" s="125" t="s">
        <v>1668</v>
      </c>
      <c r="F1092" s="126" t="s">
        <v>1669</v>
      </c>
      <c r="G1092" s="127" t="s">
        <v>450</v>
      </c>
      <c r="H1092" s="128">
        <v>500</v>
      </c>
      <c r="I1092" s="129">
        <v>55.7</v>
      </c>
      <c r="J1092" s="129">
        <f>ROUND(I1092*H1092,2)</f>
        <v>27850</v>
      </c>
      <c r="K1092" s="126" t="s">
        <v>132</v>
      </c>
      <c r="L1092" s="25"/>
      <c r="M1092" s="130" t="s">
        <v>1</v>
      </c>
      <c r="N1092" s="131" t="s">
        <v>39</v>
      </c>
      <c r="O1092" s="132">
        <v>0</v>
      </c>
      <c r="P1092" s="132">
        <f>O1092*H1092</f>
        <v>0</v>
      </c>
      <c r="Q1092" s="132">
        <v>0</v>
      </c>
      <c r="R1092" s="132">
        <f>Q1092*H1092</f>
        <v>0</v>
      </c>
      <c r="S1092" s="132">
        <v>0</v>
      </c>
      <c r="T1092" s="133">
        <f>S1092*H1092</f>
        <v>0</v>
      </c>
      <c r="AR1092" s="134" t="s">
        <v>133</v>
      </c>
      <c r="AT1092" s="134" t="s">
        <v>128</v>
      </c>
      <c r="AU1092" s="134" t="s">
        <v>84</v>
      </c>
      <c r="AY1092" s="13" t="s">
        <v>125</v>
      </c>
      <c r="BE1092" s="135">
        <f>IF(N1092="základní",J1092,0)</f>
        <v>27850</v>
      </c>
      <c r="BF1092" s="135">
        <f>IF(N1092="snížená",J1092,0)</f>
        <v>0</v>
      </c>
      <c r="BG1092" s="135">
        <f>IF(N1092="zákl. přenesená",J1092,0)</f>
        <v>0</v>
      </c>
      <c r="BH1092" s="135">
        <f>IF(N1092="sníž. přenesená",J1092,0)</f>
        <v>0</v>
      </c>
      <c r="BI1092" s="135">
        <f>IF(N1092="nulová",J1092,0)</f>
        <v>0</v>
      </c>
      <c r="BJ1092" s="13" t="s">
        <v>82</v>
      </c>
      <c r="BK1092" s="135">
        <f>ROUND(I1092*H1092,2)</f>
        <v>27850</v>
      </c>
      <c r="BL1092" s="13" t="s">
        <v>133</v>
      </c>
      <c r="BM1092" s="134" t="s">
        <v>1670</v>
      </c>
    </row>
    <row r="1093" spans="2:65" s="1" customFormat="1" ht="28.8">
      <c r="B1093" s="25"/>
      <c r="D1093" s="136" t="s">
        <v>134</v>
      </c>
      <c r="F1093" s="137" t="s">
        <v>1671</v>
      </c>
      <c r="L1093" s="25"/>
      <c r="M1093" s="138"/>
      <c r="T1093" s="49"/>
      <c r="AT1093" s="13" t="s">
        <v>134</v>
      </c>
      <c r="AU1093" s="13" t="s">
        <v>84</v>
      </c>
    </row>
    <row r="1094" spans="2:65" s="1" customFormat="1" ht="28.8">
      <c r="B1094" s="25"/>
      <c r="D1094" s="136" t="s">
        <v>136</v>
      </c>
      <c r="F1094" s="139" t="s">
        <v>1662</v>
      </c>
      <c r="L1094" s="25"/>
      <c r="M1094" s="138"/>
      <c r="T1094" s="49"/>
      <c r="AT1094" s="13" t="s">
        <v>136</v>
      </c>
      <c r="AU1094" s="13" t="s">
        <v>84</v>
      </c>
    </row>
    <row r="1095" spans="2:65" s="1" customFormat="1" ht="16.5" customHeight="1">
      <c r="B1095" s="25"/>
      <c r="C1095" s="124" t="s">
        <v>909</v>
      </c>
      <c r="D1095" s="124" t="s">
        <v>128</v>
      </c>
      <c r="E1095" s="125" t="s">
        <v>1672</v>
      </c>
      <c r="F1095" s="126" t="s">
        <v>1673</v>
      </c>
      <c r="G1095" s="127" t="s">
        <v>450</v>
      </c>
      <c r="H1095" s="128">
        <v>500</v>
      </c>
      <c r="I1095" s="129">
        <v>61.9</v>
      </c>
      <c r="J1095" s="129">
        <f>ROUND(I1095*H1095,2)</f>
        <v>30950</v>
      </c>
      <c r="K1095" s="126" t="s">
        <v>132</v>
      </c>
      <c r="L1095" s="25"/>
      <c r="M1095" s="130" t="s">
        <v>1</v>
      </c>
      <c r="N1095" s="131" t="s">
        <v>39</v>
      </c>
      <c r="O1095" s="132">
        <v>0</v>
      </c>
      <c r="P1095" s="132">
        <f>O1095*H1095</f>
        <v>0</v>
      </c>
      <c r="Q1095" s="132">
        <v>0</v>
      </c>
      <c r="R1095" s="132">
        <f>Q1095*H1095</f>
        <v>0</v>
      </c>
      <c r="S1095" s="132">
        <v>0</v>
      </c>
      <c r="T1095" s="133">
        <f>S1095*H1095</f>
        <v>0</v>
      </c>
      <c r="AR1095" s="134" t="s">
        <v>133</v>
      </c>
      <c r="AT1095" s="134" t="s">
        <v>128</v>
      </c>
      <c r="AU1095" s="134" t="s">
        <v>84</v>
      </c>
      <c r="AY1095" s="13" t="s">
        <v>125</v>
      </c>
      <c r="BE1095" s="135">
        <f>IF(N1095="základní",J1095,0)</f>
        <v>30950</v>
      </c>
      <c r="BF1095" s="135">
        <f>IF(N1095="snížená",J1095,0)</f>
        <v>0</v>
      </c>
      <c r="BG1095" s="135">
        <f>IF(N1095="zákl. přenesená",J1095,0)</f>
        <v>0</v>
      </c>
      <c r="BH1095" s="135">
        <f>IF(N1095="sníž. přenesená",J1095,0)</f>
        <v>0</v>
      </c>
      <c r="BI1095" s="135">
        <f>IF(N1095="nulová",J1095,0)</f>
        <v>0</v>
      </c>
      <c r="BJ1095" s="13" t="s">
        <v>82</v>
      </c>
      <c r="BK1095" s="135">
        <f>ROUND(I1095*H1095,2)</f>
        <v>30950</v>
      </c>
      <c r="BL1095" s="13" t="s">
        <v>133</v>
      </c>
      <c r="BM1095" s="134" t="s">
        <v>1674</v>
      </c>
    </row>
    <row r="1096" spans="2:65" s="1" customFormat="1" ht="28.8">
      <c r="B1096" s="25"/>
      <c r="D1096" s="136" t="s">
        <v>134</v>
      </c>
      <c r="F1096" s="137" t="s">
        <v>1675</v>
      </c>
      <c r="L1096" s="25"/>
      <c r="M1096" s="138"/>
      <c r="T1096" s="49"/>
      <c r="AT1096" s="13" t="s">
        <v>134</v>
      </c>
      <c r="AU1096" s="13" t="s">
        <v>84</v>
      </c>
    </row>
    <row r="1097" spans="2:65" s="1" customFormat="1" ht="28.8">
      <c r="B1097" s="25"/>
      <c r="D1097" s="136" t="s">
        <v>136</v>
      </c>
      <c r="F1097" s="139" t="s">
        <v>1662</v>
      </c>
      <c r="L1097" s="25"/>
      <c r="M1097" s="138"/>
      <c r="T1097" s="49"/>
      <c r="AT1097" s="13" t="s">
        <v>136</v>
      </c>
      <c r="AU1097" s="13" t="s">
        <v>84</v>
      </c>
    </row>
    <row r="1098" spans="2:65" s="1" customFormat="1" ht="16.5" customHeight="1">
      <c r="B1098" s="25"/>
      <c r="C1098" s="124" t="s">
        <v>1676</v>
      </c>
      <c r="D1098" s="124" t="s">
        <v>128</v>
      </c>
      <c r="E1098" s="125" t="s">
        <v>1677</v>
      </c>
      <c r="F1098" s="126" t="s">
        <v>1678</v>
      </c>
      <c r="G1098" s="127" t="s">
        <v>450</v>
      </c>
      <c r="H1098" s="128">
        <v>100</v>
      </c>
      <c r="I1098" s="129">
        <v>241</v>
      </c>
      <c r="J1098" s="129">
        <f>ROUND(I1098*H1098,2)</f>
        <v>24100</v>
      </c>
      <c r="K1098" s="126" t="s">
        <v>132</v>
      </c>
      <c r="L1098" s="25"/>
      <c r="M1098" s="130" t="s">
        <v>1</v>
      </c>
      <c r="N1098" s="131" t="s">
        <v>39</v>
      </c>
      <c r="O1098" s="132">
        <v>0</v>
      </c>
      <c r="P1098" s="132">
        <f>O1098*H1098</f>
        <v>0</v>
      </c>
      <c r="Q1098" s="132">
        <v>0</v>
      </c>
      <c r="R1098" s="132">
        <f>Q1098*H1098</f>
        <v>0</v>
      </c>
      <c r="S1098" s="132">
        <v>0</v>
      </c>
      <c r="T1098" s="133">
        <f>S1098*H1098</f>
        <v>0</v>
      </c>
      <c r="AR1098" s="134" t="s">
        <v>133</v>
      </c>
      <c r="AT1098" s="134" t="s">
        <v>128</v>
      </c>
      <c r="AU1098" s="134" t="s">
        <v>84</v>
      </c>
      <c r="AY1098" s="13" t="s">
        <v>125</v>
      </c>
      <c r="BE1098" s="135">
        <f>IF(N1098="základní",J1098,0)</f>
        <v>24100</v>
      </c>
      <c r="BF1098" s="135">
        <f>IF(N1098="snížená",J1098,0)</f>
        <v>0</v>
      </c>
      <c r="BG1098" s="135">
        <f>IF(N1098="zákl. přenesená",J1098,0)</f>
        <v>0</v>
      </c>
      <c r="BH1098" s="135">
        <f>IF(N1098="sníž. přenesená",J1098,0)</f>
        <v>0</v>
      </c>
      <c r="BI1098" s="135">
        <f>IF(N1098="nulová",J1098,0)</f>
        <v>0</v>
      </c>
      <c r="BJ1098" s="13" t="s">
        <v>82</v>
      </c>
      <c r="BK1098" s="135">
        <f>ROUND(I1098*H1098,2)</f>
        <v>24100</v>
      </c>
      <c r="BL1098" s="13" t="s">
        <v>133</v>
      </c>
      <c r="BM1098" s="134" t="s">
        <v>1679</v>
      </c>
    </row>
    <row r="1099" spans="2:65" s="1" customFormat="1" ht="19.2">
      <c r="B1099" s="25"/>
      <c r="D1099" s="136" t="s">
        <v>134</v>
      </c>
      <c r="F1099" s="137" t="s">
        <v>1680</v>
      </c>
      <c r="L1099" s="25"/>
      <c r="M1099" s="138"/>
      <c r="T1099" s="49"/>
      <c r="AT1099" s="13" t="s">
        <v>134</v>
      </c>
      <c r="AU1099" s="13" t="s">
        <v>84</v>
      </c>
    </row>
    <row r="1100" spans="2:65" s="1" customFormat="1" ht="28.8">
      <c r="B1100" s="25"/>
      <c r="D1100" s="136" t="s">
        <v>136</v>
      </c>
      <c r="F1100" s="139" t="s">
        <v>1681</v>
      </c>
      <c r="L1100" s="25"/>
      <c r="M1100" s="138"/>
      <c r="T1100" s="49"/>
      <c r="AT1100" s="13" t="s">
        <v>136</v>
      </c>
      <c r="AU1100" s="13" t="s">
        <v>84</v>
      </c>
    </row>
    <row r="1101" spans="2:65" s="1" customFormat="1" ht="16.5" customHeight="1">
      <c r="B1101" s="25"/>
      <c r="C1101" s="124" t="s">
        <v>913</v>
      </c>
      <c r="D1101" s="124" t="s">
        <v>128</v>
      </c>
      <c r="E1101" s="125" t="s">
        <v>1682</v>
      </c>
      <c r="F1101" s="126" t="s">
        <v>1683</v>
      </c>
      <c r="G1101" s="127" t="s">
        <v>450</v>
      </c>
      <c r="H1101" s="128">
        <v>100</v>
      </c>
      <c r="I1101" s="129">
        <v>241</v>
      </c>
      <c r="J1101" s="129">
        <f>ROUND(I1101*H1101,2)</f>
        <v>24100</v>
      </c>
      <c r="K1101" s="126" t="s">
        <v>132</v>
      </c>
      <c r="L1101" s="25"/>
      <c r="M1101" s="130" t="s">
        <v>1</v>
      </c>
      <c r="N1101" s="131" t="s">
        <v>39</v>
      </c>
      <c r="O1101" s="132">
        <v>0</v>
      </c>
      <c r="P1101" s="132">
        <f>O1101*H1101</f>
        <v>0</v>
      </c>
      <c r="Q1101" s="132">
        <v>0</v>
      </c>
      <c r="R1101" s="132">
        <f>Q1101*H1101</f>
        <v>0</v>
      </c>
      <c r="S1101" s="132">
        <v>0</v>
      </c>
      <c r="T1101" s="133">
        <f>S1101*H1101</f>
        <v>0</v>
      </c>
      <c r="AR1101" s="134" t="s">
        <v>133</v>
      </c>
      <c r="AT1101" s="134" t="s">
        <v>128</v>
      </c>
      <c r="AU1101" s="134" t="s">
        <v>84</v>
      </c>
      <c r="AY1101" s="13" t="s">
        <v>125</v>
      </c>
      <c r="BE1101" s="135">
        <f>IF(N1101="základní",J1101,0)</f>
        <v>24100</v>
      </c>
      <c r="BF1101" s="135">
        <f>IF(N1101="snížená",J1101,0)</f>
        <v>0</v>
      </c>
      <c r="BG1101" s="135">
        <f>IF(N1101="zákl. přenesená",J1101,0)</f>
        <v>0</v>
      </c>
      <c r="BH1101" s="135">
        <f>IF(N1101="sníž. přenesená",J1101,0)</f>
        <v>0</v>
      </c>
      <c r="BI1101" s="135">
        <f>IF(N1101="nulová",J1101,0)</f>
        <v>0</v>
      </c>
      <c r="BJ1101" s="13" t="s">
        <v>82</v>
      </c>
      <c r="BK1101" s="135">
        <f>ROUND(I1101*H1101,2)</f>
        <v>24100</v>
      </c>
      <c r="BL1101" s="13" t="s">
        <v>133</v>
      </c>
      <c r="BM1101" s="134" t="s">
        <v>1684</v>
      </c>
    </row>
    <row r="1102" spans="2:65" s="1" customFormat="1" ht="19.2">
      <c r="B1102" s="25"/>
      <c r="D1102" s="136" t="s">
        <v>134</v>
      </c>
      <c r="F1102" s="137" t="s">
        <v>1685</v>
      </c>
      <c r="L1102" s="25"/>
      <c r="M1102" s="138"/>
      <c r="T1102" s="49"/>
      <c r="AT1102" s="13" t="s">
        <v>134</v>
      </c>
      <c r="AU1102" s="13" t="s">
        <v>84</v>
      </c>
    </row>
    <row r="1103" spans="2:65" s="1" customFormat="1" ht="28.8">
      <c r="B1103" s="25"/>
      <c r="D1103" s="136" t="s">
        <v>136</v>
      </c>
      <c r="F1103" s="139" t="s">
        <v>1681</v>
      </c>
      <c r="L1103" s="25"/>
      <c r="M1103" s="138"/>
      <c r="T1103" s="49"/>
      <c r="AT1103" s="13" t="s">
        <v>136</v>
      </c>
      <c r="AU1103" s="13" t="s">
        <v>84</v>
      </c>
    </row>
    <row r="1104" spans="2:65" s="1" customFormat="1" ht="16.5" customHeight="1">
      <c r="B1104" s="25"/>
      <c r="C1104" s="124" t="s">
        <v>1686</v>
      </c>
      <c r="D1104" s="124" t="s">
        <v>128</v>
      </c>
      <c r="E1104" s="125" t="s">
        <v>1687</v>
      </c>
      <c r="F1104" s="126" t="s">
        <v>1688</v>
      </c>
      <c r="G1104" s="127" t="s">
        <v>450</v>
      </c>
      <c r="H1104" s="128">
        <v>100</v>
      </c>
      <c r="I1104" s="129">
        <v>223</v>
      </c>
      <c r="J1104" s="129">
        <f>ROUND(I1104*H1104,2)</f>
        <v>22300</v>
      </c>
      <c r="K1104" s="126" t="s">
        <v>132</v>
      </c>
      <c r="L1104" s="25"/>
      <c r="M1104" s="130" t="s">
        <v>1</v>
      </c>
      <c r="N1104" s="131" t="s">
        <v>39</v>
      </c>
      <c r="O1104" s="132">
        <v>0</v>
      </c>
      <c r="P1104" s="132">
        <f>O1104*H1104</f>
        <v>0</v>
      </c>
      <c r="Q1104" s="132">
        <v>0</v>
      </c>
      <c r="R1104" s="132">
        <f>Q1104*H1104</f>
        <v>0</v>
      </c>
      <c r="S1104" s="132">
        <v>0</v>
      </c>
      <c r="T1104" s="133">
        <f>S1104*H1104</f>
        <v>0</v>
      </c>
      <c r="AR1104" s="134" t="s">
        <v>133</v>
      </c>
      <c r="AT1104" s="134" t="s">
        <v>128</v>
      </c>
      <c r="AU1104" s="134" t="s">
        <v>84</v>
      </c>
      <c r="AY1104" s="13" t="s">
        <v>125</v>
      </c>
      <c r="BE1104" s="135">
        <f>IF(N1104="základní",J1104,0)</f>
        <v>22300</v>
      </c>
      <c r="BF1104" s="135">
        <f>IF(N1104="snížená",J1104,0)</f>
        <v>0</v>
      </c>
      <c r="BG1104" s="135">
        <f>IF(N1104="zákl. přenesená",J1104,0)</f>
        <v>0</v>
      </c>
      <c r="BH1104" s="135">
        <f>IF(N1104="sníž. přenesená",J1104,0)</f>
        <v>0</v>
      </c>
      <c r="BI1104" s="135">
        <f>IF(N1104="nulová",J1104,0)</f>
        <v>0</v>
      </c>
      <c r="BJ1104" s="13" t="s">
        <v>82</v>
      </c>
      <c r="BK1104" s="135">
        <f>ROUND(I1104*H1104,2)</f>
        <v>22300</v>
      </c>
      <c r="BL1104" s="13" t="s">
        <v>133</v>
      </c>
      <c r="BM1104" s="134" t="s">
        <v>1689</v>
      </c>
    </row>
    <row r="1105" spans="2:65" s="1" customFormat="1" ht="28.8">
      <c r="B1105" s="25"/>
      <c r="D1105" s="136" t="s">
        <v>134</v>
      </c>
      <c r="F1105" s="137" t="s">
        <v>1690</v>
      </c>
      <c r="L1105" s="25"/>
      <c r="M1105" s="138"/>
      <c r="T1105" s="49"/>
      <c r="AT1105" s="13" t="s">
        <v>134</v>
      </c>
      <c r="AU1105" s="13" t="s">
        <v>84</v>
      </c>
    </row>
    <row r="1106" spans="2:65" s="1" customFormat="1" ht="28.8">
      <c r="B1106" s="25"/>
      <c r="D1106" s="136" t="s">
        <v>136</v>
      </c>
      <c r="F1106" s="139" t="s">
        <v>1681</v>
      </c>
      <c r="L1106" s="25"/>
      <c r="M1106" s="138"/>
      <c r="T1106" s="49"/>
      <c r="AT1106" s="13" t="s">
        <v>136</v>
      </c>
      <c r="AU1106" s="13" t="s">
        <v>84</v>
      </c>
    </row>
    <row r="1107" spans="2:65" s="1" customFormat="1" ht="16.5" customHeight="1">
      <c r="B1107" s="25"/>
      <c r="C1107" s="124" t="s">
        <v>918</v>
      </c>
      <c r="D1107" s="124" t="s">
        <v>128</v>
      </c>
      <c r="E1107" s="125" t="s">
        <v>1691</v>
      </c>
      <c r="F1107" s="126" t="s">
        <v>1692</v>
      </c>
      <c r="G1107" s="127" t="s">
        <v>450</v>
      </c>
      <c r="H1107" s="128">
        <v>100</v>
      </c>
      <c r="I1107" s="129">
        <v>204</v>
      </c>
      <c r="J1107" s="129">
        <f>ROUND(I1107*H1107,2)</f>
        <v>20400</v>
      </c>
      <c r="K1107" s="126" t="s">
        <v>132</v>
      </c>
      <c r="L1107" s="25"/>
      <c r="M1107" s="130" t="s">
        <v>1</v>
      </c>
      <c r="N1107" s="131" t="s">
        <v>39</v>
      </c>
      <c r="O1107" s="132">
        <v>0</v>
      </c>
      <c r="P1107" s="132">
        <f>O1107*H1107</f>
        <v>0</v>
      </c>
      <c r="Q1107" s="132">
        <v>0</v>
      </c>
      <c r="R1107" s="132">
        <f>Q1107*H1107</f>
        <v>0</v>
      </c>
      <c r="S1107" s="132">
        <v>0</v>
      </c>
      <c r="T1107" s="133">
        <f>S1107*H1107</f>
        <v>0</v>
      </c>
      <c r="AR1107" s="134" t="s">
        <v>133</v>
      </c>
      <c r="AT1107" s="134" t="s">
        <v>128</v>
      </c>
      <c r="AU1107" s="134" t="s">
        <v>84</v>
      </c>
      <c r="AY1107" s="13" t="s">
        <v>125</v>
      </c>
      <c r="BE1107" s="135">
        <f>IF(N1107="základní",J1107,0)</f>
        <v>20400</v>
      </c>
      <c r="BF1107" s="135">
        <f>IF(N1107="snížená",J1107,0)</f>
        <v>0</v>
      </c>
      <c r="BG1107" s="135">
        <f>IF(N1107="zákl. přenesená",J1107,0)</f>
        <v>0</v>
      </c>
      <c r="BH1107" s="135">
        <f>IF(N1107="sníž. přenesená",J1107,0)</f>
        <v>0</v>
      </c>
      <c r="BI1107" s="135">
        <f>IF(N1107="nulová",J1107,0)</f>
        <v>0</v>
      </c>
      <c r="BJ1107" s="13" t="s">
        <v>82</v>
      </c>
      <c r="BK1107" s="135">
        <f>ROUND(I1107*H1107,2)</f>
        <v>20400</v>
      </c>
      <c r="BL1107" s="13" t="s">
        <v>133</v>
      </c>
      <c r="BM1107" s="134" t="s">
        <v>1693</v>
      </c>
    </row>
    <row r="1108" spans="2:65" s="1" customFormat="1" ht="28.8">
      <c r="B1108" s="25"/>
      <c r="D1108" s="136" t="s">
        <v>134</v>
      </c>
      <c r="F1108" s="137" t="s">
        <v>1694</v>
      </c>
      <c r="L1108" s="25"/>
      <c r="M1108" s="138"/>
      <c r="T1108" s="49"/>
      <c r="AT1108" s="13" t="s">
        <v>134</v>
      </c>
      <c r="AU1108" s="13" t="s">
        <v>84</v>
      </c>
    </row>
    <row r="1109" spans="2:65" s="1" customFormat="1" ht="28.8">
      <c r="B1109" s="25"/>
      <c r="D1109" s="136" t="s">
        <v>136</v>
      </c>
      <c r="F1109" s="139" t="s">
        <v>1681</v>
      </c>
      <c r="L1109" s="25"/>
      <c r="M1109" s="138"/>
      <c r="T1109" s="49"/>
      <c r="AT1109" s="13" t="s">
        <v>136</v>
      </c>
      <c r="AU1109" s="13" t="s">
        <v>84</v>
      </c>
    </row>
    <row r="1110" spans="2:65" s="1" customFormat="1" ht="24.15" customHeight="1">
      <c r="B1110" s="25"/>
      <c r="C1110" s="124" t="s">
        <v>1695</v>
      </c>
      <c r="D1110" s="124" t="s">
        <v>128</v>
      </c>
      <c r="E1110" s="125" t="s">
        <v>1696</v>
      </c>
      <c r="F1110" s="126" t="s">
        <v>1697</v>
      </c>
      <c r="G1110" s="127" t="s">
        <v>450</v>
      </c>
      <c r="H1110" s="128">
        <v>50</v>
      </c>
      <c r="I1110" s="129">
        <v>642</v>
      </c>
      <c r="J1110" s="129">
        <f>ROUND(I1110*H1110,2)</f>
        <v>32100</v>
      </c>
      <c r="K1110" s="126" t="s">
        <v>132</v>
      </c>
      <c r="L1110" s="25"/>
      <c r="M1110" s="130" t="s">
        <v>1</v>
      </c>
      <c r="N1110" s="131" t="s">
        <v>39</v>
      </c>
      <c r="O1110" s="132">
        <v>0</v>
      </c>
      <c r="P1110" s="132">
        <f>O1110*H1110</f>
        <v>0</v>
      </c>
      <c r="Q1110" s="132">
        <v>0</v>
      </c>
      <c r="R1110" s="132">
        <f>Q1110*H1110</f>
        <v>0</v>
      </c>
      <c r="S1110" s="132">
        <v>0</v>
      </c>
      <c r="T1110" s="133">
        <f>S1110*H1110</f>
        <v>0</v>
      </c>
      <c r="AR1110" s="134" t="s">
        <v>133</v>
      </c>
      <c r="AT1110" s="134" t="s">
        <v>128</v>
      </c>
      <c r="AU1110" s="134" t="s">
        <v>84</v>
      </c>
      <c r="AY1110" s="13" t="s">
        <v>125</v>
      </c>
      <c r="BE1110" s="135">
        <f>IF(N1110="základní",J1110,0)</f>
        <v>32100</v>
      </c>
      <c r="BF1110" s="135">
        <f>IF(N1110="snížená",J1110,0)</f>
        <v>0</v>
      </c>
      <c r="BG1110" s="135">
        <f>IF(N1110="zákl. přenesená",J1110,0)</f>
        <v>0</v>
      </c>
      <c r="BH1110" s="135">
        <f>IF(N1110="sníž. přenesená",J1110,0)</f>
        <v>0</v>
      </c>
      <c r="BI1110" s="135">
        <f>IF(N1110="nulová",J1110,0)</f>
        <v>0</v>
      </c>
      <c r="BJ1110" s="13" t="s">
        <v>82</v>
      </c>
      <c r="BK1110" s="135">
        <f>ROUND(I1110*H1110,2)</f>
        <v>32100</v>
      </c>
      <c r="BL1110" s="13" t="s">
        <v>133</v>
      </c>
      <c r="BM1110" s="134" t="s">
        <v>1698</v>
      </c>
    </row>
    <row r="1111" spans="2:65" s="1" customFormat="1" ht="57.6">
      <c r="B1111" s="25"/>
      <c r="D1111" s="136" t="s">
        <v>134</v>
      </c>
      <c r="F1111" s="137" t="s">
        <v>1699</v>
      </c>
      <c r="L1111" s="25"/>
      <c r="M1111" s="138"/>
      <c r="T1111" s="49"/>
      <c r="AT1111" s="13" t="s">
        <v>134</v>
      </c>
      <c r="AU1111" s="13" t="s">
        <v>84</v>
      </c>
    </row>
    <row r="1112" spans="2:65" s="1" customFormat="1" ht="57.6">
      <c r="B1112" s="25"/>
      <c r="D1112" s="136" t="s">
        <v>136</v>
      </c>
      <c r="F1112" s="139" t="s">
        <v>1700</v>
      </c>
      <c r="L1112" s="25"/>
      <c r="M1112" s="138"/>
      <c r="T1112" s="49"/>
      <c r="AT1112" s="13" t="s">
        <v>136</v>
      </c>
      <c r="AU1112" s="13" t="s">
        <v>84</v>
      </c>
    </row>
    <row r="1113" spans="2:65" s="1" customFormat="1" ht="24.15" customHeight="1">
      <c r="B1113" s="25"/>
      <c r="C1113" s="124" t="s">
        <v>922</v>
      </c>
      <c r="D1113" s="124" t="s">
        <v>128</v>
      </c>
      <c r="E1113" s="125" t="s">
        <v>1701</v>
      </c>
      <c r="F1113" s="126" t="s">
        <v>1702</v>
      </c>
      <c r="G1113" s="127" t="s">
        <v>450</v>
      </c>
      <c r="H1113" s="128">
        <v>50</v>
      </c>
      <c r="I1113" s="129">
        <v>1020</v>
      </c>
      <c r="J1113" s="129">
        <f>ROUND(I1113*H1113,2)</f>
        <v>51000</v>
      </c>
      <c r="K1113" s="126" t="s">
        <v>132</v>
      </c>
      <c r="L1113" s="25"/>
      <c r="M1113" s="130" t="s">
        <v>1</v>
      </c>
      <c r="N1113" s="131" t="s">
        <v>39</v>
      </c>
      <c r="O1113" s="132">
        <v>0</v>
      </c>
      <c r="P1113" s="132">
        <f>O1113*H1113</f>
        <v>0</v>
      </c>
      <c r="Q1113" s="132">
        <v>0</v>
      </c>
      <c r="R1113" s="132">
        <f>Q1113*H1113</f>
        <v>0</v>
      </c>
      <c r="S1113" s="132">
        <v>0</v>
      </c>
      <c r="T1113" s="133">
        <f>S1113*H1113</f>
        <v>0</v>
      </c>
      <c r="AR1113" s="134" t="s">
        <v>133</v>
      </c>
      <c r="AT1113" s="134" t="s">
        <v>128</v>
      </c>
      <c r="AU1113" s="134" t="s">
        <v>84</v>
      </c>
      <c r="AY1113" s="13" t="s">
        <v>125</v>
      </c>
      <c r="BE1113" s="135">
        <f>IF(N1113="základní",J1113,0)</f>
        <v>51000</v>
      </c>
      <c r="BF1113" s="135">
        <f>IF(N1113="snížená",J1113,0)</f>
        <v>0</v>
      </c>
      <c r="BG1113" s="135">
        <f>IF(N1113="zákl. přenesená",J1113,0)</f>
        <v>0</v>
      </c>
      <c r="BH1113" s="135">
        <f>IF(N1113="sníž. přenesená",J1113,0)</f>
        <v>0</v>
      </c>
      <c r="BI1113" s="135">
        <f>IF(N1113="nulová",J1113,0)</f>
        <v>0</v>
      </c>
      <c r="BJ1113" s="13" t="s">
        <v>82</v>
      </c>
      <c r="BK1113" s="135">
        <f>ROUND(I1113*H1113,2)</f>
        <v>51000</v>
      </c>
      <c r="BL1113" s="13" t="s">
        <v>133</v>
      </c>
      <c r="BM1113" s="134" t="s">
        <v>1703</v>
      </c>
    </row>
    <row r="1114" spans="2:65" s="1" customFormat="1" ht="57.6">
      <c r="B1114" s="25"/>
      <c r="D1114" s="136" t="s">
        <v>134</v>
      </c>
      <c r="F1114" s="137" t="s">
        <v>1704</v>
      </c>
      <c r="L1114" s="25"/>
      <c r="M1114" s="138"/>
      <c r="T1114" s="49"/>
      <c r="AT1114" s="13" t="s">
        <v>134</v>
      </c>
      <c r="AU1114" s="13" t="s">
        <v>84</v>
      </c>
    </row>
    <row r="1115" spans="2:65" s="1" customFormat="1" ht="57.6">
      <c r="B1115" s="25"/>
      <c r="D1115" s="136" t="s">
        <v>136</v>
      </c>
      <c r="F1115" s="139" t="s">
        <v>1700</v>
      </c>
      <c r="L1115" s="25"/>
      <c r="M1115" s="138"/>
      <c r="T1115" s="49"/>
      <c r="AT1115" s="13" t="s">
        <v>136</v>
      </c>
      <c r="AU1115" s="13" t="s">
        <v>84</v>
      </c>
    </row>
    <row r="1116" spans="2:65" s="1" customFormat="1" ht="24.15" customHeight="1">
      <c r="B1116" s="25"/>
      <c r="C1116" s="124" t="s">
        <v>1705</v>
      </c>
      <c r="D1116" s="124" t="s">
        <v>128</v>
      </c>
      <c r="E1116" s="125" t="s">
        <v>1706</v>
      </c>
      <c r="F1116" s="126" t="s">
        <v>1707</v>
      </c>
      <c r="G1116" s="127" t="s">
        <v>450</v>
      </c>
      <c r="H1116" s="128">
        <v>50</v>
      </c>
      <c r="I1116" s="129">
        <v>1210</v>
      </c>
      <c r="J1116" s="129">
        <f>ROUND(I1116*H1116,2)</f>
        <v>60500</v>
      </c>
      <c r="K1116" s="126" t="s">
        <v>132</v>
      </c>
      <c r="L1116" s="25"/>
      <c r="M1116" s="130" t="s">
        <v>1</v>
      </c>
      <c r="N1116" s="131" t="s">
        <v>39</v>
      </c>
      <c r="O1116" s="132">
        <v>0</v>
      </c>
      <c r="P1116" s="132">
        <f>O1116*H1116</f>
        <v>0</v>
      </c>
      <c r="Q1116" s="132">
        <v>0</v>
      </c>
      <c r="R1116" s="132">
        <f>Q1116*H1116</f>
        <v>0</v>
      </c>
      <c r="S1116" s="132">
        <v>0</v>
      </c>
      <c r="T1116" s="133">
        <f>S1116*H1116</f>
        <v>0</v>
      </c>
      <c r="AR1116" s="134" t="s">
        <v>133</v>
      </c>
      <c r="AT1116" s="134" t="s">
        <v>128</v>
      </c>
      <c r="AU1116" s="134" t="s">
        <v>84</v>
      </c>
      <c r="AY1116" s="13" t="s">
        <v>125</v>
      </c>
      <c r="BE1116" s="135">
        <f>IF(N1116="základní",J1116,0)</f>
        <v>60500</v>
      </c>
      <c r="BF1116" s="135">
        <f>IF(N1116="snížená",J1116,0)</f>
        <v>0</v>
      </c>
      <c r="BG1116" s="135">
        <f>IF(N1116="zákl. přenesená",J1116,0)</f>
        <v>0</v>
      </c>
      <c r="BH1116" s="135">
        <f>IF(N1116="sníž. přenesená",J1116,0)</f>
        <v>0</v>
      </c>
      <c r="BI1116" s="135">
        <f>IF(N1116="nulová",J1116,0)</f>
        <v>0</v>
      </c>
      <c r="BJ1116" s="13" t="s">
        <v>82</v>
      </c>
      <c r="BK1116" s="135">
        <f>ROUND(I1116*H1116,2)</f>
        <v>60500</v>
      </c>
      <c r="BL1116" s="13" t="s">
        <v>133</v>
      </c>
      <c r="BM1116" s="134" t="s">
        <v>1708</v>
      </c>
    </row>
    <row r="1117" spans="2:65" s="1" customFormat="1" ht="57.6">
      <c r="B1117" s="25"/>
      <c r="D1117" s="136" t="s">
        <v>134</v>
      </c>
      <c r="F1117" s="137" t="s">
        <v>1709</v>
      </c>
      <c r="L1117" s="25"/>
      <c r="M1117" s="138"/>
      <c r="T1117" s="49"/>
      <c r="AT1117" s="13" t="s">
        <v>134</v>
      </c>
      <c r="AU1117" s="13" t="s">
        <v>84</v>
      </c>
    </row>
    <row r="1118" spans="2:65" s="1" customFormat="1" ht="57.6">
      <c r="B1118" s="25"/>
      <c r="D1118" s="136" t="s">
        <v>136</v>
      </c>
      <c r="F1118" s="139" t="s">
        <v>1700</v>
      </c>
      <c r="L1118" s="25"/>
      <c r="M1118" s="138"/>
      <c r="T1118" s="49"/>
      <c r="AT1118" s="13" t="s">
        <v>136</v>
      </c>
      <c r="AU1118" s="13" t="s">
        <v>84</v>
      </c>
    </row>
    <row r="1119" spans="2:65" s="1" customFormat="1" ht="24.15" customHeight="1">
      <c r="B1119" s="25"/>
      <c r="C1119" s="124" t="s">
        <v>927</v>
      </c>
      <c r="D1119" s="124" t="s">
        <v>128</v>
      </c>
      <c r="E1119" s="125" t="s">
        <v>1710</v>
      </c>
      <c r="F1119" s="126" t="s">
        <v>1711</v>
      </c>
      <c r="G1119" s="127" t="s">
        <v>450</v>
      </c>
      <c r="H1119" s="128">
        <v>50</v>
      </c>
      <c r="I1119" s="129">
        <v>708</v>
      </c>
      <c r="J1119" s="129">
        <f>ROUND(I1119*H1119,2)</f>
        <v>35400</v>
      </c>
      <c r="K1119" s="126" t="s">
        <v>132</v>
      </c>
      <c r="L1119" s="25"/>
      <c r="M1119" s="130" t="s">
        <v>1</v>
      </c>
      <c r="N1119" s="131" t="s">
        <v>39</v>
      </c>
      <c r="O1119" s="132">
        <v>0</v>
      </c>
      <c r="P1119" s="132">
        <f>O1119*H1119</f>
        <v>0</v>
      </c>
      <c r="Q1119" s="132">
        <v>0</v>
      </c>
      <c r="R1119" s="132">
        <f>Q1119*H1119</f>
        <v>0</v>
      </c>
      <c r="S1119" s="132">
        <v>0</v>
      </c>
      <c r="T1119" s="133">
        <f>S1119*H1119</f>
        <v>0</v>
      </c>
      <c r="AR1119" s="134" t="s">
        <v>133</v>
      </c>
      <c r="AT1119" s="134" t="s">
        <v>128</v>
      </c>
      <c r="AU1119" s="134" t="s">
        <v>84</v>
      </c>
      <c r="AY1119" s="13" t="s">
        <v>125</v>
      </c>
      <c r="BE1119" s="135">
        <f>IF(N1119="základní",J1119,0)</f>
        <v>35400</v>
      </c>
      <c r="BF1119" s="135">
        <f>IF(N1119="snížená",J1119,0)</f>
        <v>0</v>
      </c>
      <c r="BG1119" s="135">
        <f>IF(N1119="zákl. přenesená",J1119,0)</f>
        <v>0</v>
      </c>
      <c r="BH1119" s="135">
        <f>IF(N1119="sníž. přenesená",J1119,0)</f>
        <v>0</v>
      </c>
      <c r="BI1119" s="135">
        <f>IF(N1119="nulová",J1119,0)</f>
        <v>0</v>
      </c>
      <c r="BJ1119" s="13" t="s">
        <v>82</v>
      </c>
      <c r="BK1119" s="135">
        <f>ROUND(I1119*H1119,2)</f>
        <v>35400</v>
      </c>
      <c r="BL1119" s="13" t="s">
        <v>133</v>
      </c>
      <c r="BM1119" s="134" t="s">
        <v>1712</v>
      </c>
    </row>
    <row r="1120" spans="2:65" s="1" customFormat="1" ht="57.6">
      <c r="B1120" s="25"/>
      <c r="D1120" s="136" t="s">
        <v>134</v>
      </c>
      <c r="F1120" s="137" t="s">
        <v>1713</v>
      </c>
      <c r="L1120" s="25"/>
      <c r="M1120" s="138"/>
      <c r="T1120" s="49"/>
      <c r="AT1120" s="13" t="s">
        <v>134</v>
      </c>
      <c r="AU1120" s="13" t="s">
        <v>84</v>
      </c>
    </row>
    <row r="1121" spans="2:65" s="1" customFormat="1" ht="57.6">
      <c r="B1121" s="25"/>
      <c r="D1121" s="136" t="s">
        <v>136</v>
      </c>
      <c r="F1121" s="139" t="s">
        <v>1700</v>
      </c>
      <c r="L1121" s="25"/>
      <c r="M1121" s="138"/>
      <c r="T1121" s="49"/>
      <c r="AT1121" s="13" t="s">
        <v>136</v>
      </c>
      <c r="AU1121" s="13" t="s">
        <v>84</v>
      </c>
    </row>
    <row r="1122" spans="2:65" s="1" customFormat="1" ht="24.15" customHeight="1">
      <c r="B1122" s="25"/>
      <c r="C1122" s="124" t="s">
        <v>1714</v>
      </c>
      <c r="D1122" s="124" t="s">
        <v>128</v>
      </c>
      <c r="E1122" s="125" t="s">
        <v>1715</v>
      </c>
      <c r="F1122" s="126" t="s">
        <v>1716</v>
      </c>
      <c r="G1122" s="127" t="s">
        <v>450</v>
      </c>
      <c r="H1122" s="128">
        <v>50</v>
      </c>
      <c r="I1122" s="129">
        <v>1120</v>
      </c>
      <c r="J1122" s="129">
        <f>ROUND(I1122*H1122,2)</f>
        <v>56000</v>
      </c>
      <c r="K1122" s="126" t="s">
        <v>132</v>
      </c>
      <c r="L1122" s="25"/>
      <c r="M1122" s="130" t="s">
        <v>1</v>
      </c>
      <c r="N1122" s="131" t="s">
        <v>39</v>
      </c>
      <c r="O1122" s="132">
        <v>0</v>
      </c>
      <c r="P1122" s="132">
        <f>O1122*H1122</f>
        <v>0</v>
      </c>
      <c r="Q1122" s="132">
        <v>0</v>
      </c>
      <c r="R1122" s="132">
        <f>Q1122*H1122</f>
        <v>0</v>
      </c>
      <c r="S1122" s="132">
        <v>0</v>
      </c>
      <c r="T1122" s="133">
        <f>S1122*H1122</f>
        <v>0</v>
      </c>
      <c r="AR1122" s="134" t="s">
        <v>133</v>
      </c>
      <c r="AT1122" s="134" t="s">
        <v>128</v>
      </c>
      <c r="AU1122" s="134" t="s">
        <v>84</v>
      </c>
      <c r="AY1122" s="13" t="s">
        <v>125</v>
      </c>
      <c r="BE1122" s="135">
        <f>IF(N1122="základní",J1122,0)</f>
        <v>56000</v>
      </c>
      <c r="BF1122" s="135">
        <f>IF(N1122="snížená",J1122,0)</f>
        <v>0</v>
      </c>
      <c r="BG1122" s="135">
        <f>IF(N1122="zákl. přenesená",J1122,0)</f>
        <v>0</v>
      </c>
      <c r="BH1122" s="135">
        <f>IF(N1122="sníž. přenesená",J1122,0)</f>
        <v>0</v>
      </c>
      <c r="BI1122" s="135">
        <f>IF(N1122="nulová",J1122,0)</f>
        <v>0</v>
      </c>
      <c r="BJ1122" s="13" t="s">
        <v>82</v>
      </c>
      <c r="BK1122" s="135">
        <f>ROUND(I1122*H1122,2)</f>
        <v>56000</v>
      </c>
      <c r="BL1122" s="13" t="s">
        <v>133</v>
      </c>
      <c r="BM1122" s="134" t="s">
        <v>1717</v>
      </c>
    </row>
    <row r="1123" spans="2:65" s="1" customFormat="1" ht="57.6">
      <c r="B1123" s="25"/>
      <c r="D1123" s="136" t="s">
        <v>134</v>
      </c>
      <c r="F1123" s="137" t="s">
        <v>1718</v>
      </c>
      <c r="L1123" s="25"/>
      <c r="M1123" s="138"/>
      <c r="T1123" s="49"/>
      <c r="AT1123" s="13" t="s">
        <v>134</v>
      </c>
      <c r="AU1123" s="13" t="s">
        <v>84</v>
      </c>
    </row>
    <row r="1124" spans="2:65" s="1" customFormat="1" ht="57.6">
      <c r="B1124" s="25"/>
      <c r="D1124" s="136" t="s">
        <v>136</v>
      </c>
      <c r="F1124" s="139" t="s">
        <v>1700</v>
      </c>
      <c r="L1124" s="25"/>
      <c r="M1124" s="138"/>
      <c r="T1124" s="49"/>
      <c r="AT1124" s="13" t="s">
        <v>136</v>
      </c>
      <c r="AU1124" s="13" t="s">
        <v>84</v>
      </c>
    </row>
    <row r="1125" spans="2:65" s="1" customFormat="1" ht="24.15" customHeight="1">
      <c r="B1125" s="25"/>
      <c r="C1125" s="124" t="s">
        <v>931</v>
      </c>
      <c r="D1125" s="124" t="s">
        <v>128</v>
      </c>
      <c r="E1125" s="125" t="s">
        <v>1719</v>
      </c>
      <c r="F1125" s="126" t="s">
        <v>1720</v>
      </c>
      <c r="G1125" s="127" t="s">
        <v>450</v>
      </c>
      <c r="H1125" s="128">
        <v>50</v>
      </c>
      <c r="I1125" s="129">
        <v>1340</v>
      </c>
      <c r="J1125" s="129">
        <f>ROUND(I1125*H1125,2)</f>
        <v>67000</v>
      </c>
      <c r="K1125" s="126" t="s">
        <v>132</v>
      </c>
      <c r="L1125" s="25"/>
      <c r="M1125" s="130" t="s">
        <v>1</v>
      </c>
      <c r="N1125" s="131" t="s">
        <v>39</v>
      </c>
      <c r="O1125" s="132">
        <v>0</v>
      </c>
      <c r="P1125" s="132">
        <f>O1125*H1125</f>
        <v>0</v>
      </c>
      <c r="Q1125" s="132">
        <v>0</v>
      </c>
      <c r="R1125" s="132">
        <f>Q1125*H1125</f>
        <v>0</v>
      </c>
      <c r="S1125" s="132">
        <v>0</v>
      </c>
      <c r="T1125" s="133">
        <f>S1125*H1125</f>
        <v>0</v>
      </c>
      <c r="AR1125" s="134" t="s">
        <v>133</v>
      </c>
      <c r="AT1125" s="134" t="s">
        <v>128</v>
      </c>
      <c r="AU1125" s="134" t="s">
        <v>84</v>
      </c>
      <c r="AY1125" s="13" t="s">
        <v>125</v>
      </c>
      <c r="BE1125" s="135">
        <f>IF(N1125="základní",J1125,0)</f>
        <v>67000</v>
      </c>
      <c r="BF1125" s="135">
        <f>IF(N1125="snížená",J1125,0)</f>
        <v>0</v>
      </c>
      <c r="BG1125" s="135">
        <f>IF(N1125="zákl. přenesená",J1125,0)</f>
        <v>0</v>
      </c>
      <c r="BH1125" s="135">
        <f>IF(N1125="sníž. přenesená",J1125,0)</f>
        <v>0</v>
      </c>
      <c r="BI1125" s="135">
        <f>IF(N1125="nulová",J1125,0)</f>
        <v>0</v>
      </c>
      <c r="BJ1125" s="13" t="s">
        <v>82</v>
      </c>
      <c r="BK1125" s="135">
        <f>ROUND(I1125*H1125,2)</f>
        <v>67000</v>
      </c>
      <c r="BL1125" s="13" t="s">
        <v>133</v>
      </c>
      <c r="BM1125" s="134" t="s">
        <v>1721</v>
      </c>
    </row>
    <row r="1126" spans="2:65" s="1" customFormat="1" ht="57.6">
      <c r="B1126" s="25"/>
      <c r="D1126" s="136" t="s">
        <v>134</v>
      </c>
      <c r="F1126" s="137" t="s">
        <v>1722</v>
      </c>
      <c r="L1126" s="25"/>
      <c r="M1126" s="138"/>
      <c r="T1126" s="49"/>
      <c r="AT1126" s="13" t="s">
        <v>134</v>
      </c>
      <c r="AU1126" s="13" t="s">
        <v>84</v>
      </c>
    </row>
    <row r="1127" spans="2:65" s="1" customFormat="1" ht="57.6">
      <c r="B1127" s="25"/>
      <c r="D1127" s="136" t="s">
        <v>136</v>
      </c>
      <c r="F1127" s="139" t="s">
        <v>1700</v>
      </c>
      <c r="L1127" s="25"/>
      <c r="M1127" s="138"/>
      <c r="T1127" s="49"/>
      <c r="AT1127" s="13" t="s">
        <v>136</v>
      </c>
      <c r="AU1127" s="13" t="s">
        <v>84</v>
      </c>
    </row>
    <row r="1128" spans="2:65" s="1" customFormat="1" ht="16.5" customHeight="1">
      <c r="B1128" s="25"/>
      <c r="C1128" s="124" t="s">
        <v>1723</v>
      </c>
      <c r="D1128" s="124" t="s">
        <v>128</v>
      </c>
      <c r="E1128" s="125" t="s">
        <v>1724</v>
      </c>
      <c r="F1128" s="126" t="s">
        <v>1725</v>
      </c>
      <c r="G1128" s="127" t="s">
        <v>146</v>
      </c>
      <c r="H1128" s="128">
        <v>50</v>
      </c>
      <c r="I1128" s="129">
        <v>223</v>
      </c>
      <c r="J1128" s="129">
        <f>ROUND(I1128*H1128,2)</f>
        <v>11150</v>
      </c>
      <c r="K1128" s="126" t="s">
        <v>132</v>
      </c>
      <c r="L1128" s="25"/>
      <c r="M1128" s="130" t="s">
        <v>1</v>
      </c>
      <c r="N1128" s="131" t="s">
        <v>39</v>
      </c>
      <c r="O1128" s="132">
        <v>0</v>
      </c>
      <c r="P1128" s="132">
        <f>O1128*H1128</f>
        <v>0</v>
      </c>
      <c r="Q1128" s="132">
        <v>0</v>
      </c>
      <c r="R1128" s="132">
        <f>Q1128*H1128</f>
        <v>0</v>
      </c>
      <c r="S1128" s="132">
        <v>0</v>
      </c>
      <c r="T1128" s="133">
        <f>S1128*H1128</f>
        <v>0</v>
      </c>
      <c r="AR1128" s="134" t="s">
        <v>133</v>
      </c>
      <c r="AT1128" s="134" t="s">
        <v>128</v>
      </c>
      <c r="AU1128" s="134" t="s">
        <v>84</v>
      </c>
      <c r="AY1128" s="13" t="s">
        <v>125</v>
      </c>
      <c r="BE1128" s="135">
        <f>IF(N1128="základní",J1128,0)</f>
        <v>11150</v>
      </c>
      <c r="BF1128" s="135">
        <f>IF(N1128="snížená",J1128,0)</f>
        <v>0</v>
      </c>
      <c r="BG1128" s="135">
        <f>IF(N1128="zákl. přenesená",J1128,0)</f>
        <v>0</v>
      </c>
      <c r="BH1128" s="135">
        <f>IF(N1128="sníž. přenesená",J1128,0)</f>
        <v>0</v>
      </c>
      <c r="BI1128" s="135">
        <f>IF(N1128="nulová",J1128,0)</f>
        <v>0</v>
      </c>
      <c r="BJ1128" s="13" t="s">
        <v>82</v>
      </c>
      <c r="BK1128" s="135">
        <f>ROUND(I1128*H1128,2)</f>
        <v>11150</v>
      </c>
      <c r="BL1128" s="13" t="s">
        <v>133</v>
      </c>
      <c r="BM1128" s="134" t="s">
        <v>1726</v>
      </c>
    </row>
    <row r="1129" spans="2:65" s="1" customFormat="1" ht="19.2">
      <c r="B1129" s="25"/>
      <c r="D1129" s="136" t="s">
        <v>134</v>
      </c>
      <c r="F1129" s="137" t="s">
        <v>1727</v>
      </c>
      <c r="L1129" s="25"/>
      <c r="M1129" s="138"/>
      <c r="T1129" s="49"/>
      <c r="AT1129" s="13" t="s">
        <v>134</v>
      </c>
      <c r="AU1129" s="13" t="s">
        <v>84</v>
      </c>
    </row>
    <row r="1130" spans="2:65" s="1" customFormat="1" ht="28.8">
      <c r="B1130" s="25"/>
      <c r="D1130" s="136" t="s">
        <v>136</v>
      </c>
      <c r="F1130" s="139" t="s">
        <v>1728</v>
      </c>
      <c r="L1130" s="25"/>
      <c r="M1130" s="138"/>
      <c r="T1130" s="49"/>
      <c r="AT1130" s="13" t="s">
        <v>136</v>
      </c>
      <c r="AU1130" s="13" t="s">
        <v>84</v>
      </c>
    </row>
    <row r="1131" spans="2:65" s="1" customFormat="1" ht="16.5" customHeight="1">
      <c r="B1131" s="25"/>
      <c r="C1131" s="124" t="s">
        <v>936</v>
      </c>
      <c r="D1131" s="124" t="s">
        <v>128</v>
      </c>
      <c r="E1131" s="125" t="s">
        <v>1729</v>
      </c>
      <c r="F1131" s="126" t="s">
        <v>1730</v>
      </c>
      <c r="G1131" s="127" t="s">
        <v>146</v>
      </c>
      <c r="H1131" s="128">
        <v>20</v>
      </c>
      <c r="I1131" s="129">
        <v>130</v>
      </c>
      <c r="J1131" s="129">
        <f>ROUND(I1131*H1131,2)</f>
        <v>2600</v>
      </c>
      <c r="K1131" s="126" t="s">
        <v>132</v>
      </c>
      <c r="L1131" s="25"/>
      <c r="M1131" s="130" t="s">
        <v>1</v>
      </c>
      <c r="N1131" s="131" t="s">
        <v>39</v>
      </c>
      <c r="O1131" s="132">
        <v>0</v>
      </c>
      <c r="P1131" s="132">
        <f>O1131*H1131</f>
        <v>0</v>
      </c>
      <c r="Q1131" s="132">
        <v>0</v>
      </c>
      <c r="R1131" s="132">
        <f>Q1131*H1131</f>
        <v>0</v>
      </c>
      <c r="S1131" s="132">
        <v>0</v>
      </c>
      <c r="T1131" s="133">
        <f>S1131*H1131</f>
        <v>0</v>
      </c>
      <c r="AR1131" s="134" t="s">
        <v>133</v>
      </c>
      <c r="AT1131" s="134" t="s">
        <v>128</v>
      </c>
      <c r="AU1131" s="134" t="s">
        <v>84</v>
      </c>
      <c r="AY1131" s="13" t="s">
        <v>125</v>
      </c>
      <c r="BE1131" s="135">
        <f>IF(N1131="základní",J1131,0)</f>
        <v>2600</v>
      </c>
      <c r="BF1131" s="135">
        <f>IF(N1131="snížená",J1131,0)</f>
        <v>0</v>
      </c>
      <c r="BG1131" s="135">
        <f>IF(N1131="zákl. přenesená",J1131,0)</f>
        <v>0</v>
      </c>
      <c r="BH1131" s="135">
        <f>IF(N1131="sníž. přenesená",J1131,0)</f>
        <v>0</v>
      </c>
      <c r="BI1131" s="135">
        <f>IF(N1131="nulová",J1131,0)</f>
        <v>0</v>
      </c>
      <c r="BJ1131" s="13" t="s">
        <v>82</v>
      </c>
      <c r="BK1131" s="135">
        <f>ROUND(I1131*H1131,2)</f>
        <v>2600</v>
      </c>
      <c r="BL1131" s="13" t="s">
        <v>133</v>
      </c>
      <c r="BM1131" s="134" t="s">
        <v>1731</v>
      </c>
    </row>
    <row r="1132" spans="2:65" s="1" customFormat="1" ht="19.2">
      <c r="B1132" s="25"/>
      <c r="D1132" s="136" t="s">
        <v>134</v>
      </c>
      <c r="F1132" s="137" t="s">
        <v>1732</v>
      </c>
      <c r="L1132" s="25"/>
      <c r="M1132" s="138"/>
      <c r="T1132" s="49"/>
      <c r="AT1132" s="13" t="s">
        <v>134</v>
      </c>
      <c r="AU1132" s="13" t="s">
        <v>84</v>
      </c>
    </row>
    <row r="1133" spans="2:65" s="1" customFormat="1" ht="28.8">
      <c r="B1133" s="25"/>
      <c r="D1133" s="136" t="s">
        <v>136</v>
      </c>
      <c r="F1133" s="139" t="s">
        <v>1728</v>
      </c>
      <c r="L1133" s="25"/>
      <c r="M1133" s="138"/>
      <c r="T1133" s="49"/>
      <c r="AT1133" s="13" t="s">
        <v>136</v>
      </c>
      <c r="AU1133" s="13" t="s">
        <v>84</v>
      </c>
    </row>
    <row r="1134" spans="2:65" s="1" customFormat="1" ht="16.5" customHeight="1">
      <c r="B1134" s="25"/>
      <c r="C1134" s="124" t="s">
        <v>1733</v>
      </c>
      <c r="D1134" s="124" t="s">
        <v>128</v>
      </c>
      <c r="E1134" s="125" t="s">
        <v>1734</v>
      </c>
      <c r="F1134" s="126" t="s">
        <v>1735</v>
      </c>
      <c r="G1134" s="127" t="s">
        <v>450</v>
      </c>
      <c r="H1134" s="128">
        <v>100</v>
      </c>
      <c r="I1134" s="129">
        <v>596</v>
      </c>
      <c r="J1134" s="129">
        <f>ROUND(I1134*H1134,2)</f>
        <v>59600</v>
      </c>
      <c r="K1134" s="126" t="s">
        <v>132</v>
      </c>
      <c r="L1134" s="25"/>
      <c r="M1134" s="130" t="s">
        <v>1</v>
      </c>
      <c r="N1134" s="131" t="s">
        <v>39</v>
      </c>
      <c r="O1134" s="132">
        <v>0</v>
      </c>
      <c r="P1134" s="132">
        <f>O1134*H1134</f>
        <v>0</v>
      </c>
      <c r="Q1134" s="132">
        <v>0</v>
      </c>
      <c r="R1134" s="132">
        <f>Q1134*H1134</f>
        <v>0</v>
      </c>
      <c r="S1134" s="132">
        <v>0</v>
      </c>
      <c r="T1134" s="133">
        <f>S1134*H1134</f>
        <v>0</v>
      </c>
      <c r="AR1134" s="134" t="s">
        <v>133</v>
      </c>
      <c r="AT1134" s="134" t="s">
        <v>128</v>
      </c>
      <c r="AU1134" s="134" t="s">
        <v>84</v>
      </c>
      <c r="AY1134" s="13" t="s">
        <v>125</v>
      </c>
      <c r="BE1134" s="135">
        <f>IF(N1134="základní",J1134,0)</f>
        <v>59600</v>
      </c>
      <c r="BF1134" s="135">
        <f>IF(N1134="snížená",J1134,0)</f>
        <v>0</v>
      </c>
      <c r="BG1134" s="135">
        <f>IF(N1134="zákl. přenesená",J1134,0)</f>
        <v>0</v>
      </c>
      <c r="BH1134" s="135">
        <f>IF(N1134="sníž. přenesená",J1134,0)</f>
        <v>0</v>
      </c>
      <c r="BI1134" s="135">
        <f>IF(N1134="nulová",J1134,0)</f>
        <v>0</v>
      </c>
      <c r="BJ1134" s="13" t="s">
        <v>82</v>
      </c>
      <c r="BK1134" s="135">
        <f>ROUND(I1134*H1134,2)</f>
        <v>59600</v>
      </c>
      <c r="BL1134" s="13" t="s">
        <v>133</v>
      </c>
      <c r="BM1134" s="134" t="s">
        <v>1736</v>
      </c>
    </row>
    <row r="1135" spans="2:65" s="1" customFormat="1" ht="67.2">
      <c r="B1135" s="25"/>
      <c r="D1135" s="136" t="s">
        <v>134</v>
      </c>
      <c r="F1135" s="137" t="s">
        <v>1737</v>
      </c>
      <c r="L1135" s="25"/>
      <c r="M1135" s="138"/>
      <c r="T1135" s="49"/>
      <c r="AT1135" s="13" t="s">
        <v>134</v>
      </c>
      <c r="AU1135" s="13" t="s">
        <v>84</v>
      </c>
    </row>
    <row r="1136" spans="2:65" s="1" customFormat="1" ht="67.2">
      <c r="B1136" s="25"/>
      <c r="D1136" s="136" t="s">
        <v>136</v>
      </c>
      <c r="F1136" s="139" t="s">
        <v>1738</v>
      </c>
      <c r="L1136" s="25"/>
      <c r="M1136" s="138"/>
      <c r="T1136" s="49"/>
      <c r="AT1136" s="13" t="s">
        <v>136</v>
      </c>
      <c r="AU1136" s="13" t="s">
        <v>84</v>
      </c>
    </row>
    <row r="1137" spans="2:65" s="1" customFormat="1" ht="16.5" customHeight="1">
      <c r="B1137" s="25"/>
      <c r="C1137" s="124" t="s">
        <v>940</v>
      </c>
      <c r="D1137" s="124" t="s">
        <v>128</v>
      </c>
      <c r="E1137" s="125" t="s">
        <v>1739</v>
      </c>
      <c r="F1137" s="126" t="s">
        <v>1740</v>
      </c>
      <c r="G1137" s="127" t="s">
        <v>146</v>
      </c>
      <c r="H1137" s="128">
        <v>5</v>
      </c>
      <c r="I1137" s="129">
        <v>3350</v>
      </c>
      <c r="J1137" s="129">
        <f>ROUND(I1137*H1137,2)</f>
        <v>16750</v>
      </c>
      <c r="K1137" s="126" t="s">
        <v>132</v>
      </c>
      <c r="L1137" s="25"/>
      <c r="M1137" s="130" t="s">
        <v>1</v>
      </c>
      <c r="N1137" s="131" t="s">
        <v>39</v>
      </c>
      <c r="O1137" s="132">
        <v>0</v>
      </c>
      <c r="P1137" s="132">
        <f>O1137*H1137</f>
        <v>0</v>
      </c>
      <c r="Q1137" s="132">
        <v>0</v>
      </c>
      <c r="R1137" s="132">
        <f>Q1137*H1137</f>
        <v>0</v>
      </c>
      <c r="S1137" s="132">
        <v>0</v>
      </c>
      <c r="T1137" s="133">
        <f>S1137*H1137</f>
        <v>0</v>
      </c>
      <c r="AR1137" s="134" t="s">
        <v>133</v>
      </c>
      <c r="AT1137" s="134" t="s">
        <v>128</v>
      </c>
      <c r="AU1137" s="134" t="s">
        <v>84</v>
      </c>
      <c r="AY1137" s="13" t="s">
        <v>125</v>
      </c>
      <c r="BE1137" s="135">
        <f>IF(N1137="základní",J1137,0)</f>
        <v>16750</v>
      </c>
      <c r="BF1137" s="135">
        <f>IF(N1137="snížená",J1137,0)</f>
        <v>0</v>
      </c>
      <c r="BG1137" s="135">
        <f>IF(N1137="zákl. přenesená",J1137,0)</f>
        <v>0</v>
      </c>
      <c r="BH1137" s="135">
        <f>IF(N1137="sníž. přenesená",J1137,0)</f>
        <v>0</v>
      </c>
      <c r="BI1137" s="135">
        <f>IF(N1137="nulová",J1137,0)</f>
        <v>0</v>
      </c>
      <c r="BJ1137" s="13" t="s">
        <v>82</v>
      </c>
      <c r="BK1137" s="135">
        <f>ROUND(I1137*H1137,2)</f>
        <v>16750</v>
      </c>
      <c r="BL1137" s="13" t="s">
        <v>133</v>
      </c>
      <c r="BM1137" s="134" t="s">
        <v>1741</v>
      </c>
    </row>
    <row r="1138" spans="2:65" s="1" customFormat="1" ht="38.4">
      <c r="B1138" s="25"/>
      <c r="D1138" s="136" t="s">
        <v>134</v>
      </c>
      <c r="F1138" s="137" t="s">
        <v>1742</v>
      </c>
      <c r="L1138" s="25"/>
      <c r="M1138" s="138"/>
      <c r="T1138" s="49"/>
      <c r="AT1138" s="13" t="s">
        <v>134</v>
      </c>
      <c r="AU1138" s="13" t="s">
        <v>84</v>
      </c>
    </row>
    <row r="1139" spans="2:65" s="1" customFormat="1" ht="48">
      <c r="B1139" s="25"/>
      <c r="D1139" s="136" t="s">
        <v>136</v>
      </c>
      <c r="F1139" s="139" t="s">
        <v>1743</v>
      </c>
      <c r="L1139" s="25"/>
      <c r="M1139" s="138"/>
      <c r="T1139" s="49"/>
      <c r="AT1139" s="13" t="s">
        <v>136</v>
      </c>
      <c r="AU1139" s="13" t="s">
        <v>84</v>
      </c>
    </row>
    <row r="1140" spans="2:65" s="1" customFormat="1" ht="16.5" customHeight="1">
      <c r="B1140" s="25"/>
      <c r="C1140" s="124" t="s">
        <v>1744</v>
      </c>
      <c r="D1140" s="124" t="s">
        <v>128</v>
      </c>
      <c r="E1140" s="125" t="s">
        <v>1745</v>
      </c>
      <c r="F1140" s="126" t="s">
        <v>1746</v>
      </c>
      <c r="G1140" s="127" t="s">
        <v>146</v>
      </c>
      <c r="H1140" s="128">
        <v>5</v>
      </c>
      <c r="I1140" s="129">
        <v>3680</v>
      </c>
      <c r="J1140" s="129">
        <f>ROUND(I1140*H1140,2)</f>
        <v>18400</v>
      </c>
      <c r="K1140" s="126" t="s">
        <v>132</v>
      </c>
      <c r="L1140" s="25"/>
      <c r="M1140" s="130" t="s">
        <v>1</v>
      </c>
      <c r="N1140" s="131" t="s">
        <v>39</v>
      </c>
      <c r="O1140" s="132">
        <v>0</v>
      </c>
      <c r="P1140" s="132">
        <f>O1140*H1140</f>
        <v>0</v>
      </c>
      <c r="Q1140" s="132">
        <v>0</v>
      </c>
      <c r="R1140" s="132">
        <f>Q1140*H1140</f>
        <v>0</v>
      </c>
      <c r="S1140" s="132">
        <v>0</v>
      </c>
      <c r="T1140" s="133">
        <f>S1140*H1140</f>
        <v>0</v>
      </c>
      <c r="AR1140" s="134" t="s">
        <v>133</v>
      </c>
      <c r="AT1140" s="134" t="s">
        <v>128</v>
      </c>
      <c r="AU1140" s="134" t="s">
        <v>84</v>
      </c>
      <c r="AY1140" s="13" t="s">
        <v>125</v>
      </c>
      <c r="BE1140" s="135">
        <f>IF(N1140="základní",J1140,0)</f>
        <v>18400</v>
      </c>
      <c r="BF1140" s="135">
        <f>IF(N1140="snížená",J1140,0)</f>
        <v>0</v>
      </c>
      <c r="BG1140" s="135">
        <f>IF(N1140="zákl. přenesená",J1140,0)</f>
        <v>0</v>
      </c>
      <c r="BH1140" s="135">
        <f>IF(N1140="sníž. přenesená",J1140,0)</f>
        <v>0</v>
      </c>
      <c r="BI1140" s="135">
        <f>IF(N1140="nulová",J1140,0)</f>
        <v>0</v>
      </c>
      <c r="BJ1140" s="13" t="s">
        <v>82</v>
      </c>
      <c r="BK1140" s="135">
        <f>ROUND(I1140*H1140,2)</f>
        <v>18400</v>
      </c>
      <c r="BL1140" s="13" t="s">
        <v>133</v>
      </c>
      <c r="BM1140" s="134" t="s">
        <v>1747</v>
      </c>
    </row>
    <row r="1141" spans="2:65" s="1" customFormat="1" ht="38.4">
      <c r="B1141" s="25"/>
      <c r="D1141" s="136" t="s">
        <v>134</v>
      </c>
      <c r="F1141" s="137" t="s">
        <v>1748</v>
      </c>
      <c r="L1141" s="25"/>
      <c r="M1141" s="138"/>
      <c r="T1141" s="49"/>
      <c r="AT1141" s="13" t="s">
        <v>134</v>
      </c>
      <c r="AU1141" s="13" t="s">
        <v>84</v>
      </c>
    </row>
    <row r="1142" spans="2:65" s="1" customFormat="1" ht="48">
      <c r="B1142" s="25"/>
      <c r="D1142" s="136" t="s">
        <v>136</v>
      </c>
      <c r="F1142" s="139" t="s">
        <v>1743</v>
      </c>
      <c r="L1142" s="25"/>
      <c r="M1142" s="138"/>
      <c r="T1142" s="49"/>
      <c r="AT1142" s="13" t="s">
        <v>136</v>
      </c>
      <c r="AU1142" s="13" t="s">
        <v>84</v>
      </c>
    </row>
    <row r="1143" spans="2:65" s="1" customFormat="1" ht="16.5" customHeight="1">
      <c r="B1143" s="25"/>
      <c r="C1143" s="124" t="s">
        <v>945</v>
      </c>
      <c r="D1143" s="124" t="s">
        <v>128</v>
      </c>
      <c r="E1143" s="125" t="s">
        <v>1749</v>
      </c>
      <c r="F1143" s="126" t="s">
        <v>1750</v>
      </c>
      <c r="G1143" s="127" t="s">
        <v>146</v>
      </c>
      <c r="H1143" s="128">
        <v>5</v>
      </c>
      <c r="I1143" s="129">
        <v>3900</v>
      </c>
      <c r="J1143" s="129">
        <f>ROUND(I1143*H1143,2)</f>
        <v>19500</v>
      </c>
      <c r="K1143" s="126" t="s">
        <v>132</v>
      </c>
      <c r="L1143" s="25"/>
      <c r="M1143" s="130" t="s">
        <v>1</v>
      </c>
      <c r="N1143" s="131" t="s">
        <v>39</v>
      </c>
      <c r="O1143" s="132">
        <v>0</v>
      </c>
      <c r="P1143" s="132">
        <f>O1143*H1143</f>
        <v>0</v>
      </c>
      <c r="Q1143" s="132">
        <v>0</v>
      </c>
      <c r="R1143" s="132">
        <f>Q1143*H1143</f>
        <v>0</v>
      </c>
      <c r="S1143" s="132">
        <v>0</v>
      </c>
      <c r="T1143" s="133">
        <f>S1143*H1143</f>
        <v>0</v>
      </c>
      <c r="AR1143" s="134" t="s">
        <v>133</v>
      </c>
      <c r="AT1143" s="134" t="s">
        <v>128</v>
      </c>
      <c r="AU1143" s="134" t="s">
        <v>84</v>
      </c>
      <c r="AY1143" s="13" t="s">
        <v>125</v>
      </c>
      <c r="BE1143" s="135">
        <f>IF(N1143="základní",J1143,0)</f>
        <v>19500</v>
      </c>
      <c r="BF1143" s="135">
        <f>IF(N1143="snížená",J1143,0)</f>
        <v>0</v>
      </c>
      <c r="BG1143" s="135">
        <f>IF(N1143="zákl. přenesená",J1143,0)</f>
        <v>0</v>
      </c>
      <c r="BH1143" s="135">
        <f>IF(N1143="sníž. přenesená",J1143,0)</f>
        <v>0</v>
      </c>
      <c r="BI1143" s="135">
        <f>IF(N1143="nulová",J1143,0)</f>
        <v>0</v>
      </c>
      <c r="BJ1143" s="13" t="s">
        <v>82</v>
      </c>
      <c r="BK1143" s="135">
        <f>ROUND(I1143*H1143,2)</f>
        <v>19500</v>
      </c>
      <c r="BL1143" s="13" t="s">
        <v>133</v>
      </c>
      <c r="BM1143" s="134" t="s">
        <v>1751</v>
      </c>
    </row>
    <row r="1144" spans="2:65" s="1" customFormat="1" ht="38.4">
      <c r="B1144" s="25"/>
      <c r="D1144" s="136" t="s">
        <v>134</v>
      </c>
      <c r="F1144" s="137" t="s">
        <v>1752</v>
      </c>
      <c r="L1144" s="25"/>
      <c r="M1144" s="138"/>
      <c r="T1144" s="49"/>
      <c r="AT1144" s="13" t="s">
        <v>134</v>
      </c>
      <c r="AU1144" s="13" t="s">
        <v>84</v>
      </c>
    </row>
    <row r="1145" spans="2:65" s="1" customFormat="1" ht="48">
      <c r="B1145" s="25"/>
      <c r="D1145" s="136" t="s">
        <v>136</v>
      </c>
      <c r="F1145" s="139" t="s">
        <v>1743</v>
      </c>
      <c r="L1145" s="25"/>
      <c r="M1145" s="138"/>
      <c r="T1145" s="49"/>
      <c r="AT1145" s="13" t="s">
        <v>136</v>
      </c>
      <c r="AU1145" s="13" t="s">
        <v>84</v>
      </c>
    </row>
    <row r="1146" spans="2:65" s="1" customFormat="1" ht="16.5" customHeight="1">
      <c r="B1146" s="25"/>
      <c r="C1146" s="124" t="s">
        <v>1753</v>
      </c>
      <c r="D1146" s="124" t="s">
        <v>128</v>
      </c>
      <c r="E1146" s="125" t="s">
        <v>1754</v>
      </c>
      <c r="F1146" s="126" t="s">
        <v>1755</v>
      </c>
      <c r="G1146" s="127" t="s">
        <v>146</v>
      </c>
      <c r="H1146" s="128">
        <v>5</v>
      </c>
      <c r="I1146" s="129">
        <v>4220</v>
      </c>
      <c r="J1146" s="129">
        <f>ROUND(I1146*H1146,2)</f>
        <v>21100</v>
      </c>
      <c r="K1146" s="126" t="s">
        <v>132</v>
      </c>
      <c r="L1146" s="25"/>
      <c r="M1146" s="130" t="s">
        <v>1</v>
      </c>
      <c r="N1146" s="131" t="s">
        <v>39</v>
      </c>
      <c r="O1146" s="132">
        <v>0</v>
      </c>
      <c r="P1146" s="132">
        <f>O1146*H1146</f>
        <v>0</v>
      </c>
      <c r="Q1146" s="132">
        <v>0</v>
      </c>
      <c r="R1146" s="132">
        <f>Q1146*H1146</f>
        <v>0</v>
      </c>
      <c r="S1146" s="132">
        <v>0</v>
      </c>
      <c r="T1146" s="133">
        <f>S1146*H1146</f>
        <v>0</v>
      </c>
      <c r="AR1146" s="134" t="s">
        <v>133</v>
      </c>
      <c r="AT1146" s="134" t="s">
        <v>128</v>
      </c>
      <c r="AU1146" s="134" t="s">
        <v>84</v>
      </c>
      <c r="AY1146" s="13" t="s">
        <v>125</v>
      </c>
      <c r="BE1146" s="135">
        <f>IF(N1146="základní",J1146,0)</f>
        <v>21100</v>
      </c>
      <c r="BF1146" s="135">
        <f>IF(N1146="snížená",J1146,0)</f>
        <v>0</v>
      </c>
      <c r="BG1146" s="135">
        <f>IF(N1146="zákl. přenesená",J1146,0)</f>
        <v>0</v>
      </c>
      <c r="BH1146" s="135">
        <f>IF(N1146="sníž. přenesená",J1146,0)</f>
        <v>0</v>
      </c>
      <c r="BI1146" s="135">
        <f>IF(N1146="nulová",J1146,0)</f>
        <v>0</v>
      </c>
      <c r="BJ1146" s="13" t="s">
        <v>82</v>
      </c>
      <c r="BK1146" s="135">
        <f>ROUND(I1146*H1146,2)</f>
        <v>21100</v>
      </c>
      <c r="BL1146" s="13" t="s">
        <v>133</v>
      </c>
      <c r="BM1146" s="134" t="s">
        <v>1756</v>
      </c>
    </row>
    <row r="1147" spans="2:65" s="1" customFormat="1" ht="38.4">
      <c r="B1147" s="25"/>
      <c r="D1147" s="136" t="s">
        <v>134</v>
      </c>
      <c r="F1147" s="137" t="s">
        <v>1757</v>
      </c>
      <c r="L1147" s="25"/>
      <c r="M1147" s="138"/>
      <c r="T1147" s="49"/>
      <c r="AT1147" s="13" t="s">
        <v>134</v>
      </c>
      <c r="AU1147" s="13" t="s">
        <v>84</v>
      </c>
    </row>
    <row r="1148" spans="2:65" s="1" customFormat="1" ht="48">
      <c r="B1148" s="25"/>
      <c r="D1148" s="136" t="s">
        <v>136</v>
      </c>
      <c r="F1148" s="139" t="s">
        <v>1743</v>
      </c>
      <c r="L1148" s="25"/>
      <c r="M1148" s="138"/>
      <c r="T1148" s="49"/>
      <c r="AT1148" s="13" t="s">
        <v>136</v>
      </c>
      <c r="AU1148" s="13" t="s">
        <v>84</v>
      </c>
    </row>
    <row r="1149" spans="2:65" s="1" customFormat="1" ht="16.5" customHeight="1">
      <c r="B1149" s="25"/>
      <c r="C1149" s="124" t="s">
        <v>949</v>
      </c>
      <c r="D1149" s="124" t="s">
        <v>128</v>
      </c>
      <c r="E1149" s="125" t="s">
        <v>1758</v>
      </c>
      <c r="F1149" s="126" t="s">
        <v>1759</v>
      </c>
      <c r="G1149" s="127" t="s">
        <v>146</v>
      </c>
      <c r="H1149" s="128">
        <v>5</v>
      </c>
      <c r="I1149" s="129">
        <v>3830</v>
      </c>
      <c r="J1149" s="129">
        <f>ROUND(I1149*H1149,2)</f>
        <v>19150</v>
      </c>
      <c r="K1149" s="126" t="s">
        <v>132</v>
      </c>
      <c r="L1149" s="25"/>
      <c r="M1149" s="130" t="s">
        <v>1</v>
      </c>
      <c r="N1149" s="131" t="s">
        <v>39</v>
      </c>
      <c r="O1149" s="132">
        <v>0</v>
      </c>
      <c r="P1149" s="132">
        <f>O1149*H1149</f>
        <v>0</v>
      </c>
      <c r="Q1149" s="132">
        <v>0</v>
      </c>
      <c r="R1149" s="132">
        <f>Q1149*H1149</f>
        <v>0</v>
      </c>
      <c r="S1149" s="132">
        <v>0</v>
      </c>
      <c r="T1149" s="133">
        <f>S1149*H1149</f>
        <v>0</v>
      </c>
      <c r="AR1149" s="134" t="s">
        <v>133</v>
      </c>
      <c r="AT1149" s="134" t="s">
        <v>128</v>
      </c>
      <c r="AU1149" s="134" t="s">
        <v>84</v>
      </c>
      <c r="AY1149" s="13" t="s">
        <v>125</v>
      </c>
      <c r="BE1149" s="135">
        <f>IF(N1149="základní",J1149,0)</f>
        <v>19150</v>
      </c>
      <c r="BF1149" s="135">
        <f>IF(N1149="snížená",J1149,0)</f>
        <v>0</v>
      </c>
      <c r="BG1149" s="135">
        <f>IF(N1149="zákl. přenesená",J1149,0)</f>
        <v>0</v>
      </c>
      <c r="BH1149" s="135">
        <f>IF(N1149="sníž. přenesená",J1149,0)</f>
        <v>0</v>
      </c>
      <c r="BI1149" s="135">
        <f>IF(N1149="nulová",J1149,0)</f>
        <v>0</v>
      </c>
      <c r="BJ1149" s="13" t="s">
        <v>82</v>
      </c>
      <c r="BK1149" s="135">
        <f>ROUND(I1149*H1149,2)</f>
        <v>19150</v>
      </c>
      <c r="BL1149" s="13" t="s">
        <v>133</v>
      </c>
      <c r="BM1149" s="134" t="s">
        <v>1760</v>
      </c>
    </row>
    <row r="1150" spans="2:65" s="1" customFormat="1" ht="38.4">
      <c r="B1150" s="25"/>
      <c r="D1150" s="136" t="s">
        <v>134</v>
      </c>
      <c r="F1150" s="137" t="s">
        <v>1761</v>
      </c>
      <c r="L1150" s="25"/>
      <c r="M1150" s="138"/>
      <c r="T1150" s="49"/>
      <c r="AT1150" s="13" t="s">
        <v>134</v>
      </c>
      <c r="AU1150" s="13" t="s">
        <v>84</v>
      </c>
    </row>
    <row r="1151" spans="2:65" s="1" customFormat="1" ht="48">
      <c r="B1151" s="25"/>
      <c r="D1151" s="136" t="s">
        <v>136</v>
      </c>
      <c r="F1151" s="139" t="s">
        <v>1743</v>
      </c>
      <c r="L1151" s="25"/>
      <c r="M1151" s="138"/>
      <c r="T1151" s="49"/>
      <c r="AT1151" s="13" t="s">
        <v>136</v>
      </c>
      <c r="AU1151" s="13" t="s">
        <v>84</v>
      </c>
    </row>
    <row r="1152" spans="2:65" s="1" customFormat="1" ht="16.5" customHeight="1">
      <c r="B1152" s="25"/>
      <c r="C1152" s="124" t="s">
        <v>1762</v>
      </c>
      <c r="D1152" s="124" t="s">
        <v>128</v>
      </c>
      <c r="E1152" s="125" t="s">
        <v>1763</v>
      </c>
      <c r="F1152" s="126" t="s">
        <v>1764</v>
      </c>
      <c r="G1152" s="127" t="s">
        <v>146</v>
      </c>
      <c r="H1152" s="128">
        <v>5</v>
      </c>
      <c r="I1152" s="129">
        <v>4030</v>
      </c>
      <c r="J1152" s="129">
        <f>ROUND(I1152*H1152,2)</f>
        <v>20150</v>
      </c>
      <c r="K1152" s="126" t="s">
        <v>132</v>
      </c>
      <c r="L1152" s="25"/>
      <c r="M1152" s="130" t="s">
        <v>1</v>
      </c>
      <c r="N1152" s="131" t="s">
        <v>39</v>
      </c>
      <c r="O1152" s="132">
        <v>0</v>
      </c>
      <c r="P1152" s="132">
        <f>O1152*H1152</f>
        <v>0</v>
      </c>
      <c r="Q1152" s="132">
        <v>0</v>
      </c>
      <c r="R1152" s="132">
        <f>Q1152*H1152</f>
        <v>0</v>
      </c>
      <c r="S1152" s="132">
        <v>0</v>
      </c>
      <c r="T1152" s="133">
        <f>S1152*H1152</f>
        <v>0</v>
      </c>
      <c r="AR1152" s="134" t="s">
        <v>133</v>
      </c>
      <c r="AT1152" s="134" t="s">
        <v>128</v>
      </c>
      <c r="AU1152" s="134" t="s">
        <v>84</v>
      </c>
      <c r="AY1152" s="13" t="s">
        <v>125</v>
      </c>
      <c r="BE1152" s="135">
        <f>IF(N1152="základní",J1152,0)</f>
        <v>20150</v>
      </c>
      <c r="BF1152" s="135">
        <f>IF(N1152="snížená",J1152,0)</f>
        <v>0</v>
      </c>
      <c r="BG1152" s="135">
        <f>IF(N1152="zákl. přenesená",J1152,0)</f>
        <v>0</v>
      </c>
      <c r="BH1152" s="135">
        <f>IF(N1152="sníž. přenesená",J1152,0)</f>
        <v>0</v>
      </c>
      <c r="BI1152" s="135">
        <f>IF(N1152="nulová",J1152,0)</f>
        <v>0</v>
      </c>
      <c r="BJ1152" s="13" t="s">
        <v>82</v>
      </c>
      <c r="BK1152" s="135">
        <f>ROUND(I1152*H1152,2)</f>
        <v>20150</v>
      </c>
      <c r="BL1152" s="13" t="s">
        <v>133</v>
      </c>
      <c r="BM1152" s="134" t="s">
        <v>1765</v>
      </c>
    </row>
    <row r="1153" spans="2:65" s="1" customFormat="1" ht="38.4">
      <c r="B1153" s="25"/>
      <c r="D1153" s="136" t="s">
        <v>134</v>
      </c>
      <c r="F1153" s="137" t="s">
        <v>1766</v>
      </c>
      <c r="L1153" s="25"/>
      <c r="M1153" s="138"/>
      <c r="T1153" s="49"/>
      <c r="AT1153" s="13" t="s">
        <v>134</v>
      </c>
      <c r="AU1153" s="13" t="s">
        <v>84</v>
      </c>
    </row>
    <row r="1154" spans="2:65" s="1" customFormat="1" ht="48">
      <c r="B1154" s="25"/>
      <c r="D1154" s="136" t="s">
        <v>136</v>
      </c>
      <c r="F1154" s="139" t="s">
        <v>1743</v>
      </c>
      <c r="L1154" s="25"/>
      <c r="M1154" s="138"/>
      <c r="T1154" s="49"/>
      <c r="AT1154" s="13" t="s">
        <v>136</v>
      </c>
      <c r="AU1154" s="13" t="s">
        <v>84</v>
      </c>
    </row>
    <row r="1155" spans="2:65" s="1" customFormat="1" ht="16.5" customHeight="1">
      <c r="B1155" s="25"/>
      <c r="C1155" s="124" t="s">
        <v>954</v>
      </c>
      <c r="D1155" s="124" t="s">
        <v>128</v>
      </c>
      <c r="E1155" s="125" t="s">
        <v>1767</v>
      </c>
      <c r="F1155" s="126" t="s">
        <v>1768</v>
      </c>
      <c r="G1155" s="127" t="s">
        <v>1769</v>
      </c>
      <c r="H1155" s="128">
        <v>100</v>
      </c>
      <c r="I1155" s="129">
        <v>142</v>
      </c>
      <c r="J1155" s="129">
        <f>ROUND(I1155*H1155,2)</f>
        <v>14200</v>
      </c>
      <c r="K1155" s="126" t="s">
        <v>132</v>
      </c>
      <c r="L1155" s="25"/>
      <c r="M1155" s="130" t="s">
        <v>1</v>
      </c>
      <c r="N1155" s="131" t="s">
        <v>39</v>
      </c>
      <c r="O1155" s="132">
        <v>0</v>
      </c>
      <c r="P1155" s="132">
        <f>O1155*H1155</f>
        <v>0</v>
      </c>
      <c r="Q1155" s="132">
        <v>0</v>
      </c>
      <c r="R1155" s="132">
        <f>Q1155*H1155</f>
        <v>0</v>
      </c>
      <c r="S1155" s="132">
        <v>0</v>
      </c>
      <c r="T1155" s="133">
        <f>S1155*H1155</f>
        <v>0</v>
      </c>
      <c r="AR1155" s="134" t="s">
        <v>133</v>
      </c>
      <c r="AT1155" s="134" t="s">
        <v>128</v>
      </c>
      <c r="AU1155" s="134" t="s">
        <v>84</v>
      </c>
      <c r="AY1155" s="13" t="s">
        <v>125</v>
      </c>
      <c r="BE1155" s="135">
        <f>IF(N1155="základní",J1155,0)</f>
        <v>14200</v>
      </c>
      <c r="BF1155" s="135">
        <f>IF(N1155="snížená",J1155,0)</f>
        <v>0</v>
      </c>
      <c r="BG1155" s="135">
        <f>IF(N1155="zákl. přenesená",J1155,0)</f>
        <v>0</v>
      </c>
      <c r="BH1155" s="135">
        <f>IF(N1155="sníž. přenesená",J1155,0)</f>
        <v>0</v>
      </c>
      <c r="BI1155" s="135">
        <f>IF(N1155="nulová",J1155,0)</f>
        <v>0</v>
      </c>
      <c r="BJ1155" s="13" t="s">
        <v>82</v>
      </c>
      <c r="BK1155" s="135">
        <f>ROUND(I1155*H1155,2)</f>
        <v>14200</v>
      </c>
      <c r="BL1155" s="13" t="s">
        <v>133</v>
      </c>
      <c r="BM1155" s="134" t="s">
        <v>1770</v>
      </c>
    </row>
    <row r="1156" spans="2:65" s="1" customFormat="1" ht="28.8">
      <c r="B1156" s="25"/>
      <c r="D1156" s="136" t="s">
        <v>134</v>
      </c>
      <c r="F1156" s="137" t="s">
        <v>1771</v>
      </c>
      <c r="L1156" s="25"/>
      <c r="M1156" s="138"/>
      <c r="T1156" s="49"/>
      <c r="AT1156" s="13" t="s">
        <v>134</v>
      </c>
      <c r="AU1156" s="13" t="s">
        <v>84</v>
      </c>
    </row>
    <row r="1157" spans="2:65" s="1" customFormat="1" ht="38.4">
      <c r="B1157" s="25"/>
      <c r="D1157" s="136" t="s">
        <v>136</v>
      </c>
      <c r="F1157" s="139" t="s">
        <v>1772</v>
      </c>
      <c r="L1157" s="25"/>
      <c r="M1157" s="138"/>
      <c r="T1157" s="49"/>
      <c r="AT1157" s="13" t="s">
        <v>136</v>
      </c>
      <c r="AU1157" s="13" t="s">
        <v>84</v>
      </c>
    </row>
    <row r="1158" spans="2:65" s="1" customFormat="1" ht="16.5" customHeight="1">
      <c r="B1158" s="25"/>
      <c r="C1158" s="124" t="s">
        <v>1773</v>
      </c>
      <c r="D1158" s="124" t="s">
        <v>128</v>
      </c>
      <c r="E1158" s="125" t="s">
        <v>1774</v>
      </c>
      <c r="F1158" s="126" t="s">
        <v>1775</v>
      </c>
      <c r="G1158" s="127" t="s">
        <v>1769</v>
      </c>
      <c r="H1158" s="128">
        <v>100</v>
      </c>
      <c r="I1158" s="129">
        <v>138</v>
      </c>
      <c r="J1158" s="129">
        <f>ROUND(I1158*H1158,2)</f>
        <v>13800</v>
      </c>
      <c r="K1158" s="126" t="s">
        <v>132</v>
      </c>
      <c r="L1158" s="25"/>
      <c r="M1158" s="130" t="s">
        <v>1</v>
      </c>
      <c r="N1158" s="131" t="s">
        <v>39</v>
      </c>
      <c r="O1158" s="132">
        <v>0</v>
      </c>
      <c r="P1158" s="132">
        <f>O1158*H1158</f>
        <v>0</v>
      </c>
      <c r="Q1158" s="132">
        <v>0</v>
      </c>
      <c r="R1158" s="132">
        <f>Q1158*H1158</f>
        <v>0</v>
      </c>
      <c r="S1158" s="132">
        <v>0</v>
      </c>
      <c r="T1158" s="133">
        <f>S1158*H1158</f>
        <v>0</v>
      </c>
      <c r="AR1158" s="134" t="s">
        <v>133</v>
      </c>
      <c r="AT1158" s="134" t="s">
        <v>128</v>
      </c>
      <c r="AU1158" s="134" t="s">
        <v>84</v>
      </c>
      <c r="AY1158" s="13" t="s">
        <v>125</v>
      </c>
      <c r="BE1158" s="135">
        <f>IF(N1158="základní",J1158,0)</f>
        <v>13800</v>
      </c>
      <c r="BF1158" s="135">
        <f>IF(N1158="snížená",J1158,0)</f>
        <v>0</v>
      </c>
      <c r="BG1158" s="135">
        <f>IF(N1158="zákl. přenesená",J1158,0)</f>
        <v>0</v>
      </c>
      <c r="BH1158" s="135">
        <f>IF(N1158="sníž. přenesená",J1158,0)</f>
        <v>0</v>
      </c>
      <c r="BI1158" s="135">
        <f>IF(N1158="nulová",J1158,0)</f>
        <v>0</v>
      </c>
      <c r="BJ1158" s="13" t="s">
        <v>82</v>
      </c>
      <c r="BK1158" s="135">
        <f>ROUND(I1158*H1158,2)</f>
        <v>13800</v>
      </c>
      <c r="BL1158" s="13" t="s">
        <v>133</v>
      </c>
      <c r="BM1158" s="134" t="s">
        <v>1776</v>
      </c>
    </row>
    <row r="1159" spans="2:65" s="1" customFormat="1" ht="28.8">
      <c r="B1159" s="25"/>
      <c r="D1159" s="136" t="s">
        <v>134</v>
      </c>
      <c r="F1159" s="137" t="s">
        <v>1777</v>
      </c>
      <c r="L1159" s="25"/>
      <c r="M1159" s="138"/>
      <c r="T1159" s="49"/>
      <c r="AT1159" s="13" t="s">
        <v>134</v>
      </c>
      <c r="AU1159" s="13" t="s">
        <v>84</v>
      </c>
    </row>
    <row r="1160" spans="2:65" s="1" customFormat="1" ht="38.4">
      <c r="B1160" s="25"/>
      <c r="D1160" s="136" t="s">
        <v>136</v>
      </c>
      <c r="F1160" s="139" t="s">
        <v>1772</v>
      </c>
      <c r="L1160" s="25"/>
      <c r="M1160" s="138"/>
      <c r="T1160" s="49"/>
      <c r="AT1160" s="13" t="s">
        <v>136</v>
      </c>
      <c r="AU1160" s="13" t="s">
        <v>84</v>
      </c>
    </row>
    <row r="1161" spans="2:65" s="1" customFormat="1" ht="24.15" customHeight="1">
      <c r="B1161" s="25"/>
      <c r="C1161" s="124" t="s">
        <v>959</v>
      </c>
      <c r="D1161" s="124" t="s">
        <v>128</v>
      </c>
      <c r="E1161" s="125" t="s">
        <v>1778</v>
      </c>
      <c r="F1161" s="126" t="s">
        <v>1779</v>
      </c>
      <c r="G1161" s="127" t="s">
        <v>146</v>
      </c>
      <c r="H1161" s="128">
        <v>3</v>
      </c>
      <c r="I1161" s="129">
        <v>18100</v>
      </c>
      <c r="J1161" s="129">
        <f>ROUND(I1161*H1161,2)</f>
        <v>54300</v>
      </c>
      <c r="K1161" s="126" t="s">
        <v>132</v>
      </c>
      <c r="L1161" s="25"/>
      <c r="M1161" s="130" t="s">
        <v>1</v>
      </c>
      <c r="N1161" s="131" t="s">
        <v>39</v>
      </c>
      <c r="O1161" s="132">
        <v>0</v>
      </c>
      <c r="P1161" s="132">
        <f>O1161*H1161</f>
        <v>0</v>
      </c>
      <c r="Q1161" s="132">
        <v>0</v>
      </c>
      <c r="R1161" s="132">
        <f>Q1161*H1161</f>
        <v>0</v>
      </c>
      <c r="S1161" s="132">
        <v>0</v>
      </c>
      <c r="T1161" s="133">
        <f>S1161*H1161</f>
        <v>0</v>
      </c>
      <c r="AR1161" s="134" t="s">
        <v>133</v>
      </c>
      <c r="AT1161" s="134" t="s">
        <v>128</v>
      </c>
      <c r="AU1161" s="134" t="s">
        <v>84</v>
      </c>
      <c r="AY1161" s="13" t="s">
        <v>125</v>
      </c>
      <c r="BE1161" s="135">
        <f>IF(N1161="základní",J1161,0)</f>
        <v>54300</v>
      </c>
      <c r="BF1161" s="135">
        <f>IF(N1161="snížená",J1161,0)</f>
        <v>0</v>
      </c>
      <c r="BG1161" s="135">
        <f>IF(N1161="zákl. přenesená",J1161,0)</f>
        <v>0</v>
      </c>
      <c r="BH1161" s="135">
        <f>IF(N1161="sníž. přenesená",J1161,0)</f>
        <v>0</v>
      </c>
      <c r="BI1161" s="135">
        <f>IF(N1161="nulová",J1161,0)</f>
        <v>0</v>
      </c>
      <c r="BJ1161" s="13" t="s">
        <v>82</v>
      </c>
      <c r="BK1161" s="135">
        <f>ROUND(I1161*H1161,2)</f>
        <v>54300</v>
      </c>
      <c r="BL1161" s="13" t="s">
        <v>133</v>
      </c>
      <c r="BM1161" s="134" t="s">
        <v>1780</v>
      </c>
    </row>
    <row r="1162" spans="2:65" s="1" customFormat="1" ht="38.4">
      <c r="B1162" s="25"/>
      <c r="D1162" s="136" t="s">
        <v>134</v>
      </c>
      <c r="F1162" s="137" t="s">
        <v>1781</v>
      </c>
      <c r="L1162" s="25"/>
      <c r="M1162" s="138"/>
      <c r="T1162" s="49"/>
      <c r="AT1162" s="13" t="s">
        <v>134</v>
      </c>
      <c r="AU1162" s="13" t="s">
        <v>84</v>
      </c>
    </row>
    <row r="1163" spans="2:65" s="1" customFormat="1" ht="38.4">
      <c r="B1163" s="25"/>
      <c r="D1163" s="136" t="s">
        <v>136</v>
      </c>
      <c r="F1163" s="139" t="s">
        <v>1782</v>
      </c>
      <c r="L1163" s="25"/>
      <c r="M1163" s="138"/>
      <c r="T1163" s="49"/>
      <c r="AT1163" s="13" t="s">
        <v>136</v>
      </c>
      <c r="AU1163" s="13" t="s">
        <v>84</v>
      </c>
    </row>
    <row r="1164" spans="2:65" s="1" customFormat="1" ht="24.15" customHeight="1">
      <c r="B1164" s="25"/>
      <c r="C1164" s="124" t="s">
        <v>1783</v>
      </c>
      <c r="D1164" s="124" t="s">
        <v>128</v>
      </c>
      <c r="E1164" s="125" t="s">
        <v>1784</v>
      </c>
      <c r="F1164" s="126" t="s">
        <v>1785</v>
      </c>
      <c r="G1164" s="127" t="s">
        <v>146</v>
      </c>
      <c r="H1164" s="128">
        <v>3</v>
      </c>
      <c r="I1164" s="129">
        <v>19800</v>
      </c>
      <c r="J1164" s="129">
        <f>ROUND(I1164*H1164,2)</f>
        <v>59400</v>
      </c>
      <c r="K1164" s="126" t="s">
        <v>132</v>
      </c>
      <c r="L1164" s="25"/>
      <c r="M1164" s="130" t="s">
        <v>1</v>
      </c>
      <c r="N1164" s="131" t="s">
        <v>39</v>
      </c>
      <c r="O1164" s="132">
        <v>0</v>
      </c>
      <c r="P1164" s="132">
        <f>O1164*H1164</f>
        <v>0</v>
      </c>
      <c r="Q1164" s="132">
        <v>0</v>
      </c>
      <c r="R1164" s="132">
        <f>Q1164*H1164</f>
        <v>0</v>
      </c>
      <c r="S1164" s="132">
        <v>0</v>
      </c>
      <c r="T1164" s="133">
        <f>S1164*H1164</f>
        <v>0</v>
      </c>
      <c r="AR1164" s="134" t="s">
        <v>133</v>
      </c>
      <c r="AT1164" s="134" t="s">
        <v>128</v>
      </c>
      <c r="AU1164" s="134" t="s">
        <v>84</v>
      </c>
      <c r="AY1164" s="13" t="s">
        <v>125</v>
      </c>
      <c r="BE1164" s="135">
        <f>IF(N1164="základní",J1164,0)</f>
        <v>59400</v>
      </c>
      <c r="BF1164" s="135">
        <f>IF(N1164="snížená",J1164,0)</f>
        <v>0</v>
      </c>
      <c r="BG1164" s="135">
        <f>IF(N1164="zákl. přenesená",J1164,0)</f>
        <v>0</v>
      </c>
      <c r="BH1164" s="135">
        <f>IF(N1164="sníž. přenesená",J1164,0)</f>
        <v>0</v>
      </c>
      <c r="BI1164" s="135">
        <f>IF(N1164="nulová",J1164,0)</f>
        <v>0</v>
      </c>
      <c r="BJ1164" s="13" t="s">
        <v>82</v>
      </c>
      <c r="BK1164" s="135">
        <f>ROUND(I1164*H1164,2)</f>
        <v>59400</v>
      </c>
      <c r="BL1164" s="13" t="s">
        <v>133</v>
      </c>
      <c r="BM1164" s="134" t="s">
        <v>1786</v>
      </c>
    </row>
    <row r="1165" spans="2:65" s="1" customFormat="1" ht="38.4">
      <c r="B1165" s="25"/>
      <c r="D1165" s="136" t="s">
        <v>134</v>
      </c>
      <c r="F1165" s="137" t="s">
        <v>1787</v>
      </c>
      <c r="L1165" s="25"/>
      <c r="M1165" s="138"/>
      <c r="T1165" s="49"/>
      <c r="AT1165" s="13" t="s">
        <v>134</v>
      </c>
      <c r="AU1165" s="13" t="s">
        <v>84</v>
      </c>
    </row>
    <row r="1166" spans="2:65" s="1" customFormat="1" ht="38.4">
      <c r="B1166" s="25"/>
      <c r="D1166" s="136" t="s">
        <v>136</v>
      </c>
      <c r="F1166" s="139" t="s">
        <v>1782</v>
      </c>
      <c r="L1166" s="25"/>
      <c r="M1166" s="138"/>
      <c r="T1166" s="49"/>
      <c r="AT1166" s="13" t="s">
        <v>136</v>
      </c>
      <c r="AU1166" s="13" t="s">
        <v>84</v>
      </c>
    </row>
    <row r="1167" spans="2:65" s="1" customFormat="1" ht="24.15" customHeight="1">
      <c r="B1167" s="25"/>
      <c r="C1167" s="124" t="s">
        <v>964</v>
      </c>
      <c r="D1167" s="124" t="s">
        <v>128</v>
      </c>
      <c r="E1167" s="125" t="s">
        <v>1788</v>
      </c>
      <c r="F1167" s="126" t="s">
        <v>1789</v>
      </c>
      <c r="G1167" s="127" t="s">
        <v>146</v>
      </c>
      <c r="H1167" s="128">
        <v>3</v>
      </c>
      <c r="I1167" s="129">
        <v>22600</v>
      </c>
      <c r="J1167" s="129">
        <f>ROUND(I1167*H1167,2)</f>
        <v>67800</v>
      </c>
      <c r="K1167" s="126" t="s">
        <v>132</v>
      </c>
      <c r="L1167" s="25"/>
      <c r="M1167" s="130" t="s">
        <v>1</v>
      </c>
      <c r="N1167" s="131" t="s">
        <v>39</v>
      </c>
      <c r="O1167" s="132">
        <v>0</v>
      </c>
      <c r="P1167" s="132">
        <f>O1167*H1167</f>
        <v>0</v>
      </c>
      <c r="Q1167" s="132">
        <v>0</v>
      </c>
      <c r="R1167" s="132">
        <f>Q1167*H1167</f>
        <v>0</v>
      </c>
      <c r="S1167" s="132">
        <v>0</v>
      </c>
      <c r="T1167" s="133">
        <f>S1167*H1167</f>
        <v>0</v>
      </c>
      <c r="AR1167" s="134" t="s">
        <v>133</v>
      </c>
      <c r="AT1167" s="134" t="s">
        <v>128</v>
      </c>
      <c r="AU1167" s="134" t="s">
        <v>84</v>
      </c>
      <c r="AY1167" s="13" t="s">
        <v>125</v>
      </c>
      <c r="BE1167" s="135">
        <f>IF(N1167="základní",J1167,0)</f>
        <v>67800</v>
      </c>
      <c r="BF1167" s="135">
        <f>IF(N1167="snížená",J1167,0)</f>
        <v>0</v>
      </c>
      <c r="BG1167" s="135">
        <f>IF(N1167="zákl. přenesená",J1167,0)</f>
        <v>0</v>
      </c>
      <c r="BH1167" s="135">
        <f>IF(N1167="sníž. přenesená",J1167,0)</f>
        <v>0</v>
      </c>
      <c r="BI1167" s="135">
        <f>IF(N1167="nulová",J1167,0)</f>
        <v>0</v>
      </c>
      <c r="BJ1167" s="13" t="s">
        <v>82</v>
      </c>
      <c r="BK1167" s="135">
        <f>ROUND(I1167*H1167,2)</f>
        <v>67800</v>
      </c>
      <c r="BL1167" s="13" t="s">
        <v>133</v>
      </c>
      <c r="BM1167" s="134" t="s">
        <v>1790</v>
      </c>
    </row>
    <row r="1168" spans="2:65" s="1" customFormat="1" ht="38.4">
      <c r="B1168" s="25"/>
      <c r="D1168" s="136" t="s">
        <v>134</v>
      </c>
      <c r="F1168" s="137" t="s">
        <v>1791</v>
      </c>
      <c r="L1168" s="25"/>
      <c r="M1168" s="138"/>
      <c r="T1168" s="49"/>
      <c r="AT1168" s="13" t="s">
        <v>134</v>
      </c>
      <c r="AU1168" s="13" t="s">
        <v>84</v>
      </c>
    </row>
    <row r="1169" spans="2:65" s="1" customFormat="1" ht="38.4">
      <c r="B1169" s="25"/>
      <c r="D1169" s="136" t="s">
        <v>136</v>
      </c>
      <c r="F1169" s="139" t="s">
        <v>1782</v>
      </c>
      <c r="L1169" s="25"/>
      <c r="M1169" s="138"/>
      <c r="T1169" s="49"/>
      <c r="AT1169" s="13" t="s">
        <v>136</v>
      </c>
      <c r="AU1169" s="13" t="s">
        <v>84</v>
      </c>
    </row>
    <row r="1170" spans="2:65" s="1" customFormat="1" ht="24.15" customHeight="1">
      <c r="B1170" s="25"/>
      <c r="C1170" s="124" t="s">
        <v>1792</v>
      </c>
      <c r="D1170" s="124" t="s">
        <v>128</v>
      </c>
      <c r="E1170" s="125" t="s">
        <v>1793</v>
      </c>
      <c r="F1170" s="126" t="s">
        <v>1794</v>
      </c>
      <c r="G1170" s="127" t="s">
        <v>146</v>
      </c>
      <c r="H1170" s="128">
        <v>3</v>
      </c>
      <c r="I1170" s="129">
        <v>23800</v>
      </c>
      <c r="J1170" s="129">
        <f>ROUND(I1170*H1170,2)</f>
        <v>71400</v>
      </c>
      <c r="K1170" s="126" t="s">
        <v>132</v>
      </c>
      <c r="L1170" s="25"/>
      <c r="M1170" s="130" t="s">
        <v>1</v>
      </c>
      <c r="N1170" s="131" t="s">
        <v>39</v>
      </c>
      <c r="O1170" s="132">
        <v>0</v>
      </c>
      <c r="P1170" s="132">
        <f>O1170*H1170</f>
        <v>0</v>
      </c>
      <c r="Q1170" s="132">
        <v>0</v>
      </c>
      <c r="R1170" s="132">
        <f>Q1170*H1170</f>
        <v>0</v>
      </c>
      <c r="S1170" s="132">
        <v>0</v>
      </c>
      <c r="T1170" s="133">
        <f>S1170*H1170</f>
        <v>0</v>
      </c>
      <c r="AR1170" s="134" t="s">
        <v>133</v>
      </c>
      <c r="AT1170" s="134" t="s">
        <v>128</v>
      </c>
      <c r="AU1170" s="134" t="s">
        <v>84</v>
      </c>
      <c r="AY1170" s="13" t="s">
        <v>125</v>
      </c>
      <c r="BE1170" s="135">
        <f>IF(N1170="základní",J1170,0)</f>
        <v>71400</v>
      </c>
      <c r="BF1170" s="135">
        <f>IF(N1170="snížená",J1170,0)</f>
        <v>0</v>
      </c>
      <c r="BG1170" s="135">
        <f>IF(N1170="zákl. přenesená",J1170,0)</f>
        <v>0</v>
      </c>
      <c r="BH1170" s="135">
        <f>IF(N1170="sníž. přenesená",J1170,0)</f>
        <v>0</v>
      </c>
      <c r="BI1170" s="135">
        <f>IF(N1170="nulová",J1170,0)</f>
        <v>0</v>
      </c>
      <c r="BJ1170" s="13" t="s">
        <v>82</v>
      </c>
      <c r="BK1170" s="135">
        <f>ROUND(I1170*H1170,2)</f>
        <v>71400</v>
      </c>
      <c r="BL1170" s="13" t="s">
        <v>133</v>
      </c>
      <c r="BM1170" s="134" t="s">
        <v>1795</v>
      </c>
    </row>
    <row r="1171" spans="2:65" s="1" customFormat="1" ht="38.4">
      <c r="B1171" s="25"/>
      <c r="D1171" s="136" t="s">
        <v>134</v>
      </c>
      <c r="F1171" s="137" t="s">
        <v>1796</v>
      </c>
      <c r="L1171" s="25"/>
      <c r="M1171" s="138"/>
      <c r="T1171" s="49"/>
      <c r="AT1171" s="13" t="s">
        <v>134</v>
      </c>
      <c r="AU1171" s="13" t="s">
        <v>84</v>
      </c>
    </row>
    <row r="1172" spans="2:65" s="1" customFormat="1" ht="38.4">
      <c r="B1172" s="25"/>
      <c r="D1172" s="136" t="s">
        <v>136</v>
      </c>
      <c r="F1172" s="139" t="s">
        <v>1782</v>
      </c>
      <c r="L1172" s="25"/>
      <c r="M1172" s="138"/>
      <c r="T1172" s="49"/>
      <c r="AT1172" s="13" t="s">
        <v>136</v>
      </c>
      <c r="AU1172" s="13" t="s">
        <v>84</v>
      </c>
    </row>
    <row r="1173" spans="2:65" s="1" customFormat="1" ht="24.15" customHeight="1">
      <c r="B1173" s="25"/>
      <c r="C1173" s="124" t="s">
        <v>968</v>
      </c>
      <c r="D1173" s="124" t="s">
        <v>128</v>
      </c>
      <c r="E1173" s="125" t="s">
        <v>1797</v>
      </c>
      <c r="F1173" s="126" t="s">
        <v>1798</v>
      </c>
      <c r="G1173" s="127" t="s">
        <v>146</v>
      </c>
      <c r="H1173" s="128">
        <v>3</v>
      </c>
      <c r="I1173" s="129">
        <v>18100</v>
      </c>
      <c r="J1173" s="129">
        <f>ROUND(I1173*H1173,2)</f>
        <v>54300</v>
      </c>
      <c r="K1173" s="126" t="s">
        <v>132</v>
      </c>
      <c r="L1173" s="25"/>
      <c r="M1173" s="130" t="s">
        <v>1</v>
      </c>
      <c r="N1173" s="131" t="s">
        <v>39</v>
      </c>
      <c r="O1173" s="132">
        <v>0</v>
      </c>
      <c r="P1173" s="132">
        <f>O1173*H1173</f>
        <v>0</v>
      </c>
      <c r="Q1173" s="132">
        <v>0</v>
      </c>
      <c r="R1173" s="132">
        <f>Q1173*H1173</f>
        <v>0</v>
      </c>
      <c r="S1173" s="132">
        <v>0</v>
      </c>
      <c r="T1173" s="133">
        <f>S1173*H1173</f>
        <v>0</v>
      </c>
      <c r="AR1173" s="134" t="s">
        <v>133</v>
      </c>
      <c r="AT1173" s="134" t="s">
        <v>128</v>
      </c>
      <c r="AU1173" s="134" t="s">
        <v>84</v>
      </c>
      <c r="AY1173" s="13" t="s">
        <v>125</v>
      </c>
      <c r="BE1173" s="135">
        <f>IF(N1173="základní",J1173,0)</f>
        <v>54300</v>
      </c>
      <c r="BF1173" s="135">
        <f>IF(N1173="snížená",J1173,0)</f>
        <v>0</v>
      </c>
      <c r="BG1173" s="135">
        <f>IF(N1173="zákl. přenesená",J1173,0)</f>
        <v>0</v>
      </c>
      <c r="BH1173" s="135">
        <f>IF(N1173="sníž. přenesená",J1173,0)</f>
        <v>0</v>
      </c>
      <c r="BI1173" s="135">
        <f>IF(N1173="nulová",J1173,0)</f>
        <v>0</v>
      </c>
      <c r="BJ1173" s="13" t="s">
        <v>82</v>
      </c>
      <c r="BK1173" s="135">
        <f>ROUND(I1173*H1173,2)</f>
        <v>54300</v>
      </c>
      <c r="BL1173" s="13" t="s">
        <v>133</v>
      </c>
      <c r="BM1173" s="134" t="s">
        <v>1799</v>
      </c>
    </row>
    <row r="1174" spans="2:65" s="1" customFormat="1" ht="48">
      <c r="B1174" s="25"/>
      <c r="D1174" s="136" t="s">
        <v>134</v>
      </c>
      <c r="F1174" s="137" t="s">
        <v>1800</v>
      </c>
      <c r="L1174" s="25"/>
      <c r="M1174" s="138"/>
      <c r="T1174" s="49"/>
      <c r="AT1174" s="13" t="s">
        <v>134</v>
      </c>
      <c r="AU1174" s="13" t="s">
        <v>84</v>
      </c>
    </row>
    <row r="1175" spans="2:65" s="1" customFormat="1" ht="38.4">
      <c r="B1175" s="25"/>
      <c r="D1175" s="136" t="s">
        <v>136</v>
      </c>
      <c r="F1175" s="139" t="s">
        <v>1801</v>
      </c>
      <c r="L1175" s="25"/>
      <c r="M1175" s="138"/>
      <c r="T1175" s="49"/>
      <c r="AT1175" s="13" t="s">
        <v>136</v>
      </c>
      <c r="AU1175" s="13" t="s">
        <v>84</v>
      </c>
    </row>
    <row r="1176" spans="2:65" s="1" customFormat="1" ht="24.15" customHeight="1">
      <c r="B1176" s="25"/>
      <c r="C1176" s="124" t="s">
        <v>1802</v>
      </c>
      <c r="D1176" s="124" t="s">
        <v>128</v>
      </c>
      <c r="E1176" s="125" t="s">
        <v>1803</v>
      </c>
      <c r="F1176" s="126" t="s">
        <v>1804</v>
      </c>
      <c r="G1176" s="127" t="s">
        <v>146</v>
      </c>
      <c r="H1176" s="128">
        <v>3</v>
      </c>
      <c r="I1176" s="129">
        <v>19800</v>
      </c>
      <c r="J1176" s="129">
        <f>ROUND(I1176*H1176,2)</f>
        <v>59400</v>
      </c>
      <c r="K1176" s="126" t="s">
        <v>132</v>
      </c>
      <c r="L1176" s="25"/>
      <c r="M1176" s="130" t="s">
        <v>1</v>
      </c>
      <c r="N1176" s="131" t="s">
        <v>39</v>
      </c>
      <c r="O1176" s="132">
        <v>0</v>
      </c>
      <c r="P1176" s="132">
        <f>O1176*H1176</f>
        <v>0</v>
      </c>
      <c r="Q1176" s="132">
        <v>0</v>
      </c>
      <c r="R1176" s="132">
        <f>Q1176*H1176</f>
        <v>0</v>
      </c>
      <c r="S1176" s="132">
        <v>0</v>
      </c>
      <c r="T1176" s="133">
        <f>S1176*H1176</f>
        <v>0</v>
      </c>
      <c r="AR1176" s="134" t="s">
        <v>133</v>
      </c>
      <c r="AT1176" s="134" t="s">
        <v>128</v>
      </c>
      <c r="AU1176" s="134" t="s">
        <v>84</v>
      </c>
      <c r="AY1176" s="13" t="s">
        <v>125</v>
      </c>
      <c r="BE1176" s="135">
        <f>IF(N1176="základní",J1176,0)</f>
        <v>59400</v>
      </c>
      <c r="BF1176" s="135">
        <f>IF(N1176="snížená",J1176,0)</f>
        <v>0</v>
      </c>
      <c r="BG1176" s="135">
        <f>IF(N1176="zákl. přenesená",J1176,0)</f>
        <v>0</v>
      </c>
      <c r="BH1176" s="135">
        <f>IF(N1176="sníž. přenesená",J1176,0)</f>
        <v>0</v>
      </c>
      <c r="BI1176" s="135">
        <f>IF(N1176="nulová",J1176,0)</f>
        <v>0</v>
      </c>
      <c r="BJ1176" s="13" t="s">
        <v>82</v>
      </c>
      <c r="BK1176" s="135">
        <f>ROUND(I1176*H1176,2)</f>
        <v>59400</v>
      </c>
      <c r="BL1176" s="13" t="s">
        <v>133</v>
      </c>
      <c r="BM1176" s="134" t="s">
        <v>1805</v>
      </c>
    </row>
    <row r="1177" spans="2:65" s="1" customFormat="1" ht="48">
      <c r="B1177" s="25"/>
      <c r="D1177" s="136" t="s">
        <v>134</v>
      </c>
      <c r="F1177" s="137" t="s">
        <v>1806</v>
      </c>
      <c r="L1177" s="25"/>
      <c r="M1177" s="138"/>
      <c r="T1177" s="49"/>
      <c r="AT1177" s="13" t="s">
        <v>134</v>
      </c>
      <c r="AU1177" s="13" t="s">
        <v>84</v>
      </c>
    </row>
    <row r="1178" spans="2:65" s="1" customFormat="1" ht="38.4">
      <c r="B1178" s="25"/>
      <c r="D1178" s="136" t="s">
        <v>136</v>
      </c>
      <c r="F1178" s="139" t="s">
        <v>1801</v>
      </c>
      <c r="L1178" s="25"/>
      <c r="M1178" s="138"/>
      <c r="T1178" s="49"/>
      <c r="AT1178" s="13" t="s">
        <v>136</v>
      </c>
      <c r="AU1178" s="13" t="s">
        <v>84</v>
      </c>
    </row>
    <row r="1179" spans="2:65" s="1" customFormat="1" ht="24.15" customHeight="1">
      <c r="B1179" s="25"/>
      <c r="C1179" s="124" t="s">
        <v>973</v>
      </c>
      <c r="D1179" s="124" t="s">
        <v>128</v>
      </c>
      <c r="E1179" s="125" t="s">
        <v>1807</v>
      </c>
      <c r="F1179" s="126" t="s">
        <v>1808</v>
      </c>
      <c r="G1179" s="127" t="s">
        <v>146</v>
      </c>
      <c r="H1179" s="128">
        <v>3</v>
      </c>
      <c r="I1179" s="129">
        <v>22600</v>
      </c>
      <c r="J1179" s="129">
        <f>ROUND(I1179*H1179,2)</f>
        <v>67800</v>
      </c>
      <c r="K1179" s="126" t="s">
        <v>132</v>
      </c>
      <c r="L1179" s="25"/>
      <c r="M1179" s="130" t="s">
        <v>1</v>
      </c>
      <c r="N1179" s="131" t="s">
        <v>39</v>
      </c>
      <c r="O1179" s="132">
        <v>0</v>
      </c>
      <c r="P1179" s="132">
        <f>O1179*H1179</f>
        <v>0</v>
      </c>
      <c r="Q1179" s="132">
        <v>0</v>
      </c>
      <c r="R1179" s="132">
        <f>Q1179*H1179</f>
        <v>0</v>
      </c>
      <c r="S1179" s="132">
        <v>0</v>
      </c>
      <c r="T1179" s="133">
        <f>S1179*H1179</f>
        <v>0</v>
      </c>
      <c r="AR1179" s="134" t="s">
        <v>133</v>
      </c>
      <c r="AT1179" s="134" t="s">
        <v>128</v>
      </c>
      <c r="AU1179" s="134" t="s">
        <v>84</v>
      </c>
      <c r="AY1179" s="13" t="s">
        <v>125</v>
      </c>
      <c r="BE1179" s="135">
        <f>IF(N1179="základní",J1179,0)</f>
        <v>67800</v>
      </c>
      <c r="BF1179" s="135">
        <f>IF(N1179="snížená",J1179,0)</f>
        <v>0</v>
      </c>
      <c r="BG1179" s="135">
        <f>IF(N1179="zákl. přenesená",J1179,0)</f>
        <v>0</v>
      </c>
      <c r="BH1179" s="135">
        <f>IF(N1179="sníž. přenesená",J1179,0)</f>
        <v>0</v>
      </c>
      <c r="BI1179" s="135">
        <f>IF(N1179="nulová",J1179,0)</f>
        <v>0</v>
      </c>
      <c r="BJ1179" s="13" t="s">
        <v>82</v>
      </c>
      <c r="BK1179" s="135">
        <f>ROUND(I1179*H1179,2)</f>
        <v>67800</v>
      </c>
      <c r="BL1179" s="13" t="s">
        <v>133</v>
      </c>
      <c r="BM1179" s="134" t="s">
        <v>1809</v>
      </c>
    </row>
    <row r="1180" spans="2:65" s="1" customFormat="1" ht="48">
      <c r="B1180" s="25"/>
      <c r="D1180" s="136" t="s">
        <v>134</v>
      </c>
      <c r="F1180" s="137" t="s">
        <v>1810</v>
      </c>
      <c r="L1180" s="25"/>
      <c r="M1180" s="138"/>
      <c r="T1180" s="49"/>
      <c r="AT1180" s="13" t="s">
        <v>134</v>
      </c>
      <c r="AU1180" s="13" t="s">
        <v>84</v>
      </c>
    </row>
    <row r="1181" spans="2:65" s="1" customFormat="1" ht="38.4">
      <c r="B1181" s="25"/>
      <c r="D1181" s="136" t="s">
        <v>136</v>
      </c>
      <c r="F1181" s="139" t="s">
        <v>1801</v>
      </c>
      <c r="L1181" s="25"/>
      <c r="M1181" s="138"/>
      <c r="T1181" s="49"/>
      <c r="AT1181" s="13" t="s">
        <v>136</v>
      </c>
      <c r="AU1181" s="13" t="s">
        <v>84</v>
      </c>
    </row>
    <row r="1182" spans="2:65" s="1" customFormat="1" ht="24.15" customHeight="1">
      <c r="B1182" s="25"/>
      <c r="C1182" s="124" t="s">
        <v>1811</v>
      </c>
      <c r="D1182" s="124" t="s">
        <v>128</v>
      </c>
      <c r="E1182" s="125" t="s">
        <v>1812</v>
      </c>
      <c r="F1182" s="126" t="s">
        <v>1813</v>
      </c>
      <c r="G1182" s="127" t="s">
        <v>146</v>
      </c>
      <c r="H1182" s="128">
        <v>3</v>
      </c>
      <c r="I1182" s="129">
        <v>23800</v>
      </c>
      <c r="J1182" s="129">
        <f>ROUND(I1182*H1182,2)</f>
        <v>71400</v>
      </c>
      <c r="K1182" s="126" t="s">
        <v>132</v>
      </c>
      <c r="L1182" s="25"/>
      <c r="M1182" s="130" t="s">
        <v>1</v>
      </c>
      <c r="N1182" s="131" t="s">
        <v>39</v>
      </c>
      <c r="O1182" s="132">
        <v>0</v>
      </c>
      <c r="P1182" s="132">
        <f>O1182*H1182</f>
        <v>0</v>
      </c>
      <c r="Q1182" s="132">
        <v>0</v>
      </c>
      <c r="R1182" s="132">
        <f>Q1182*H1182</f>
        <v>0</v>
      </c>
      <c r="S1182" s="132">
        <v>0</v>
      </c>
      <c r="T1182" s="133">
        <f>S1182*H1182</f>
        <v>0</v>
      </c>
      <c r="AR1182" s="134" t="s">
        <v>133</v>
      </c>
      <c r="AT1182" s="134" t="s">
        <v>128</v>
      </c>
      <c r="AU1182" s="134" t="s">
        <v>84</v>
      </c>
      <c r="AY1182" s="13" t="s">
        <v>125</v>
      </c>
      <c r="BE1182" s="135">
        <f>IF(N1182="základní",J1182,0)</f>
        <v>71400</v>
      </c>
      <c r="BF1182" s="135">
        <f>IF(N1182="snížená",J1182,0)</f>
        <v>0</v>
      </c>
      <c r="BG1182" s="135">
        <f>IF(N1182="zákl. přenesená",J1182,0)</f>
        <v>0</v>
      </c>
      <c r="BH1182" s="135">
        <f>IF(N1182="sníž. přenesená",J1182,0)</f>
        <v>0</v>
      </c>
      <c r="BI1182" s="135">
        <f>IF(N1182="nulová",J1182,0)</f>
        <v>0</v>
      </c>
      <c r="BJ1182" s="13" t="s">
        <v>82</v>
      </c>
      <c r="BK1182" s="135">
        <f>ROUND(I1182*H1182,2)</f>
        <v>71400</v>
      </c>
      <c r="BL1182" s="13" t="s">
        <v>133</v>
      </c>
      <c r="BM1182" s="134" t="s">
        <v>1814</v>
      </c>
    </row>
    <row r="1183" spans="2:65" s="1" customFormat="1" ht="48">
      <c r="B1183" s="25"/>
      <c r="D1183" s="136" t="s">
        <v>134</v>
      </c>
      <c r="F1183" s="137" t="s">
        <v>1815</v>
      </c>
      <c r="L1183" s="25"/>
      <c r="M1183" s="138"/>
      <c r="T1183" s="49"/>
      <c r="AT1183" s="13" t="s">
        <v>134</v>
      </c>
      <c r="AU1183" s="13" t="s">
        <v>84</v>
      </c>
    </row>
    <row r="1184" spans="2:65" s="1" customFormat="1" ht="38.4">
      <c r="B1184" s="25"/>
      <c r="D1184" s="136" t="s">
        <v>136</v>
      </c>
      <c r="F1184" s="139" t="s">
        <v>1801</v>
      </c>
      <c r="L1184" s="25"/>
      <c r="M1184" s="138"/>
      <c r="T1184" s="49"/>
      <c r="AT1184" s="13" t="s">
        <v>136</v>
      </c>
      <c r="AU1184" s="13" t="s">
        <v>84</v>
      </c>
    </row>
    <row r="1185" spans="2:65" s="1" customFormat="1" ht="21.75" customHeight="1">
      <c r="B1185" s="25"/>
      <c r="C1185" s="124" t="s">
        <v>977</v>
      </c>
      <c r="D1185" s="124" t="s">
        <v>128</v>
      </c>
      <c r="E1185" s="125" t="s">
        <v>1816</v>
      </c>
      <c r="F1185" s="126" t="s">
        <v>1817</v>
      </c>
      <c r="G1185" s="127" t="s">
        <v>146</v>
      </c>
      <c r="H1185" s="128">
        <v>3</v>
      </c>
      <c r="I1185" s="129">
        <v>20500</v>
      </c>
      <c r="J1185" s="129">
        <f>ROUND(I1185*H1185,2)</f>
        <v>61500</v>
      </c>
      <c r="K1185" s="126" t="s">
        <v>132</v>
      </c>
      <c r="L1185" s="25"/>
      <c r="M1185" s="130" t="s">
        <v>1</v>
      </c>
      <c r="N1185" s="131" t="s">
        <v>39</v>
      </c>
      <c r="O1185" s="132">
        <v>0</v>
      </c>
      <c r="P1185" s="132">
        <f>O1185*H1185</f>
        <v>0</v>
      </c>
      <c r="Q1185" s="132">
        <v>0</v>
      </c>
      <c r="R1185" s="132">
        <f>Q1185*H1185</f>
        <v>0</v>
      </c>
      <c r="S1185" s="132">
        <v>0</v>
      </c>
      <c r="T1185" s="133">
        <f>S1185*H1185</f>
        <v>0</v>
      </c>
      <c r="AR1185" s="134" t="s">
        <v>133</v>
      </c>
      <c r="AT1185" s="134" t="s">
        <v>128</v>
      </c>
      <c r="AU1185" s="134" t="s">
        <v>84</v>
      </c>
      <c r="AY1185" s="13" t="s">
        <v>125</v>
      </c>
      <c r="BE1185" s="135">
        <f>IF(N1185="základní",J1185,0)</f>
        <v>61500</v>
      </c>
      <c r="BF1185" s="135">
        <f>IF(N1185="snížená",J1185,0)</f>
        <v>0</v>
      </c>
      <c r="BG1185" s="135">
        <f>IF(N1185="zákl. přenesená",J1185,0)</f>
        <v>0</v>
      </c>
      <c r="BH1185" s="135">
        <f>IF(N1185="sníž. přenesená",J1185,0)</f>
        <v>0</v>
      </c>
      <c r="BI1185" s="135">
        <f>IF(N1185="nulová",J1185,0)</f>
        <v>0</v>
      </c>
      <c r="BJ1185" s="13" t="s">
        <v>82</v>
      </c>
      <c r="BK1185" s="135">
        <f>ROUND(I1185*H1185,2)</f>
        <v>61500</v>
      </c>
      <c r="BL1185" s="13" t="s">
        <v>133</v>
      </c>
      <c r="BM1185" s="134" t="s">
        <v>1818</v>
      </c>
    </row>
    <row r="1186" spans="2:65" s="1" customFormat="1" ht="38.4">
      <c r="B1186" s="25"/>
      <c r="D1186" s="136" t="s">
        <v>134</v>
      </c>
      <c r="F1186" s="137" t="s">
        <v>1819</v>
      </c>
      <c r="L1186" s="25"/>
      <c r="M1186" s="138"/>
      <c r="T1186" s="49"/>
      <c r="AT1186" s="13" t="s">
        <v>134</v>
      </c>
      <c r="AU1186" s="13" t="s">
        <v>84</v>
      </c>
    </row>
    <row r="1187" spans="2:65" s="1" customFormat="1" ht="38.4">
      <c r="B1187" s="25"/>
      <c r="D1187" s="136" t="s">
        <v>136</v>
      </c>
      <c r="F1187" s="139" t="s">
        <v>1801</v>
      </c>
      <c r="L1187" s="25"/>
      <c r="M1187" s="138"/>
      <c r="T1187" s="49"/>
      <c r="AT1187" s="13" t="s">
        <v>136</v>
      </c>
      <c r="AU1187" s="13" t="s">
        <v>84</v>
      </c>
    </row>
    <row r="1188" spans="2:65" s="1" customFormat="1" ht="21.75" customHeight="1">
      <c r="B1188" s="25"/>
      <c r="C1188" s="124" t="s">
        <v>1820</v>
      </c>
      <c r="D1188" s="124" t="s">
        <v>128</v>
      </c>
      <c r="E1188" s="125" t="s">
        <v>1821</v>
      </c>
      <c r="F1188" s="126" t="s">
        <v>1822</v>
      </c>
      <c r="G1188" s="127" t="s">
        <v>146</v>
      </c>
      <c r="H1188" s="128">
        <v>3</v>
      </c>
      <c r="I1188" s="129">
        <v>22300</v>
      </c>
      <c r="J1188" s="129">
        <f>ROUND(I1188*H1188,2)</f>
        <v>66900</v>
      </c>
      <c r="K1188" s="126" t="s">
        <v>132</v>
      </c>
      <c r="L1188" s="25"/>
      <c r="M1188" s="130" t="s">
        <v>1</v>
      </c>
      <c r="N1188" s="131" t="s">
        <v>39</v>
      </c>
      <c r="O1188" s="132">
        <v>0</v>
      </c>
      <c r="P1188" s="132">
        <f>O1188*H1188</f>
        <v>0</v>
      </c>
      <c r="Q1188" s="132">
        <v>0</v>
      </c>
      <c r="R1188" s="132">
        <f>Q1188*H1188</f>
        <v>0</v>
      </c>
      <c r="S1188" s="132">
        <v>0</v>
      </c>
      <c r="T1188" s="133">
        <f>S1188*H1188</f>
        <v>0</v>
      </c>
      <c r="AR1188" s="134" t="s">
        <v>133</v>
      </c>
      <c r="AT1188" s="134" t="s">
        <v>128</v>
      </c>
      <c r="AU1188" s="134" t="s">
        <v>84</v>
      </c>
      <c r="AY1188" s="13" t="s">
        <v>125</v>
      </c>
      <c r="BE1188" s="135">
        <f>IF(N1188="základní",J1188,0)</f>
        <v>66900</v>
      </c>
      <c r="BF1188" s="135">
        <f>IF(N1188="snížená",J1188,0)</f>
        <v>0</v>
      </c>
      <c r="BG1188" s="135">
        <f>IF(N1188="zákl. přenesená",J1188,0)</f>
        <v>0</v>
      </c>
      <c r="BH1188" s="135">
        <f>IF(N1188="sníž. přenesená",J1188,0)</f>
        <v>0</v>
      </c>
      <c r="BI1188" s="135">
        <f>IF(N1188="nulová",J1188,0)</f>
        <v>0</v>
      </c>
      <c r="BJ1188" s="13" t="s">
        <v>82</v>
      </c>
      <c r="BK1188" s="135">
        <f>ROUND(I1188*H1188,2)</f>
        <v>66900</v>
      </c>
      <c r="BL1188" s="13" t="s">
        <v>133</v>
      </c>
      <c r="BM1188" s="134" t="s">
        <v>1823</v>
      </c>
    </row>
    <row r="1189" spans="2:65" s="1" customFormat="1" ht="38.4">
      <c r="B1189" s="25"/>
      <c r="D1189" s="136" t="s">
        <v>134</v>
      </c>
      <c r="F1189" s="137" t="s">
        <v>1824</v>
      </c>
      <c r="L1189" s="25"/>
      <c r="M1189" s="138"/>
      <c r="T1189" s="49"/>
      <c r="AT1189" s="13" t="s">
        <v>134</v>
      </c>
      <c r="AU1189" s="13" t="s">
        <v>84</v>
      </c>
    </row>
    <row r="1190" spans="2:65" s="1" customFormat="1" ht="38.4">
      <c r="B1190" s="25"/>
      <c r="D1190" s="136" t="s">
        <v>136</v>
      </c>
      <c r="F1190" s="139" t="s">
        <v>1801</v>
      </c>
      <c r="L1190" s="25"/>
      <c r="M1190" s="138"/>
      <c r="T1190" s="49"/>
      <c r="AT1190" s="13" t="s">
        <v>136</v>
      </c>
      <c r="AU1190" s="13" t="s">
        <v>84</v>
      </c>
    </row>
    <row r="1191" spans="2:65" s="1" customFormat="1" ht="21.75" customHeight="1">
      <c r="B1191" s="25"/>
      <c r="C1191" s="124" t="s">
        <v>982</v>
      </c>
      <c r="D1191" s="124" t="s">
        <v>128</v>
      </c>
      <c r="E1191" s="125" t="s">
        <v>1825</v>
      </c>
      <c r="F1191" s="126" t="s">
        <v>1826</v>
      </c>
      <c r="G1191" s="127" t="s">
        <v>146</v>
      </c>
      <c r="H1191" s="128">
        <v>3</v>
      </c>
      <c r="I1191" s="129">
        <v>25500</v>
      </c>
      <c r="J1191" s="129">
        <f>ROUND(I1191*H1191,2)</f>
        <v>76500</v>
      </c>
      <c r="K1191" s="126" t="s">
        <v>132</v>
      </c>
      <c r="L1191" s="25"/>
      <c r="M1191" s="130" t="s">
        <v>1</v>
      </c>
      <c r="N1191" s="131" t="s">
        <v>39</v>
      </c>
      <c r="O1191" s="132">
        <v>0</v>
      </c>
      <c r="P1191" s="132">
        <f>O1191*H1191</f>
        <v>0</v>
      </c>
      <c r="Q1191" s="132">
        <v>0</v>
      </c>
      <c r="R1191" s="132">
        <f>Q1191*H1191</f>
        <v>0</v>
      </c>
      <c r="S1191" s="132">
        <v>0</v>
      </c>
      <c r="T1191" s="133">
        <f>S1191*H1191</f>
        <v>0</v>
      </c>
      <c r="AR1191" s="134" t="s">
        <v>133</v>
      </c>
      <c r="AT1191" s="134" t="s">
        <v>128</v>
      </c>
      <c r="AU1191" s="134" t="s">
        <v>84</v>
      </c>
      <c r="AY1191" s="13" t="s">
        <v>125</v>
      </c>
      <c r="BE1191" s="135">
        <f>IF(N1191="základní",J1191,0)</f>
        <v>76500</v>
      </c>
      <c r="BF1191" s="135">
        <f>IF(N1191="snížená",J1191,0)</f>
        <v>0</v>
      </c>
      <c r="BG1191" s="135">
        <f>IF(N1191="zákl. přenesená",J1191,0)</f>
        <v>0</v>
      </c>
      <c r="BH1191" s="135">
        <f>IF(N1191="sníž. přenesená",J1191,0)</f>
        <v>0</v>
      </c>
      <c r="BI1191" s="135">
        <f>IF(N1191="nulová",J1191,0)</f>
        <v>0</v>
      </c>
      <c r="BJ1191" s="13" t="s">
        <v>82</v>
      </c>
      <c r="BK1191" s="135">
        <f>ROUND(I1191*H1191,2)</f>
        <v>76500</v>
      </c>
      <c r="BL1191" s="13" t="s">
        <v>133</v>
      </c>
      <c r="BM1191" s="134" t="s">
        <v>1827</v>
      </c>
    </row>
    <row r="1192" spans="2:65" s="1" customFormat="1" ht="38.4">
      <c r="B1192" s="25"/>
      <c r="D1192" s="136" t="s">
        <v>134</v>
      </c>
      <c r="F1192" s="137" t="s">
        <v>1828</v>
      </c>
      <c r="L1192" s="25"/>
      <c r="M1192" s="138"/>
      <c r="T1192" s="49"/>
      <c r="AT1192" s="13" t="s">
        <v>134</v>
      </c>
      <c r="AU1192" s="13" t="s">
        <v>84</v>
      </c>
    </row>
    <row r="1193" spans="2:65" s="1" customFormat="1" ht="38.4">
      <c r="B1193" s="25"/>
      <c r="D1193" s="136" t="s">
        <v>136</v>
      </c>
      <c r="F1193" s="139" t="s">
        <v>1801</v>
      </c>
      <c r="L1193" s="25"/>
      <c r="M1193" s="138"/>
      <c r="T1193" s="49"/>
      <c r="AT1193" s="13" t="s">
        <v>136</v>
      </c>
      <c r="AU1193" s="13" t="s">
        <v>84</v>
      </c>
    </row>
    <row r="1194" spans="2:65" s="1" customFormat="1" ht="21.75" customHeight="1">
      <c r="B1194" s="25"/>
      <c r="C1194" s="124" t="s">
        <v>1829</v>
      </c>
      <c r="D1194" s="124" t="s">
        <v>128</v>
      </c>
      <c r="E1194" s="125" t="s">
        <v>1830</v>
      </c>
      <c r="F1194" s="126" t="s">
        <v>1831</v>
      </c>
      <c r="G1194" s="127" t="s">
        <v>146</v>
      </c>
      <c r="H1194" s="128">
        <v>3</v>
      </c>
      <c r="I1194" s="129">
        <v>26900</v>
      </c>
      <c r="J1194" s="129">
        <f>ROUND(I1194*H1194,2)</f>
        <v>80700</v>
      </c>
      <c r="K1194" s="126" t="s">
        <v>132</v>
      </c>
      <c r="L1194" s="25"/>
      <c r="M1194" s="130" t="s">
        <v>1</v>
      </c>
      <c r="N1194" s="131" t="s">
        <v>39</v>
      </c>
      <c r="O1194" s="132">
        <v>0</v>
      </c>
      <c r="P1194" s="132">
        <f>O1194*H1194</f>
        <v>0</v>
      </c>
      <c r="Q1194" s="132">
        <v>0</v>
      </c>
      <c r="R1194" s="132">
        <f>Q1194*H1194</f>
        <v>0</v>
      </c>
      <c r="S1194" s="132">
        <v>0</v>
      </c>
      <c r="T1194" s="133">
        <f>S1194*H1194</f>
        <v>0</v>
      </c>
      <c r="AR1194" s="134" t="s">
        <v>133</v>
      </c>
      <c r="AT1194" s="134" t="s">
        <v>128</v>
      </c>
      <c r="AU1194" s="134" t="s">
        <v>84</v>
      </c>
      <c r="AY1194" s="13" t="s">
        <v>125</v>
      </c>
      <c r="BE1194" s="135">
        <f>IF(N1194="základní",J1194,0)</f>
        <v>80700</v>
      </c>
      <c r="BF1194" s="135">
        <f>IF(N1194="snížená",J1194,0)</f>
        <v>0</v>
      </c>
      <c r="BG1194" s="135">
        <f>IF(N1194="zákl. přenesená",J1194,0)</f>
        <v>0</v>
      </c>
      <c r="BH1194" s="135">
        <f>IF(N1194="sníž. přenesená",J1194,0)</f>
        <v>0</v>
      </c>
      <c r="BI1194" s="135">
        <f>IF(N1194="nulová",J1194,0)</f>
        <v>0</v>
      </c>
      <c r="BJ1194" s="13" t="s">
        <v>82</v>
      </c>
      <c r="BK1194" s="135">
        <f>ROUND(I1194*H1194,2)</f>
        <v>80700</v>
      </c>
      <c r="BL1194" s="13" t="s">
        <v>133</v>
      </c>
      <c r="BM1194" s="134" t="s">
        <v>1832</v>
      </c>
    </row>
    <row r="1195" spans="2:65" s="1" customFormat="1" ht="38.4">
      <c r="B1195" s="25"/>
      <c r="D1195" s="136" t="s">
        <v>134</v>
      </c>
      <c r="F1195" s="137" t="s">
        <v>1833</v>
      </c>
      <c r="L1195" s="25"/>
      <c r="M1195" s="138"/>
      <c r="T1195" s="49"/>
      <c r="AT1195" s="13" t="s">
        <v>134</v>
      </c>
      <c r="AU1195" s="13" t="s">
        <v>84</v>
      </c>
    </row>
    <row r="1196" spans="2:65" s="1" customFormat="1" ht="38.4">
      <c r="B1196" s="25"/>
      <c r="D1196" s="136" t="s">
        <v>136</v>
      </c>
      <c r="F1196" s="139" t="s">
        <v>1801</v>
      </c>
      <c r="L1196" s="25"/>
      <c r="M1196" s="138"/>
      <c r="T1196" s="49"/>
      <c r="AT1196" s="13" t="s">
        <v>136</v>
      </c>
      <c r="AU1196" s="13" t="s">
        <v>84</v>
      </c>
    </row>
    <row r="1197" spans="2:65" s="1" customFormat="1" ht="16.5" customHeight="1">
      <c r="B1197" s="25"/>
      <c r="C1197" s="124" t="s">
        <v>986</v>
      </c>
      <c r="D1197" s="124" t="s">
        <v>128</v>
      </c>
      <c r="E1197" s="125" t="s">
        <v>1834</v>
      </c>
      <c r="F1197" s="126" t="s">
        <v>1835</v>
      </c>
      <c r="G1197" s="127" t="s">
        <v>146</v>
      </c>
      <c r="H1197" s="128">
        <v>3</v>
      </c>
      <c r="I1197" s="129">
        <v>25000</v>
      </c>
      <c r="J1197" s="129">
        <f>ROUND(I1197*H1197,2)</f>
        <v>75000</v>
      </c>
      <c r="K1197" s="126" t="s">
        <v>132</v>
      </c>
      <c r="L1197" s="25"/>
      <c r="M1197" s="130" t="s">
        <v>1</v>
      </c>
      <c r="N1197" s="131" t="s">
        <v>39</v>
      </c>
      <c r="O1197" s="132">
        <v>0</v>
      </c>
      <c r="P1197" s="132">
        <f>O1197*H1197</f>
        <v>0</v>
      </c>
      <c r="Q1197" s="132">
        <v>0</v>
      </c>
      <c r="R1197" s="132">
        <f>Q1197*H1197</f>
        <v>0</v>
      </c>
      <c r="S1197" s="132">
        <v>0</v>
      </c>
      <c r="T1197" s="133">
        <f>S1197*H1197</f>
        <v>0</v>
      </c>
      <c r="AR1197" s="134" t="s">
        <v>133</v>
      </c>
      <c r="AT1197" s="134" t="s">
        <v>128</v>
      </c>
      <c r="AU1197" s="134" t="s">
        <v>84</v>
      </c>
      <c r="AY1197" s="13" t="s">
        <v>125</v>
      </c>
      <c r="BE1197" s="135">
        <f>IF(N1197="základní",J1197,0)</f>
        <v>75000</v>
      </c>
      <c r="BF1197" s="135">
        <f>IF(N1197="snížená",J1197,0)</f>
        <v>0</v>
      </c>
      <c r="BG1197" s="135">
        <f>IF(N1197="zákl. přenesená",J1197,0)</f>
        <v>0</v>
      </c>
      <c r="BH1197" s="135">
        <f>IF(N1197="sníž. přenesená",J1197,0)</f>
        <v>0</v>
      </c>
      <c r="BI1197" s="135">
        <f>IF(N1197="nulová",J1197,0)</f>
        <v>0</v>
      </c>
      <c r="BJ1197" s="13" t="s">
        <v>82</v>
      </c>
      <c r="BK1197" s="135">
        <f>ROUND(I1197*H1197,2)</f>
        <v>75000</v>
      </c>
      <c r="BL1197" s="13" t="s">
        <v>133</v>
      </c>
      <c r="BM1197" s="134" t="s">
        <v>1836</v>
      </c>
    </row>
    <row r="1198" spans="2:65" s="1" customFormat="1" ht="38.4">
      <c r="B1198" s="25"/>
      <c r="D1198" s="136" t="s">
        <v>134</v>
      </c>
      <c r="F1198" s="137" t="s">
        <v>1837</v>
      </c>
      <c r="L1198" s="25"/>
      <c r="M1198" s="138"/>
      <c r="T1198" s="49"/>
      <c r="AT1198" s="13" t="s">
        <v>134</v>
      </c>
      <c r="AU1198" s="13" t="s">
        <v>84</v>
      </c>
    </row>
    <row r="1199" spans="2:65" s="1" customFormat="1" ht="48">
      <c r="B1199" s="25"/>
      <c r="D1199" s="136" t="s">
        <v>136</v>
      </c>
      <c r="F1199" s="139" t="s">
        <v>1838</v>
      </c>
      <c r="L1199" s="25"/>
      <c r="M1199" s="138"/>
      <c r="T1199" s="49"/>
      <c r="AT1199" s="13" t="s">
        <v>136</v>
      </c>
      <c r="AU1199" s="13" t="s">
        <v>84</v>
      </c>
    </row>
    <row r="1200" spans="2:65" s="1" customFormat="1" ht="16.5" customHeight="1">
      <c r="B1200" s="25"/>
      <c r="C1200" s="124" t="s">
        <v>1839</v>
      </c>
      <c r="D1200" s="124" t="s">
        <v>128</v>
      </c>
      <c r="E1200" s="125" t="s">
        <v>1840</v>
      </c>
      <c r="F1200" s="126" t="s">
        <v>1841</v>
      </c>
      <c r="G1200" s="127" t="s">
        <v>146</v>
      </c>
      <c r="H1200" s="128">
        <v>3</v>
      </c>
      <c r="I1200" s="129">
        <v>26400</v>
      </c>
      <c r="J1200" s="129">
        <f>ROUND(I1200*H1200,2)</f>
        <v>79200</v>
      </c>
      <c r="K1200" s="126" t="s">
        <v>132</v>
      </c>
      <c r="L1200" s="25"/>
      <c r="M1200" s="130" t="s">
        <v>1</v>
      </c>
      <c r="N1200" s="131" t="s">
        <v>39</v>
      </c>
      <c r="O1200" s="132">
        <v>0</v>
      </c>
      <c r="P1200" s="132">
        <f>O1200*H1200</f>
        <v>0</v>
      </c>
      <c r="Q1200" s="132">
        <v>0</v>
      </c>
      <c r="R1200" s="132">
        <f>Q1200*H1200</f>
        <v>0</v>
      </c>
      <c r="S1200" s="132">
        <v>0</v>
      </c>
      <c r="T1200" s="133">
        <f>S1200*H1200</f>
        <v>0</v>
      </c>
      <c r="AR1200" s="134" t="s">
        <v>133</v>
      </c>
      <c r="AT1200" s="134" t="s">
        <v>128</v>
      </c>
      <c r="AU1200" s="134" t="s">
        <v>84</v>
      </c>
      <c r="AY1200" s="13" t="s">
        <v>125</v>
      </c>
      <c r="BE1200" s="135">
        <f>IF(N1200="základní",J1200,0)</f>
        <v>79200</v>
      </c>
      <c r="BF1200" s="135">
        <f>IF(N1200="snížená",J1200,0)</f>
        <v>0</v>
      </c>
      <c r="BG1200" s="135">
        <f>IF(N1200="zákl. přenesená",J1200,0)</f>
        <v>0</v>
      </c>
      <c r="BH1200" s="135">
        <f>IF(N1200="sníž. přenesená",J1200,0)</f>
        <v>0</v>
      </c>
      <c r="BI1200" s="135">
        <f>IF(N1200="nulová",J1200,0)</f>
        <v>0</v>
      </c>
      <c r="BJ1200" s="13" t="s">
        <v>82</v>
      </c>
      <c r="BK1200" s="135">
        <f>ROUND(I1200*H1200,2)</f>
        <v>79200</v>
      </c>
      <c r="BL1200" s="13" t="s">
        <v>133</v>
      </c>
      <c r="BM1200" s="134" t="s">
        <v>1842</v>
      </c>
    </row>
    <row r="1201" spans="2:65" s="1" customFormat="1" ht="38.4">
      <c r="B1201" s="25"/>
      <c r="D1201" s="136" t="s">
        <v>134</v>
      </c>
      <c r="F1201" s="137" t="s">
        <v>1843</v>
      </c>
      <c r="L1201" s="25"/>
      <c r="M1201" s="138"/>
      <c r="T1201" s="49"/>
      <c r="AT1201" s="13" t="s">
        <v>134</v>
      </c>
      <c r="AU1201" s="13" t="s">
        <v>84</v>
      </c>
    </row>
    <row r="1202" spans="2:65" s="1" customFormat="1" ht="48">
      <c r="B1202" s="25"/>
      <c r="D1202" s="136" t="s">
        <v>136</v>
      </c>
      <c r="F1202" s="139" t="s">
        <v>1838</v>
      </c>
      <c r="L1202" s="25"/>
      <c r="M1202" s="138"/>
      <c r="T1202" s="49"/>
      <c r="AT1202" s="13" t="s">
        <v>136</v>
      </c>
      <c r="AU1202" s="13" t="s">
        <v>84</v>
      </c>
    </row>
    <row r="1203" spans="2:65" s="1" customFormat="1" ht="16.5" customHeight="1">
      <c r="B1203" s="25"/>
      <c r="C1203" s="124" t="s">
        <v>991</v>
      </c>
      <c r="D1203" s="124" t="s">
        <v>128</v>
      </c>
      <c r="E1203" s="125" t="s">
        <v>1844</v>
      </c>
      <c r="F1203" s="126" t="s">
        <v>1845</v>
      </c>
      <c r="G1203" s="127" t="s">
        <v>1769</v>
      </c>
      <c r="H1203" s="128">
        <v>200</v>
      </c>
      <c r="I1203" s="129">
        <v>142</v>
      </c>
      <c r="J1203" s="129">
        <f>ROUND(I1203*H1203,2)</f>
        <v>28400</v>
      </c>
      <c r="K1203" s="126" t="s">
        <v>132</v>
      </c>
      <c r="L1203" s="25"/>
      <c r="M1203" s="130" t="s">
        <v>1</v>
      </c>
      <c r="N1203" s="131" t="s">
        <v>39</v>
      </c>
      <c r="O1203" s="132">
        <v>0</v>
      </c>
      <c r="P1203" s="132">
        <f>O1203*H1203</f>
        <v>0</v>
      </c>
      <c r="Q1203" s="132">
        <v>0</v>
      </c>
      <c r="R1203" s="132">
        <f>Q1203*H1203</f>
        <v>0</v>
      </c>
      <c r="S1203" s="132">
        <v>0</v>
      </c>
      <c r="T1203" s="133">
        <f>S1203*H1203</f>
        <v>0</v>
      </c>
      <c r="AR1203" s="134" t="s">
        <v>133</v>
      </c>
      <c r="AT1203" s="134" t="s">
        <v>128</v>
      </c>
      <c r="AU1203" s="134" t="s">
        <v>84</v>
      </c>
      <c r="AY1203" s="13" t="s">
        <v>125</v>
      </c>
      <c r="BE1203" s="135">
        <f>IF(N1203="základní",J1203,0)</f>
        <v>28400</v>
      </c>
      <c r="BF1203" s="135">
        <f>IF(N1203="snížená",J1203,0)</f>
        <v>0</v>
      </c>
      <c r="BG1203" s="135">
        <f>IF(N1203="zákl. přenesená",J1203,0)</f>
        <v>0</v>
      </c>
      <c r="BH1203" s="135">
        <f>IF(N1203="sníž. přenesená",J1203,0)</f>
        <v>0</v>
      </c>
      <c r="BI1203" s="135">
        <f>IF(N1203="nulová",J1203,0)</f>
        <v>0</v>
      </c>
      <c r="BJ1203" s="13" t="s">
        <v>82</v>
      </c>
      <c r="BK1203" s="135">
        <f>ROUND(I1203*H1203,2)</f>
        <v>28400</v>
      </c>
      <c r="BL1203" s="13" t="s">
        <v>133</v>
      </c>
      <c r="BM1203" s="134" t="s">
        <v>1846</v>
      </c>
    </row>
    <row r="1204" spans="2:65" s="1" customFormat="1" ht="38.4">
      <c r="B1204" s="25"/>
      <c r="D1204" s="136" t="s">
        <v>134</v>
      </c>
      <c r="F1204" s="137" t="s">
        <v>1847</v>
      </c>
      <c r="L1204" s="25"/>
      <c r="M1204" s="138"/>
      <c r="T1204" s="49"/>
      <c r="AT1204" s="13" t="s">
        <v>134</v>
      </c>
      <c r="AU1204" s="13" t="s">
        <v>84</v>
      </c>
    </row>
    <row r="1205" spans="2:65" s="1" customFormat="1" ht="48">
      <c r="B1205" s="25"/>
      <c r="D1205" s="136" t="s">
        <v>136</v>
      </c>
      <c r="F1205" s="139" t="s">
        <v>1848</v>
      </c>
      <c r="L1205" s="25"/>
      <c r="M1205" s="138"/>
      <c r="T1205" s="49"/>
      <c r="AT1205" s="13" t="s">
        <v>136</v>
      </c>
      <c r="AU1205" s="13" t="s">
        <v>84</v>
      </c>
    </row>
    <row r="1206" spans="2:65" s="1" customFormat="1" ht="16.5" customHeight="1">
      <c r="B1206" s="25"/>
      <c r="C1206" s="124" t="s">
        <v>1849</v>
      </c>
      <c r="D1206" s="124" t="s">
        <v>128</v>
      </c>
      <c r="E1206" s="125" t="s">
        <v>1850</v>
      </c>
      <c r="F1206" s="126" t="s">
        <v>1851</v>
      </c>
      <c r="G1206" s="127" t="s">
        <v>450</v>
      </c>
      <c r="H1206" s="128">
        <v>100</v>
      </c>
      <c r="I1206" s="129">
        <v>173</v>
      </c>
      <c r="J1206" s="129">
        <f>ROUND(I1206*H1206,2)</f>
        <v>17300</v>
      </c>
      <c r="K1206" s="126" t="s">
        <v>132</v>
      </c>
      <c r="L1206" s="25"/>
      <c r="M1206" s="130" t="s">
        <v>1</v>
      </c>
      <c r="N1206" s="131" t="s">
        <v>39</v>
      </c>
      <c r="O1206" s="132">
        <v>0</v>
      </c>
      <c r="P1206" s="132">
        <f>O1206*H1206</f>
        <v>0</v>
      </c>
      <c r="Q1206" s="132">
        <v>0</v>
      </c>
      <c r="R1206" s="132">
        <f>Q1206*H1206</f>
        <v>0</v>
      </c>
      <c r="S1206" s="132">
        <v>0</v>
      </c>
      <c r="T1206" s="133">
        <f>S1206*H1206</f>
        <v>0</v>
      </c>
      <c r="AR1206" s="134" t="s">
        <v>133</v>
      </c>
      <c r="AT1206" s="134" t="s">
        <v>128</v>
      </c>
      <c r="AU1206" s="134" t="s">
        <v>84</v>
      </c>
      <c r="AY1206" s="13" t="s">
        <v>125</v>
      </c>
      <c r="BE1206" s="135">
        <f>IF(N1206="základní",J1206,0)</f>
        <v>17300</v>
      </c>
      <c r="BF1206" s="135">
        <f>IF(N1206="snížená",J1206,0)</f>
        <v>0</v>
      </c>
      <c r="BG1206" s="135">
        <f>IF(N1206="zákl. přenesená",J1206,0)</f>
        <v>0</v>
      </c>
      <c r="BH1206" s="135">
        <f>IF(N1206="sníž. přenesená",J1206,0)</f>
        <v>0</v>
      </c>
      <c r="BI1206" s="135">
        <f>IF(N1206="nulová",J1206,0)</f>
        <v>0</v>
      </c>
      <c r="BJ1206" s="13" t="s">
        <v>82</v>
      </c>
      <c r="BK1206" s="135">
        <f>ROUND(I1206*H1206,2)</f>
        <v>17300</v>
      </c>
      <c r="BL1206" s="13" t="s">
        <v>133</v>
      </c>
      <c r="BM1206" s="134" t="s">
        <v>1852</v>
      </c>
    </row>
    <row r="1207" spans="2:65" s="1" customFormat="1" ht="28.8">
      <c r="B1207" s="25"/>
      <c r="D1207" s="136" t="s">
        <v>134</v>
      </c>
      <c r="F1207" s="137" t="s">
        <v>1853</v>
      </c>
      <c r="L1207" s="25"/>
      <c r="M1207" s="138"/>
      <c r="T1207" s="49"/>
      <c r="AT1207" s="13" t="s">
        <v>134</v>
      </c>
      <c r="AU1207" s="13" t="s">
        <v>84</v>
      </c>
    </row>
    <row r="1208" spans="2:65" s="1" customFormat="1" ht="28.8">
      <c r="B1208" s="25"/>
      <c r="D1208" s="136" t="s">
        <v>136</v>
      </c>
      <c r="F1208" s="139" t="s">
        <v>1854</v>
      </c>
      <c r="L1208" s="25"/>
      <c r="M1208" s="138"/>
      <c r="T1208" s="49"/>
      <c r="AT1208" s="13" t="s">
        <v>136</v>
      </c>
      <c r="AU1208" s="13" t="s">
        <v>84</v>
      </c>
    </row>
    <row r="1209" spans="2:65" s="1" customFormat="1" ht="16.5" customHeight="1">
      <c r="B1209" s="25"/>
      <c r="C1209" s="124" t="s">
        <v>995</v>
      </c>
      <c r="D1209" s="124" t="s">
        <v>128</v>
      </c>
      <c r="E1209" s="125" t="s">
        <v>1855</v>
      </c>
      <c r="F1209" s="126" t="s">
        <v>1856</v>
      </c>
      <c r="G1209" s="127" t="s">
        <v>1857</v>
      </c>
      <c r="H1209" s="128">
        <v>50</v>
      </c>
      <c r="I1209" s="129">
        <v>490</v>
      </c>
      <c r="J1209" s="129">
        <f>ROUND(I1209*H1209,2)</f>
        <v>24500</v>
      </c>
      <c r="K1209" s="126" t="s">
        <v>132</v>
      </c>
      <c r="L1209" s="25"/>
      <c r="M1209" s="130" t="s">
        <v>1</v>
      </c>
      <c r="N1209" s="131" t="s">
        <v>39</v>
      </c>
      <c r="O1209" s="132">
        <v>0</v>
      </c>
      <c r="P1209" s="132">
        <f>O1209*H1209</f>
        <v>0</v>
      </c>
      <c r="Q1209" s="132">
        <v>0</v>
      </c>
      <c r="R1209" s="132">
        <f>Q1209*H1209</f>
        <v>0</v>
      </c>
      <c r="S1209" s="132">
        <v>0</v>
      </c>
      <c r="T1209" s="133">
        <f>S1209*H1209</f>
        <v>0</v>
      </c>
      <c r="AR1209" s="134" t="s">
        <v>133</v>
      </c>
      <c r="AT1209" s="134" t="s">
        <v>128</v>
      </c>
      <c r="AU1209" s="134" t="s">
        <v>84</v>
      </c>
      <c r="AY1209" s="13" t="s">
        <v>125</v>
      </c>
      <c r="BE1209" s="135">
        <f>IF(N1209="základní",J1209,0)</f>
        <v>24500</v>
      </c>
      <c r="BF1209" s="135">
        <f>IF(N1209="snížená",J1209,0)</f>
        <v>0</v>
      </c>
      <c r="BG1209" s="135">
        <f>IF(N1209="zákl. přenesená",J1209,0)</f>
        <v>0</v>
      </c>
      <c r="BH1209" s="135">
        <f>IF(N1209="sníž. přenesená",J1209,0)</f>
        <v>0</v>
      </c>
      <c r="BI1209" s="135">
        <f>IF(N1209="nulová",J1209,0)</f>
        <v>0</v>
      </c>
      <c r="BJ1209" s="13" t="s">
        <v>82</v>
      </c>
      <c r="BK1209" s="135">
        <f>ROUND(I1209*H1209,2)</f>
        <v>24500</v>
      </c>
      <c r="BL1209" s="13" t="s">
        <v>133</v>
      </c>
      <c r="BM1209" s="134" t="s">
        <v>1858</v>
      </c>
    </row>
    <row r="1210" spans="2:65" s="1" customFormat="1" ht="19.2">
      <c r="B1210" s="25"/>
      <c r="D1210" s="136" t="s">
        <v>134</v>
      </c>
      <c r="F1210" s="137" t="s">
        <v>1859</v>
      </c>
      <c r="L1210" s="25"/>
      <c r="M1210" s="138"/>
      <c r="T1210" s="49"/>
      <c r="AT1210" s="13" t="s">
        <v>134</v>
      </c>
      <c r="AU1210" s="13" t="s">
        <v>84</v>
      </c>
    </row>
    <row r="1211" spans="2:65" s="1" customFormat="1" ht="19.2">
      <c r="B1211" s="25"/>
      <c r="D1211" s="136" t="s">
        <v>136</v>
      </c>
      <c r="F1211" s="139" t="s">
        <v>1860</v>
      </c>
      <c r="L1211" s="25"/>
      <c r="M1211" s="138"/>
      <c r="T1211" s="49"/>
      <c r="AT1211" s="13" t="s">
        <v>136</v>
      </c>
      <c r="AU1211" s="13" t="s">
        <v>84</v>
      </c>
    </row>
    <row r="1212" spans="2:65" s="1" customFormat="1" ht="16.5" customHeight="1">
      <c r="B1212" s="25"/>
      <c r="C1212" s="124" t="s">
        <v>1861</v>
      </c>
      <c r="D1212" s="124" t="s">
        <v>128</v>
      </c>
      <c r="E1212" s="125" t="s">
        <v>1862</v>
      </c>
      <c r="F1212" s="126" t="s">
        <v>1863</v>
      </c>
      <c r="G1212" s="127" t="s">
        <v>1857</v>
      </c>
      <c r="H1212" s="128">
        <v>50</v>
      </c>
      <c r="I1212" s="129">
        <v>647</v>
      </c>
      <c r="J1212" s="129">
        <f>ROUND(I1212*H1212,2)</f>
        <v>32350</v>
      </c>
      <c r="K1212" s="126" t="s">
        <v>132</v>
      </c>
      <c r="L1212" s="25"/>
      <c r="M1212" s="130" t="s">
        <v>1</v>
      </c>
      <c r="N1212" s="131" t="s">
        <v>39</v>
      </c>
      <c r="O1212" s="132">
        <v>0</v>
      </c>
      <c r="P1212" s="132">
        <f>O1212*H1212</f>
        <v>0</v>
      </c>
      <c r="Q1212" s="132">
        <v>0</v>
      </c>
      <c r="R1212" s="132">
        <f>Q1212*H1212</f>
        <v>0</v>
      </c>
      <c r="S1212" s="132">
        <v>0</v>
      </c>
      <c r="T1212" s="133">
        <f>S1212*H1212</f>
        <v>0</v>
      </c>
      <c r="AR1212" s="134" t="s">
        <v>133</v>
      </c>
      <c r="AT1212" s="134" t="s">
        <v>128</v>
      </c>
      <c r="AU1212" s="134" t="s">
        <v>84</v>
      </c>
      <c r="AY1212" s="13" t="s">
        <v>125</v>
      </c>
      <c r="BE1212" s="135">
        <f>IF(N1212="základní",J1212,0)</f>
        <v>32350</v>
      </c>
      <c r="BF1212" s="135">
        <f>IF(N1212="snížená",J1212,0)</f>
        <v>0</v>
      </c>
      <c r="BG1212" s="135">
        <f>IF(N1212="zákl. přenesená",J1212,0)</f>
        <v>0</v>
      </c>
      <c r="BH1212" s="135">
        <f>IF(N1212="sníž. přenesená",J1212,0)</f>
        <v>0</v>
      </c>
      <c r="BI1212" s="135">
        <f>IF(N1212="nulová",J1212,0)</f>
        <v>0</v>
      </c>
      <c r="BJ1212" s="13" t="s">
        <v>82</v>
      </c>
      <c r="BK1212" s="135">
        <f>ROUND(I1212*H1212,2)</f>
        <v>32350</v>
      </c>
      <c r="BL1212" s="13" t="s">
        <v>133</v>
      </c>
      <c r="BM1212" s="134" t="s">
        <v>1864</v>
      </c>
    </row>
    <row r="1213" spans="2:65" s="1" customFormat="1" ht="19.2">
      <c r="B1213" s="25"/>
      <c r="D1213" s="136" t="s">
        <v>134</v>
      </c>
      <c r="F1213" s="137" t="s">
        <v>1865</v>
      </c>
      <c r="L1213" s="25"/>
      <c r="M1213" s="138"/>
      <c r="T1213" s="49"/>
      <c r="AT1213" s="13" t="s">
        <v>134</v>
      </c>
      <c r="AU1213" s="13" t="s">
        <v>84</v>
      </c>
    </row>
    <row r="1214" spans="2:65" s="1" customFormat="1" ht="28.8">
      <c r="B1214" s="25"/>
      <c r="D1214" s="136" t="s">
        <v>136</v>
      </c>
      <c r="F1214" s="139" t="s">
        <v>1866</v>
      </c>
      <c r="L1214" s="25"/>
      <c r="M1214" s="138"/>
      <c r="T1214" s="49"/>
      <c r="AT1214" s="13" t="s">
        <v>136</v>
      </c>
      <c r="AU1214" s="13" t="s">
        <v>84</v>
      </c>
    </row>
    <row r="1215" spans="2:65" s="1" customFormat="1" ht="16.5" customHeight="1">
      <c r="B1215" s="25"/>
      <c r="C1215" s="124" t="s">
        <v>1000</v>
      </c>
      <c r="D1215" s="124" t="s">
        <v>128</v>
      </c>
      <c r="E1215" s="125" t="s">
        <v>1867</v>
      </c>
      <c r="F1215" s="126" t="s">
        <v>1868</v>
      </c>
      <c r="G1215" s="127" t="s">
        <v>1857</v>
      </c>
      <c r="H1215" s="128">
        <v>50</v>
      </c>
      <c r="I1215" s="129">
        <v>1610</v>
      </c>
      <c r="J1215" s="129">
        <f>ROUND(I1215*H1215,2)</f>
        <v>80500</v>
      </c>
      <c r="K1215" s="126" t="s">
        <v>132</v>
      </c>
      <c r="L1215" s="25"/>
      <c r="M1215" s="130" t="s">
        <v>1</v>
      </c>
      <c r="N1215" s="131" t="s">
        <v>39</v>
      </c>
      <c r="O1215" s="132">
        <v>0</v>
      </c>
      <c r="P1215" s="132">
        <f>O1215*H1215</f>
        <v>0</v>
      </c>
      <c r="Q1215" s="132">
        <v>0</v>
      </c>
      <c r="R1215" s="132">
        <f>Q1215*H1215</f>
        <v>0</v>
      </c>
      <c r="S1215" s="132">
        <v>0</v>
      </c>
      <c r="T1215" s="133">
        <f>S1215*H1215</f>
        <v>0</v>
      </c>
      <c r="AR1215" s="134" t="s">
        <v>133</v>
      </c>
      <c r="AT1215" s="134" t="s">
        <v>128</v>
      </c>
      <c r="AU1215" s="134" t="s">
        <v>84</v>
      </c>
      <c r="AY1215" s="13" t="s">
        <v>125</v>
      </c>
      <c r="BE1215" s="135">
        <f>IF(N1215="základní",J1215,0)</f>
        <v>80500</v>
      </c>
      <c r="BF1215" s="135">
        <f>IF(N1215="snížená",J1215,0)</f>
        <v>0</v>
      </c>
      <c r="BG1215" s="135">
        <f>IF(N1215="zákl. přenesená",J1215,0)</f>
        <v>0</v>
      </c>
      <c r="BH1215" s="135">
        <f>IF(N1215="sníž. přenesená",J1215,0)</f>
        <v>0</v>
      </c>
      <c r="BI1215" s="135">
        <f>IF(N1215="nulová",J1215,0)</f>
        <v>0</v>
      </c>
      <c r="BJ1215" s="13" t="s">
        <v>82</v>
      </c>
      <c r="BK1215" s="135">
        <f>ROUND(I1215*H1215,2)</f>
        <v>80500</v>
      </c>
      <c r="BL1215" s="13" t="s">
        <v>133</v>
      </c>
      <c r="BM1215" s="134" t="s">
        <v>1869</v>
      </c>
    </row>
    <row r="1216" spans="2:65" s="1" customFormat="1" ht="19.2">
      <c r="B1216" s="25"/>
      <c r="D1216" s="136" t="s">
        <v>134</v>
      </c>
      <c r="F1216" s="137" t="s">
        <v>1870</v>
      </c>
      <c r="L1216" s="25"/>
      <c r="M1216" s="138"/>
      <c r="T1216" s="49"/>
      <c r="AT1216" s="13" t="s">
        <v>134</v>
      </c>
      <c r="AU1216" s="13" t="s">
        <v>84</v>
      </c>
    </row>
    <row r="1217" spans="2:65" s="1" customFormat="1" ht="28.8">
      <c r="B1217" s="25"/>
      <c r="D1217" s="136" t="s">
        <v>136</v>
      </c>
      <c r="F1217" s="139" t="s">
        <v>1871</v>
      </c>
      <c r="L1217" s="25"/>
      <c r="M1217" s="138"/>
      <c r="T1217" s="49"/>
      <c r="AT1217" s="13" t="s">
        <v>136</v>
      </c>
      <c r="AU1217" s="13" t="s">
        <v>84</v>
      </c>
    </row>
    <row r="1218" spans="2:65" s="1" customFormat="1" ht="16.5" customHeight="1">
      <c r="B1218" s="25"/>
      <c r="C1218" s="124" t="s">
        <v>1872</v>
      </c>
      <c r="D1218" s="124" t="s">
        <v>128</v>
      </c>
      <c r="E1218" s="125" t="s">
        <v>1873</v>
      </c>
      <c r="F1218" s="126" t="s">
        <v>1874</v>
      </c>
      <c r="G1218" s="127" t="s">
        <v>146</v>
      </c>
      <c r="H1218" s="128">
        <v>200</v>
      </c>
      <c r="I1218" s="129">
        <v>421</v>
      </c>
      <c r="J1218" s="129">
        <f>ROUND(I1218*H1218,2)</f>
        <v>84200</v>
      </c>
      <c r="K1218" s="126" t="s">
        <v>132</v>
      </c>
      <c r="L1218" s="25"/>
      <c r="M1218" s="130" t="s">
        <v>1</v>
      </c>
      <c r="N1218" s="131" t="s">
        <v>39</v>
      </c>
      <c r="O1218" s="132">
        <v>0</v>
      </c>
      <c r="P1218" s="132">
        <f>O1218*H1218</f>
        <v>0</v>
      </c>
      <c r="Q1218" s="132">
        <v>0</v>
      </c>
      <c r="R1218" s="132">
        <f>Q1218*H1218</f>
        <v>0</v>
      </c>
      <c r="S1218" s="132">
        <v>0</v>
      </c>
      <c r="T1218" s="133">
        <f>S1218*H1218</f>
        <v>0</v>
      </c>
      <c r="AR1218" s="134" t="s">
        <v>133</v>
      </c>
      <c r="AT1218" s="134" t="s">
        <v>128</v>
      </c>
      <c r="AU1218" s="134" t="s">
        <v>84</v>
      </c>
      <c r="AY1218" s="13" t="s">
        <v>125</v>
      </c>
      <c r="BE1218" s="135">
        <f>IF(N1218="základní",J1218,0)</f>
        <v>84200</v>
      </c>
      <c r="BF1218" s="135">
        <f>IF(N1218="snížená",J1218,0)</f>
        <v>0</v>
      </c>
      <c r="BG1218" s="135">
        <f>IF(N1218="zákl. přenesená",J1218,0)</f>
        <v>0</v>
      </c>
      <c r="BH1218" s="135">
        <f>IF(N1218="sníž. přenesená",J1218,0)</f>
        <v>0</v>
      </c>
      <c r="BI1218" s="135">
        <f>IF(N1218="nulová",J1218,0)</f>
        <v>0</v>
      </c>
      <c r="BJ1218" s="13" t="s">
        <v>82</v>
      </c>
      <c r="BK1218" s="135">
        <f>ROUND(I1218*H1218,2)</f>
        <v>84200</v>
      </c>
      <c r="BL1218" s="13" t="s">
        <v>133</v>
      </c>
      <c r="BM1218" s="134" t="s">
        <v>1875</v>
      </c>
    </row>
    <row r="1219" spans="2:65" s="1" customFormat="1" ht="19.2">
      <c r="B1219" s="25"/>
      <c r="D1219" s="136" t="s">
        <v>134</v>
      </c>
      <c r="F1219" s="137" t="s">
        <v>1876</v>
      </c>
      <c r="L1219" s="25"/>
      <c r="M1219" s="138"/>
      <c r="T1219" s="49"/>
      <c r="AT1219" s="13" t="s">
        <v>134</v>
      </c>
      <c r="AU1219" s="13" t="s">
        <v>84</v>
      </c>
    </row>
    <row r="1220" spans="2:65" s="1" customFormat="1" ht="28.8">
      <c r="B1220" s="25"/>
      <c r="D1220" s="136" t="s">
        <v>136</v>
      </c>
      <c r="F1220" s="139" t="s">
        <v>1877</v>
      </c>
      <c r="L1220" s="25"/>
      <c r="M1220" s="138"/>
      <c r="T1220" s="49"/>
      <c r="AT1220" s="13" t="s">
        <v>136</v>
      </c>
      <c r="AU1220" s="13" t="s">
        <v>84</v>
      </c>
    </row>
    <row r="1221" spans="2:65" s="1" customFormat="1" ht="16.5" customHeight="1">
      <c r="B1221" s="25"/>
      <c r="C1221" s="124" t="s">
        <v>1004</v>
      </c>
      <c r="D1221" s="124" t="s">
        <v>128</v>
      </c>
      <c r="E1221" s="125" t="s">
        <v>1878</v>
      </c>
      <c r="F1221" s="126" t="s">
        <v>1879</v>
      </c>
      <c r="G1221" s="127" t="s">
        <v>146</v>
      </c>
      <c r="H1221" s="128">
        <v>200</v>
      </c>
      <c r="I1221" s="129">
        <v>458</v>
      </c>
      <c r="J1221" s="129">
        <f>ROUND(I1221*H1221,2)</f>
        <v>91600</v>
      </c>
      <c r="K1221" s="126" t="s">
        <v>132</v>
      </c>
      <c r="L1221" s="25"/>
      <c r="M1221" s="130" t="s">
        <v>1</v>
      </c>
      <c r="N1221" s="131" t="s">
        <v>39</v>
      </c>
      <c r="O1221" s="132">
        <v>0</v>
      </c>
      <c r="P1221" s="132">
        <f>O1221*H1221</f>
        <v>0</v>
      </c>
      <c r="Q1221" s="132">
        <v>0</v>
      </c>
      <c r="R1221" s="132">
        <f>Q1221*H1221</f>
        <v>0</v>
      </c>
      <c r="S1221" s="132">
        <v>0</v>
      </c>
      <c r="T1221" s="133">
        <f>S1221*H1221</f>
        <v>0</v>
      </c>
      <c r="AR1221" s="134" t="s">
        <v>133</v>
      </c>
      <c r="AT1221" s="134" t="s">
        <v>128</v>
      </c>
      <c r="AU1221" s="134" t="s">
        <v>84</v>
      </c>
      <c r="AY1221" s="13" t="s">
        <v>125</v>
      </c>
      <c r="BE1221" s="135">
        <f>IF(N1221="základní",J1221,0)</f>
        <v>91600</v>
      </c>
      <c r="BF1221" s="135">
        <f>IF(N1221="snížená",J1221,0)</f>
        <v>0</v>
      </c>
      <c r="BG1221" s="135">
        <f>IF(N1221="zákl. přenesená",J1221,0)</f>
        <v>0</v>
      </c>
      <c r="BH1221" s="135">
        <f>IF(N1221="sníž. přenesená",J1221,0)</f>
        <v>0</v>
      </c>
      <c r="BI1221" s="135">
        <f>IF(N1221="nulová",J1221,0)</f>
        <v>0</v>
      </c>
      <c r="BJ1221" s="13" t="s">
        <v>82</v>
      </c>
      <c r="BK1221" s="135">
        <f>ROUND(I1221*H1221,2)</f>
        <v>91600</v>
      </c>
      <c r="BL1221" s="13" t="s">
        <v>133</v>
      </c>
      <c r="BM1221" s="134" t="s">
        <v>1880</v>
      </c>
    </row>
    <row r="1222" spans="2:65" s="1" customFormat="1" ht="19.2">
      <c r="B1222" s="25"/>
      <c r="D1222" s="136" t="s">
        <v>134</v>
      </c>
      <c r="F1222" s="137" t="s">
        <v>1881</v>
      </c>
      <c r="L1222" s="25"/>
      <c r="M1222" s="138"/>
      <c r="T1222" s="49"/>
      <c r="AT1222" s="13" t="s">
        <v>134</v>
      </c>
      <c r="AU1222" s="13" t="s">
        <v>84</v>
      </c>
    </row>
    <row r="1223" spans="2:65" s="1" customFormat="1" ht="28.8">
      <c r="B1223" s="25"/>
      <c r="D1223" s="136" t="s">
        <v>136</v>
      </c>
      <c r="F1223" s="139" t="s">
        <v>1877</v>
      </c>
      <c r="L1223" s="25"/>
      <c r="M1223" s="138"/>
      <c r="T1223" s="49"/>
      <c r="AT1223" s="13" t="s">
        <v>136</v>
      </c>
      <c r="AU1223" s="13" t="s">
        <v>84</v>
      </c>
    </row>
    <row r="1224" spans="2:65" s="1" customFormat="1" ht="16.5" customHeight="1">
      <c r="B1224" s="25"/>
      <c r="C1224" s="124" t="s">
        <v>1882</v>
      </c>
      <c r="D1224" s="124" t="s">
        <v>128</v>
      </c>
      <c r="E1224" s="125" t="s">
        <v>1883</v>
      </c>
      <c r="F1224" s="126" t="s">
        <v>1884</v>
      </c>
      <c r="G1224" s="127" t="s">
        <v>146</v>
      </c>
      <c r="H1224" s="128">
        <v>100</v>
      </c>
      <c r="I1224" s="129">
        <v>1360</v>
      </c>
      <c r="J1224" s="129">
        <f>ROUND(I1224*H1224,2)</f>
        <v>136000</v>
      </c>
      <c r="K1224" s="126" t="s">
        <v>132</v>
      </c>
      <c r="L1224" s="25"/>
      <c r="M1224" s="130" t="s">
        <v>1</v>
      </c>
      <c r="N1224" s="131" t="s">
        <v>39</v>
      </c>
      <c r="O1224" s="132">
        <v>0</v>
      </c>
      <c r="P1224" s="132">
        <f>O1224*H1224</f>
        <v>0</v>
      </c>
      <c r="Q1224" s="132">
        <v>0</v>
      </c>
      <c r="R1224" s="132">
        <f>Q1224*H1224</f>
        <v>0</v>
      </c>
      <c r="S1224" s="132">
        <v>0</v>
      </c>
      <c r="T1224" s="133">
        <f>S1224*H1224</f>
        <v>0</v>
      </c>
      <c r="AR1224" s="134" t="s">
        <v>133</v>
      </c>
      <c r="AT1224" s="134" t="s">
        <v>128</v>
      </c>
      <c r="AU1224" s="134" t="s">
        <v>84</v>
      </c>
      <c r="AY1224" s="13" t="s">
        <v>125</v>
      </c>
      <c r="BE1224" s="135">
        <f>IF(N1224="základní",J1224,0)</f>
        <v>136000</v>
      </c>
      <c r="BF1224" s="135">
        <f>IF(N1224="snížená",J1224,0)</f>
        <v>0</v>
      </c>
      <c r="BG1224" s="135">
        <f>IF(N1224="zákl. přenesená",J1224,0)</f>
        <v>0</v>
      </c>
      <c r="BH1224" s="135">
        <f>IF(N1224="sníž. přenesená",J1224,0)</f>
        <v>0</v>
      </c>
      <c r="BI1224" s="135">
        <f>IF(N1224="nulová",J1224,0)</f>
        <v>0</v>
      </c>
      <c r="BJ1224" s="13" t="s">
        <v>82</v>
      </c>
      <c r="BK1224" s="135">
        <f>ROUND(I1224*H1224,2)</f>
        <v>136000</v>
      </c>
      <c r="BL1224" s="13" t="s">
        <v>133</v>
      </c>
      <c r="BM1224" s="134" t="s">
        <v>1885</v>
      </c>
    </row>
    <row r="1225" spans="2:65" s="1" customFormat="1" ht="19.2">
      <c r="B1225" s="25"/>
      <c r="D1225" s="136" t="s">
        <v>134</v>
      </c>
      <c r="F1225" s="137" t="s">
        <v>1886</v>
      </c>
      <c r="L1225" s="25"/>
      <c r="M1225" s="138"/>
      <c r="T1225" s="49"/>
      <c r="AT1225" s="13" t="s">
        <v>134</v>
      </c>
      <c r="AU1225" s="13" t="s">
        <v>84</v>
      </c>
    </row>
    <row r="1226" spans="2:65" s="1" customFormat="1" ht="28.8">
      <c r="B1226" s="25"/>
      <c r="D1226" s="136" t="s">
        <v>136</v>
      </c>
      <c r="F1226" s="139" t="s">
        <v>1887</v>
      </c>
      <c r="L1226" s="25"/>
      <c r="M1226" s="138"/>
      <c r="T1226" s="49"/>
      <c r="AT1226" s="13" t="s">
        <v>136</v>
      </c>
      <c r="AU1226" s="13" t="s">
        <v>84</v>
      </c>
    </row>
    <row r="1227" spans="2:65" s="1" customFormat="1" ht="16.5" customHeight="1">
      <c r="B1227" s="25"/>
      <c r="C1227" s="124" t="s">
        <v>1009</v>
      </c>
      <c r="D1227" s="124" t="s">
        <v>128</v>
      </c>
      <c r="E1227" s="125" t="s">
        <v>1888</v>
      </c>
      <c r="F1227" s="126" t="s">
        <v>1889</v>
      </c>
      <c r="G1227" s="127" t="s">
        <v>146</v>
      </c>
      <c r="H1227" s="128">
        <v>100</v>
      </c>
      <c r="I1227" s="129">
        <v>1360</v>
      </c>
      <c r="J1227" s="129">
        <f>ROUND(I1227*H1227,2)</f>
        <v>136000</v>
      </c>
      <c r="K1227" s="126" t="s">
        <v>132</v>
      </c>
      <c r="L1227" s="25"/>
      <c r="M1227" s="130" t="s">
        <v>1</v>
      </c>
      <c r="N1227" s="131" t="s">
        <v>39</v>
      </c>
      <c r="O1227" s="132">
        <v>0</v>
      </c>
      <c r="P1227" s="132">
        <f>O1227*H1227</f>
        <v>0</v>
      </c>
      <c r="Q1227" s="132">
        <v>0</v>
      </c>
      <c r="R1227" s="132">
        <f>Q1227*H1227</f>
        <v>0</v>
      </c>
      <c r="S1227" s="132">
        <v>0</v>
      </c>
      <c r="T1227" s="133">
        <f>S1227*H1227</f>
        <v>0</v>
      </c>
      <c r="AR1227" s="134" t="s">
        <v>133</v>
      </c>
      <c r="AT1227" s="134" t="s">
        <v>128</v>
      </c>
      <c r="AU1227" s="134" t="s">
        <v>84</v>
      </c>
      <c r="AY1227" s="13" t="s">
        <v>125</v>
      </c>
      <c r="BE1227" s="135">
        <f>IF(N1227="základní",J1227,0)</f>
        <v>136000</v>
      </c>
      <c r="BF1227" s="135">
        <f>IF(N1227="snížená",J1227,0)</f>
        <v>0</v>
      </c>
      <c r="BG1227" s="135">
        <f>IF(N1227="zákl. přenesená",J1227,0)</f>
        <v>0</v>
      </c>
      <c r="BH1227" s="135">
        <f>IF(N1227="sníž. přenesená",J1227,0)</f>
        <v>0</v>
      </c>
      <c r="BI1227" s="135">
        <f>IF(N1227="nulová",J1227,0)</f>
        <v>0</v>
      </c>
      <c r="BJ1227" s="13" t="s">
        <v>82</v>
      </c>
      <c r="BK1227" s="135">
        <f>ROUND(I1227*H1227,2)</f>
        <v>136000</v>
      </c>
      <c r="BL1227" s="13" t="s">
        <v>133</v>
      </c>
      <c r="BM1227" s="134" t="s">
        <v>1890</v>
      </c>
    </row>
    <row r="1228" spans="2:65" s="1" customFormat="1" ht="19.2">
      <c r="B1228" s="25"/>
      <c r="D1228" s="136" t="s">
        <v>134</v>
      </c>
      <c r="F1228" s="137" t="s">
        <v>1891</v>
      </c>
      <c r="L1228" s="25"/>
      <c r="M1228" s="138"/>
      <c r="T1228" s="49"/>
      <c r="AT1228" s="13" t="s">
        <v>134</v>
      </c>
      <c r="AU1228" s="13" t="s">
        <v>84</v>
      </c>
    </row>
    <row r="1229" spans="2:65" s="1" customFormat="1" ht="28.8">
      <c r="B1229" s="25"/>
      <c r="D1229" s="136" t="s">
        <v>136</v>
      </c>
      <c r="F1229" s="139" t="s">
        <v>1887</v>
      </c>
      <c r="L1229" s="25"/>
      <c r="M1229" s="138"/>
      <c r="T1229" s="49"/>
      <c r="AT1229" s="13" t="s">
        <v>136</v>
      </c>
      <c r="AU1229" s="13" t="s">
        <v>84</v>
      </c>
    </row>
    <row r="1230" spans="2:65" s="1" customFormat="1" ht="16.5" customHeight="1">
      <c r="B1230" s="25"/>
      <c r="C1230" s="124" t="s">
        <v>1892</v>
      </c>
      <c r="D1230" s="124" t="s">
        <v>128</v>
      </c>
      <c r="E1230" s="125" t="s">
        <v>1893</v>
      </c>
      <c r="F1230" s="126" t="s">
        <v>1894</v>
      </c>
      <c r="G1230" s="127" t="s">
        <v>146</v>
      </c>
      <c r="H1230" s="128">
        <v>50</v>
      </c>
      <c r="I1230" s="129">
        <v>235</v>
      </c>
      <c r="J1230" s="129">
        <f>ROUND(I1230*H1230,2)</f>
        <v>11750</v>
      </c>
      <c r="K1230" s="126" t="s">
        <v>132</v>
      </c>
      <c r="L1230" s="25"/>
      <c r="M1230" s="130" t="s">
        <v>1</v>
      </c>
      <c r="N1230" s="131" t="s">
        <v>39</v>
      </c>
      <c r="O1230" s="132">
        <v>0</v>
      </c>
      <c r="P1230" s="132">
        <f>O1230*H1230</f>
        <v>0</v>
      </c>
      <c r="Q1230" s="132">
        <v>0</v>
      </c>
      <c r="R1230" s="132">
        <f>Q1230*H1230</f>
        <v>0</v>
      </c>
      <c r="S1230" s="132">
        <v>0</v>
      </c>
      <c r="T1230" s="133">
        <f>S1230*H1230</f>
        <v>0</v>
      </c>
      <c r="AR1230" s="134" t="s">
        <v>133</v>
      </c>
      <c r="AT1230" s="134" t="s">
        <v>128</v>
      </c>
      <c r="AU1230" s="134" t="s">
        <v>84</v>
      </c>
      <c r="AY1230" s="13" t="s">
        <v>125</v>
      </c>
      <c r="BE1230" s="135">
        <f>IF(N1230="základní",J1230,0)</f>
        <v>11750</v>
      </c>
      <c r="BF1230" s="135">
        <f>IF(N1230="snížená",J1230,0)</f>
        <v>0</v>
      </c>
      <c r="BG1230" s="135">
        <f>IF(N1230="zákl. přenesená",J1230,0)</f>
        <v>0</v>
      </c>
      <c r="BH1230" s="135">
        <f>IF(N1230="sníž. přenesená",J1230,0)</f>
        <v>0</v>
      </c>
      <c r="BI1230" s="135">
        <f>IF(N1230="nulová",J1230,0)</f>
        <v>0</v>
      </c>
      <c r="BJ1230" s="13" t="s">
        <v>82</v>
      </c>
      <c r="BK1230" s="135">
        <f>ROUND(I1230*H1230,2)</f>
        <v>11750</v>
      </c>
      <c r="BL1230" s="13" t="s">
        <v>133</v>
      </c>
      <c r="BM1230" s="134" t="s">
        <v>1895</v>
      </c>
    </row>
    <row r="1231" spans="2:65" s="1" customFormat="1" ht="28.8">
      <c r="B1231" s="25"/>
      <c r="D1231" s="136" t="s">
        <v>134</v>
      </c>
      <c r="F1231" s="137" t="s">
        <v>1896</v>
      </c>
      <c r="L1231" s="25"/>
      <c r="M1231" s="138"/>
      <c r="T1231" s="49"/>
      <c r="AT1231" s="13" t="s">
        <v>134</v>
      </c>
      <c r="AU1231" s="13" t="s">
        <v>84</v>
      </c>
    </row>
    <row r="1232" spans="2:65" s="1" customFormat="1" ht="28.8">
      <c r="B1232" s="25"/>
      <c r="D1232" s="136" t="s">
        <v>136</v>
      </c>
      <c r="F1232" s="139" t="s">
        <v>1897</v>
      </c>
      <c r="L1232" s="25"/>
      <c r="M1232" s="138"/>
      <c r="T1232" s="49"/>
      <c r="AT1232" s="13" t="s">
        <v>136</v>
      </c>
      <c r="AU1232" s="13" t="s">
        <v>84</v>
      </c>
    </row>
    <row r="1233" spans="2:65" s="1" customFormat="1" ht="16.5" customHeight="1">
      <c r="B1233" s="25"/>
      <c r="C1233" s="124" t="s">
        <v>1013</v>
      </c>
      <c r="D1233" s="124" t="s">
        <v>128</v>
      </c>
      <c r="E1233" s="125" t="s">
        <v>1898</v>
      </c>
      <c r="F1233" s="126" t="s">
        <v>1899</v>
      </c>
      <c r="G1233" s="127" t="s">
        <v>146</v>
      </c>
      <c r="H1233" s="128">
        <v>50</v>
      </c>
      <c r="I1233" s="129">
        <v>353</v>
      </c>
      <c r="J1233" s="129">
        <f>ROUND(I1233*H1233,2)</f>
        <v>17650</v>
      </c>
      <c r="K1233" s="126" t="s">
        <v>132</v>
      </c>
      <c r="L1233" s="25"/>
      <c r="M1233" s="130" t="s">
        <v>1</v>
      </c>
      <c r="N1233" s="131" t="s">
        <v>39</v>
      </c>
      <c r="O1233" s="132">
        <v>0</v>
      </c>
      <c r="P1233" s="132">
        <f>O1233*H1233</f>
        <v>0</v>
      </c>
      <c r="Q1233" s="132">
        <v>0</v>
      </c>
      <c r="R1233" s="132">
        <f>Q1233*H1233</f>
        <v>0</v>
      </c>
      <c r="S1233" s="132">
        <v>0</v>
      </c>
      <c r="T1233" s="133">
        <f>S1233*H1233</f>
        <v>0</v>
      </c>
      <c r="AR1233" s="134" t="s">
        <v>133</v>
      </c>
      <c r="AT1233" s="134" t="s">
        <v>128</v>
      </c>
      <c r="AU1233" s="134" t="s">
        <v>84</v>
      </c>
      <c r="AY1233" s="13" t="s">
        <v>125</v>
      </c>
      <c r="BE1233" s="135">
        <f>IF(N1233="základní",J1233,0)</f>
        <v>17650</v>
      </c>
      <c r="BF1233" s="135">
        <f>IF(N1233="snížená",J1233,0)</f>
        <v>0</v>
      </c>
      <c r="BG1233" s="135">
        <f>IF(N1233="zákl. přenesená",J1233,0)</f>
        <v>0</v>
      </c>
      <c r="BH1233" s="135">
        <f>IF(N1233="sníž. přenesená",J1233,0)</f>
        <v>0</v>
      </c>
      <c r="BI1233" s="135">
        <f>IF(N1233="nulová",J1233,0)</f>
        <v>0</v>
      </c>
      <c r="BJ1233" s="13" t="s">
        <v>82</v>
      </c>
      <c r="BK1233" s="135">
        <f>ROUND(I1233*H1233,2)</f>
        <v>17650</v>
      </c>
      <c r="BL1233" s="13" t="s">
        <v>133</v>
      </c>
      <c r="BM1233" s="134" t="s">
        <v>1900</v>
      </c>
    </row>
    <row r="1234" spans="2:65" s="1" customFormat="1" ht="28.8">
      <c r="B1234" s="25"/>
      <c r="D1234" s="136" t="s">
        <v>134</v>
      </c>
      <c r="F1234" s="137" t="s">
        <v>1901</v>
      </c>
      <c r="L1234" s="25"/>
      <c r="M1234" s="138"/>
      <c r="T1234" s="49"/>
      <c r="AT1234" s="13" t="s">
        <v>134</v>
      </c>
      <c r="AU1234" s="13" t="s">
        <v>84</v>
      </c>
    </row>
    <row r="1235" spans="2:65" s="1" customFormat="1" ht="28.8">
      <c r="B1235" s="25"/>
      <c r="D1235" s="136" t="s">
        <v>136</v>
      </c>
      <c r="F1235" s="139" t="s">
        <v>1897</v>
      </c>
      <c r="L1235" s="25"/>
      <c r="M1235" s="138"/>
      <c r="T1235" s="49"/>
      <c r="AT1235" s="13" t="s">
        <v>136</v>
      </c>
      <c r="AU1235" s="13" t="s">
        <v>84</v>
      </c>
    </row>
    <row r="1236" spans="2:65" s="1" customFormat="1" ht="16.5" customHeight="1">
      <c r="B1236" s="25"/>
      <c r="C1236" s="124" t="s">
        <v>1902</v>
      </c>
      <c r="D1236" s="124" t="s">
        <v>128</v>
      </c>
      <c r="E1236" s="125" t="s">
        <v>1903</v>
      </c>
      <c r="F1236" s="126" t="s">
        <v>1904</v>
      </c>
      <c r="G1236" s="127" t="s">
        <v>146</v>
      </c>
      <c r="H1236" s="128">
        <v>20</v>
      </c>
      <c r="I1236" s="129">
        <v>848</v>
      </c>
      <c r="J1236" s="129">
        <f>ROUND(I1236*H1236,2)</f>
        <v>16960</v>
      </c>
      <c r="K1236" s="126" t="s">
        <v>132</v>
      </c>
      <c r="L1236" s="25"/>
      <c r="M1236" s="130" t="s">
        <v>1</v>
      </c>
      <c r="N1236" s="131" t="s">
        <v>39</v>
      </c>
      <c r="O1236" s="132">
        <v>0</v>
      </c>
      <c r="P1236" s="132">
        <f>O1236*H1236</f>
        <v>0</v>
      </c>
      <c r="Q1236" s="132">
        <v>0</v>
      </c>
      <c r="R1236" s="132">
        <f>Q1236*H1236</f>
        <v>0</v>
      </c>
      <c r="S1236" s="132">
        <v>0</v>
      </c>
      <c r="T1236" s="133">
        <f>S1236*H1236</f>
        <v>0</v>
      </c>
      <c r="AR1236" s="134" t="s">
        <v>133</v>
      </c>
      <c r="AT1236" s="134" t="s">
        <v>128</v>
      </c>
      <c r="AU1236" s="134" t="s">
        <v>84</v>
      </c>
      <c r="AY1236" s="13" t="s">
        <v>125</v>
      </c>
      <c r="BE1236" s="135">
        <f>IF(N1236="základní",J1236,0)</f>
        <v>16960</v>
      </c>
      <c r="BF1236" s="135">
        <f>IF(N1236="snížená",J1236,0)</f>
        <v>0</v>
      </c>
      <c r="BG1236" s="135">
        <f>IF(N1236="zákl. přenesená",J1236,0)</f>
        <v>0</v>
      </c>
      <c r="BH1236" s="135">
        <f>IF(N1236="sníž. přenesená",J1236,0)</f>
        <v>0</v>
      </c>
      <c r="BI1236" s="135">
        <f>IF(N1236="nulová",J1236,0)</f>
        <v>0</v>
      </c>
      <c r="BJ1236" s="13" t="s">
        <v>82</v>
      </c>
      <c r="BK1236" s="135">
        <f>ROUND(I1236*H1236,2)</f>
        <v>16960</v>
      </c>
      <c r="BL1236" s="13" t="s">
        <v>133</v>
      </c>
      <c r="BM1236" s="134" t="s">
        <v>1905</v>
      </c>
    </row>
    <row r="1237" spans="2:65" s="1" customFormat="1" ht="19.2">
      <c r="B1237" s="25"/>
      <c r="D1237" s="136" t="s">
        <v>134</v>
      </c>
      <c r="F1237" s="137" t="s">
        <v>1906</v>
      </c>
      <c r="L1237" s="25"/>
      <c r="M1237" s="138"/>
      <c r="T1237" s="49"/>
      <c r="AT1237" s="13" t="s">
        <v>134</v>
      </c>
      <c r="AU1237" s="13" t="s">
        <v>84</v>
      </c>
    </row>
    <row r="1238" spans="2:65" s="1" customFormat="1" ht="28.8">
      <c r="B1238" s="25"/>
      <c r="D1238" s="136" t="s">
        <v>136</v>
      </c>
      <c r="F1238" s="139" t="s">
        <v>1897</v>
      </c>
      <c r="L1238" s="25"/>
      <c r="M1238" s="138"/>
      <c r="T1238" s="49"/>
      <c r="AT1238" s="13" t="s">
        <v>136</v>
      </c>
      <c r="AU1238" s="13" t="s">
        <v>84</v>
      </c>
    </row>
    <row r="1239" spans="2:65" s="1" customFormat="1" ht="16.5" customHeight="1">
      <c r="B1239" s="25"/>
      <c r="C1239" s="124" t="s">
        <v>1907</v>
      </c>
      <c r="D1239" s="124" t="s">
        <v>128</v>
      </c>
      <c r="E1239" s="125" t="s">
        <v>1908</v>
      </c>
      <c r="F1239" s="126" t="s">
        <v>1909</v>
      </c>
      <c r="G1239" s="127" t="s">
        <v>146</v>
      </c>
      <c r="H1239" s="128">
        <v>1</v>
      </c>
      <c r="I1239" s="129">
        <v>409</v>
      </c>
      <c r="J1239" s="129">
        <f>ROUND(I1239*H1239,2)</f>
        <v>409</v>
      </c>
      <c r="K1239" s="126" t="s">
        <v>132</v>
      </c>
      <c r="L1239" s="25"/>
      <c r="M1239" s="130" t="s">
        <v>1</v>
      </c>
      <c r="N1239" s="131" t="s">
        <v>39</v>
      </c>
      <c r="O1239" s="132">
        <v>0</v>
      </c>
      <c r="P1239" s="132">
        <f>O1239*H1239</f>
        <v>0</v>
      </c>
      <c r="Q1239" s="132">
        <v>0</v>
      </c>
      <c r="R1239" s="132">
        <f>Q1239*H1239</f>
        <v>0</v>
      </c>
      <c r="S1239" s="132">
        <v>0</v>
      </c>
      <c r="T1239" s="133">
        <f>S1239*H1239</f>
        <v>0</v>
      </c>
      <c r="AR1239" s="134" t="s">
        <v>133</v>
      </c>
      <c r="AT1239" s="134" t="s">
        <v>128</v>
      </c>
      <c r="AU1239" s="134" t="s">
        <v>84</v>
      </c>
      <c r="AY1239" s="13" t="s">
        <v>125</v>
      </c>
      <c r="BE1239" s="135">
        <f>IF(N1239="základní",J1239,0)</f>
        <v>409</v>
      </c>
      <c r="BF1239" s="135">
        <f>IF(N1239="snížená",J1239,0)</f>
        <v>0</v>
      </c>
      <c r="BG1239" s="135">
        <f>IF(N1239="zákl. přenesená",J1239,0)</f>
        <v>0</v>
      </c>
      <c r="BH1239" s="135">
        <f>IF(N1239="sníž. přenesená",J1239,0)</f>
        <v>0</v>
      </c>
      <c r="BI1239" s="135">
        <f>IF(N1239="nulová",J1239,0)</f>
        <v>0</v>
      </c>
      <c r="BJ1239" s="13" t="s">
        <v>82</v>
      </c>
      <c r="BK1239" s="135">
        <f>ROUND(I1239*H1239,2)</f>
        <v>409</v>
      </c>
      <c r="BL1239" s="13" t="s">
        <v>133</v>
      </c>
      <c r="BM1239" s="134" t="s">
        <v>1910</v>
      </c>
    </row>
    <row r="1240" spans="2:65" s="1" customFormat="1" ht="19.2">
      <c r="B1240" s="25"/>
      <c r="D1240" s="136" t="s">
        <v>134</v>
      </c>
      <c r="F1240" s="137" t="s">
        <v>1911</v>
      </c>
      <c r="L1240" s="25"/>
      <c r="M1240" s="138"/>
      <c r="T1240" s="49"/>
      <c r="AT1240" s="13" t="s">
        <v>134</v>
      </c>
      <c r="AU1240" s="13" t="s">
        <v>84</v>
      </c>
    </row>
    <row r="1241" spans="2:65" s="1" customFormat="1" ht="28.8">
      <c r="B1241" s="25"/>
      <c r="D1241" s="136" t="s">
        <v>136</v>
      </c>
      <c r="F1241" s="139" t="s">
        <v>1897</v>
      </c>
      <c r="L1241" s="25"/>
      <c r="M1241" s="138"/>
      <c r="T1241" s="49"/>
      <c r="AT1241" s="13" t="s">
        <v>136</v>
      </c>
      <c r="AU1241" s="13" t="s">
        <v>84</v>
      </c>
    </row>
    <row r="1242" spans="2:65" s="1" customFormat="1" ht="21.75" customHeight="1">
      <c r="B1242" s="25"/>
      <c r="C1242" s="124" t="s">
        <v>1912</v>
      </c>
      <c r="D1242" s="124" t="s">
        <v>128</v>
      </c>
      <c r="E1242" s="125" t="s">
        <v>1913</v>
      </c>
      <c r="F1242" s="126" t="s">
        <v>1914</v>
      </c>
      <c r="G1242" s="127" t="s">
        <v>146</v>
      </c>
      <c r="H1242" s="128">
        <v>100</v>
      </c>
      <c r="I1242" s="129">
        <v>173</v>
      </c>
      <c r="J1242" s="129">
        <f>ROUND(I1242*H1242,2)</f>
        <v>17300</v>
      </c>
      <c r="K1242" s="126" t="s">
        <v>132</v>
      </c>
      <c r="L1242" s="25"/>
      <c r="M1242" s="130" t="s">
        <v>1</v>
      </c>
      <c r="N1242" s="131" t="s">
        <v>39</v>
      </c>
      <c r="O1242" s="132">
        <v>0</v>
      </c>
      <c r="P1242" s="132">
        <f>O1242*H1242</f>
        <v>0</v>
      </c>
      <c r="Q1242" s="132">
        <v>0</v>
      </c>
      <c r="R1242" s="132">
        <f>Q1242*H1242</f>
        <v>0</v>
      </c>
      <c r="S1242" s="132">
        <v>0</v>
      </c>
      <c r="T1242" s="133">
        <f>S1242*H1242</f>
        <v>0</v>
      </c>
      <c r="AR1242" s="134" t="s">
        <v>133</v>
      </c>
      <c r="AT1242" s="134" t="s">
        <v>128</v>
      </c>
      <c r="AU1242" s="134" t="s">
        <v>84</v>
      </c>
      <c r="AY1242" s="13" t="s">
        <v>125</v>
      </c>
      <c r="BE1242" s="135">
        <f>IF(N1242="základní",J1242,0)</f>
        <v>17300</v>
      </c>
      <c r="BF1242" s="135">
        <f>IF(N1242="snížená",J1242,0)</f>
        <v>0</v>
      </c>
      <c r="BG1242" s="135">
        <f>IF(N1242="zákl. přenesená",J1242,0)</f>
        <v>0</v>
      </c>
      <c r="BH1242" s="135">
        <f>IF(N1242="sníž. přenesená",J1242,0)</f>
        <v>0</v>
      </c>
      <c r="BI1242" s="135">
        <f>IF(N1242="nulová",J1242,0)</f>
        <v>0</v>
      </c>
      <c r="BJ1242" s="13" t="s">
        <v>82</v>
      </c>
      <c r="BK1242" s="135">
        <f>ROUND(I1242*H1242,2)</f>
        <v>17300</v>
      </c>
      <c r="BL1242" s="13" t="s">
        <v>133</v>
      </c>
      <c r="BM1242" s="134" t="s">
        <v>1915</v>
      </c>
    </row>
    <row r="1243" spans="2:65" s="1" customFormat="1" ht="28.8">
      <c r="B1243" s="25"/>
      <c r="D1243" s="136" t="s">
        <v>134</v>
      </c>
      <c r="F1243" s="137" t="s">
        <v>1916</v>
      </c>
      <c r="L1243" s="25"/>
      <c r="M1243" s="138"/>
      <c r="T1243" s="49"/>
      <c r="AT1243" s="13" t="s">
        <v>134</v>
      </c>
      <c r="AU1243" s="13" t="s">
        <v>84</v>
      </c>
    </row>
    <row r="1244" spans="2:65" s="1" customFormat="1" ht="28.8">
      <c r="B1244" s="25"/>
      <c r="D1244" s="136" t="s">
        <v>136</v>
      </c>
      <c r="F1244" s="139" t="s">
        <v>1917</v>
      </c>
      <c r="L1244" s="25"/>
      <c r="M1244" s="138"/>
      <c r="T1244" s="49"/>
      <c r="AT1244" s="13" t="s">
        <v>136</v>
      </c>
      <c r="AU1244" s="13" t="s">
        <v>84</v>
      </c>
    </row>
    <row r="1245" spans="2:65" s="1" customFormat="1" ht="21.75" customHeight="1">
      <c r="B1245" s="25"/>
      <c r="C1245" s="124" t="s">
        <v>1918</v>
      </c>
      <c r="D1245" s="124" t="s">
        <v>128</v>
      </c>
      <c r="E1245" s="125" t="s">
        <v>1919</v>
      </c>
      <c r="F1245" s="126" t="s">
        <v>1920</v>
      </c>
      <c r="G1245" s="127" t="s">
        <v>146</v>
      </c>
      <c r="H1245" s="128">
        <v>100</v>
      </c>
      <c r="I1245" s="129">
        <v>266</v>
      </c>
      <c r="J1245" s="129">
        <f>ROUND(I1245*H1245,2)</f>
        <v>26600</v>
      </c>
      <c r="K1245" s="126" t="s">
        <v>132</v>
      </c>
      <c r="L1245" s="25"/>
      <c r="M1245" s="130" t="s">
        <v>1</v>
      </c>
      <c r="N1245" s="131" t="s">
        <v>39</v>
      </c>
      <c r="O1245" s="132">
        <v>0</v>
      </c>
      <c r="P1245" s="132">
        <f>O1245*H1245</f>
        <v>0</v>
      </c>
      <c r="Q1245" s="132">
        <v>0</v>
      </c>
      <c r="R1245" s="132">
        <f>Q1245*H1245</f>
        <v>0</v>
      </c>
      <c r="S1245" s="132">
        <v>0</v>
      </c>
      <c r="T1245" s="133">
        <f>S1245*H1245</f>
        <v>0</v>
      </c>
      <c r="AR1245" s="134" t="s">
        <v>133</v>
      </c>
      <c r="AT1245" s="134" t="s">
        <v>128</v>
      </c>
      <c r="AU1245" s="134" t="s">
        <v>84</v>
      </c>
      <c r="AY1245" s="13" t="s">
        <v>125</v>
      </c>
      <c r="BE1245" s="135">
        <f>IF(N1245="základní",J1245,0)</f>
        <v>26600</v>
      </c>
      <c r="BF1245" s="135">
        <f>IF(N1245="snížená",J1245,0)</f>
        <v>0</v>
      </c>
      <c r="BG1245" s="135">
        <f>IF(N1245="zákl. přenesená",J1245,0)</f>
        <v>0</v>
      </c>
      <c r="BH1245" s="135">
        <f>IF(N1245="sníž. přenesená",J1245,0)</f>
        <v>0</v>
      </c>
      <c r="BI1245" s="135">
        <f>IF(N1245="nulová",J1245,0)</f>
        <v>0</v>
      </c>
      <c r="BJ1245" s="13" t="s">
        <v>82</v>
      </c>
      <c r="BK1245" s="135">
        <f>ROUND(I1245*H1245,2)</f>
        <v>26600</v>
      </c>
      <c r="BL1245" s="13" t="s">
        <v>133</v>
      </c>
      <c r="BM1245" s="134" t="s">
        <v>1921</v>
      </c>
    </row>
    <row r="1246" spans="2:65" s="1" customFormat="1" ht="28.8">
      <c r="B1246" s="25"/>
      <c r="D1246" s="136" t="s">
        <v>134</v>
      </c>
      <c r="F1246" s="137" t="s">
        <v>1922</v>
      </c>
      <c r="L1246" s="25"/>
      <c r="M1246" s="138"/>
      <c r="T1246" s="49"/>
      <c r="AT1246" s="13" t="s">
        <v>134</v>
      </c>
      <c r="AU1246" s="13" t="s">
        <v>84</v>
      </c>
    </row>
    <row r="1247" spans="2:65" s="1" customFormat="1" ht="28.8">
      <c r="B1247" s="25"/>
      <c r="D1247" s="136" t="s">
        <v>136</v>
      </c>
      <c r="F1247" s="139" t="s">
        <v>1917</v>
      </c>
      <c r="L1247" s="25"/>
      <c r="M1247" s="138"/>
      <c r="T1247" s="49"/>
      <c r="AT1247" s="13" t="s">
        <v>136</v>
      </c>
      <c r="AU1247" s="13" t="s">
        <v>84</v>
      </c>
    </row>
    <row r="1248" spans="2:65" s="1" customFormat="1" ht="16.5" customHeight="1">
      <c r="B1248" s="25"/>
      <c r="C1248" s="124" t="s">
        <v>1923</v>
      </c>
      <c r="D1248" s="124" t="s">
        <v>128</v>
      </c>
      <c r="E1248" s="125" t="s">
        <v>1924</v>
      </c>
      <c r="F1248" s="126" t="s">
        <v>1925</v>
      </c>
      <c r="G1248" s="127" t="s">
        <v>146</v>
      </c>
      <c r="H1248" s="128">
        <v>20</v>
      </c>
      <c r="I1248" s="129">
        <v>638</v>
      </c>
      <c r="J1248" s="129">
        <f>ROUND(I1248*H1248,2)</f>
        <v>12760</v>
      </c>
      <c r="K1248" s="126" t="s">
        <v>132</v>
      </c>
      <c r="L1248" s="25"/>
      <c r="M1248" s="130" t="s">
        <v>1</v>
      </c>
      <c r="N1248" s="131" t="s">
        <v>39</v>
      </c>
      <c r="O1248" s="132">
        <v>0</v>
      </c>
      <c r="P1248" s="132">
        <f>O1248*H1248</f>
        <v>0</v>
      </c>
      <c r="Q1248" s="132">
        <v>0</v>
      </c>
      <c r="R1248" s="132">
        <f>Q1248*H1248</f>
        <v>0</v>
      </c>
      <c r="S1248" s="132">
        <v>0</v>
      </c>
      <c r="T1248" s="133">
        <f>S1248*H1248</f>
        <v>0</v>
      </c>
      <c r="AR1248" s="134" t="s">
        <v>133</v>
      </c>
      <c r="AT1248" s="134" t="s">
        <v>128</v>
      </c>
      <c r="AU1248" s="134" t="s">
        <v>84</v>
      </c>
      <c r="AY1248" s="13" t="s">
        <v>125</v>
      </c>
      <c r="BE1248" s="135">
        <f>IF(N1248="základní",J1248,0)</f>
        <v>12760</v>
      </c>
      <c r="BF1248" s="135">
        <f>IF(N1248="snížená",J1248,0)</f>
        <v>0</v>
      </c>
      <c r="BG1248" s="135">
        <f>IF(N1248="zákl. přenesená",J1248,0)</f>
        <v>0</v>
      </c>
      <c r="BH1248" s="135">
        <f>IF(N1248="sníž. přenesená",J1248,0)</f>
        <v>0</v>
      </c>
      <c r="BI1248" s="135">
        <f>IF(N1248="nulová",J1248,0)</f>
        <v>0</v>
      </c>
      <c r="BJ1248" s="13" t="s">
        <v>82</v>
      </c>
      <c r="BK1248" s="135">
        <f>ROUND(I1248*H1248,2)</f>
        <v>12760</v>
      </c>
      <c r="BL1248" s="13" t="s">
        <v>133</v>
      </c>
      <c r="BM1248" s="134" t="s">
        <v>1926</v>
      </c>
    </row>
    <row r="1249" spans="2:65" s="1" customFormat="1" ht="19.2">
      <c r="B1249" s="25"/>
      <c r="D1249" s="136" t="s">
        <v>134</v>
      </c>
      <c r="F1249" s="137" t="s">
        <v>1927</v>
      </c>
      <c r="L1249" s="25"/>
      <c r="M1249" s="138"/>
      <c r="T1249" s="49"/>
      <c r="AT1249" s="13" t="s">
        <v>134</v>
      </c>
      <c r="AU1249" s="13" t="s">
        <v>84</v>
      </c>
    </row>
    <row r="1250" spans="2:65" s="1" customFormat="1" ht="28.8">
      <c r="B1250" s="25"/>
      <c r="D1250" s="136" t="s">
        <v>136</v>
      </c>
      <c r="F1250" s="139" t="s">
        <v>1917</v>
      </c>
      <c r="L1250" s="25"/>
      <c r="M1250" s="138"/>
      <c r="T1250" s="49"/>
      <c r="AT1250" s="13" t="s">
        <v>136</v>
      </c>
      <c r="AU1250" s="13" t="s">
        <v>84</v>
      </c>
    </row>
    <row r="1251" spans="2:65" s="1" customFormat="1" ht="16.5" customHeight="1">
      <c r="B1251" s="25"/>
      <c r="C1251" s="124" t="s">
        <v>1018</v>
      </c>
      <c r="D1251" s="124" t="s">
        <v>128</v>
      </c>
      <c r="E1251" s="125" t="s">
        <v>1928</v>
      </c>
      <c r="F1251" s="126" t="s">
        <v>1929</v>
      </c>
      <c r="G1251" s="127" t="s">
        <v>146</v>
      </c>
      <c r="H1251" s="128">
        <v>1</v>
      </c>
      <c r="I1251" s="129">
        <v>309</v>
      </c>
      <c r="J1251" s="129">
        <f>ROUND(I1251*H1251,2)</f>
        <v>309</v>
      </c>
      <c r="K1251" s="126" t="s">
        <v>132</v>
      </c>
      <c r="L1251" s="25"/>
      <c r="M1251" s="130" t="s">
        <v>1</v>
      </c>
      <c r="N1251" s="131" t="s">
        <v>39</v>
      </c>
      <c r="O1251" s="132">
        <v>0</v>
      </c>
      <c r="P1251" s="132">
        <f>O1251*H1251</f>
        <v>0</v>
      </c>
      <c r="Q1251" s="132">
        <v>0</v>
      </c>
      <c r="R1251" s="132">
        <f>Q1251*H1251</f>
        <v>0</v>
      </c>
      <c r="S1251" s="132">
        <v>0</v>
      </c>
      <c r="T1251" s="133">
        <f>S1251*H1251</f>
        <v>0</v>
      </c>
      <c r="AR1251" s="134" t="s">
        <v>133</v>
      </c>
      <c r="AT1251" s="134" t="s">
        <v>128</v>
      </c>
      <c r="AU1251" s="134" t="s">
        <v>84</v>
      </c>
      <c r="AY1251" s="13" t="s">
        <v>125</v>
      </c>
      <c r="BE1251" s="135">
        <f>IF(N1251="základní",J1251,0)</f>
        <v>309</v>
      </c>
      <c r="BF1251" s="135">
        <f>IF(N1251="snížená",J1251,0)</f>
        <v>0</v>
      </c>
      <c r="BG1251" s="135">
        <f>IF(N1251="zákl. přenesená",J1251,0)</f>
        <v>0</v>
      </c>
      <c r="BH1251" s="135">
        <f>IF(N1251="sníž. přenesená",J1251,0)</f>
        <v>0</v>
      </c>
      <c r="BI1251" s="135">
        <f>IF(N1251="nulová",J1251,0)</f>
        <v>0</v>
      </c>
      <c r="BJ1251" s="13" t="s">
        <v>82</v>
      </c>
      <c r="BK1251" s="135">
        <f>ROUND(I1251*H1251,2)</f>
        <v>309</v>
      </c>
      <c r="BL1251" s="13" t="s">
        <v>133</v>
      </c>
      <c r="BM1251" s="134" t="s">
        <v>1930</v>
      </c>
    </row>
    <row r="1252" spans="2:65" s="1" customFormat="1" ht="28.8">
      <c r="B1252" s="25"/>
      <c r="D1252" s="136" t="s">
        <v>134</v>
      </c>
      <c r="F1252" s="137" t="s">
        <v>1931</v>
      </c>
      <c r="L1252" s="25"/>
      <c r="M1252" s="138"/>
      <c r="T1252" s="49"/>
      <c r="AT1252" s="13" t="s">
        <v>134</v>
      </c>
      <c r="AU1252" s="13" t="s">
        <v>84</v>
      </c>
    </row>
    <row r="1253" spans="2:65" s="1" customFormat="1" ht="28.8">
      <c r="B1253" s="25"/>
      <c r="D1253" s="136" t="s">
        <v>136</v>
      </c>
      <c r="F1253" s="139" t="s">
        <v>1917</v>
      </c>
      <c r="L1253" s="25"/>
      <c r="M1253" s="138"/>
      <c r="T1253" s="49"/>
      <c r="AT1253" s="13" t="s">
        <v>136</v>
      </c>
      <c r="AU1253" s="13" t="s">
        <v>84</v>
      </c>
    </row>
    <row r="1254" spans="2:65" s="1" customFormat="1" ht="21.75" customHeight="1">
      <c r="B1254" s="25"/>
      <c r="C1254" s="124" t="s">
        <v>1932</v>
      </c>
      <c r="D1254" s="124" t="s">
        <v>128</v>
      </c>
      <c r="E1254" s="125" t="s">
        <v>1933</v>
      </c>
      <c r="F1254" s="126" t="s">
        <v>1934</v>
      </c>
      <c r="G1254" s="127" t="s">
        <v>146</v>
      </c>
      <c r="H1254" s="128">
        <v>100</v>
      </c>
      <c r="I1254" s="129">
        <v>130</v>
      </c>
      <c r="J1254" s="129">
        <f>ROUND(I1254*H1254,2)</f>
        <v>13000</v>
      </c>
      <c r="K1254" s="126" t="s">
        <v>132</v>
      </c>
      <c r="L1254" s="25"/>
      <c r="M1254" s="130" t="s">
        <v>1</v>
      </c>
      <c r="N1254" s="131" t="s">
        <v>39</v>
      </c>
      <c r="O1254" s="132">
        <v>0</v>
      </c>
      <c r="P1254" s="132">
        <f>O1254*H1254</f>
        <v>0</v>
      </c>
      <c r="Q1254" s="132">
        <v>0</v>
      </c>
      <c r="R1254" s="132">
        <f>Q1254*H1254</f>
        <v>0</v>
      </c>
      <c r="S1254" s="132">
        <v>0</v>
      </c>
      <c r="T1254" s="133">
        <f>S1254*H1254</f>
        <v>0</v>
      </c>
      <c r="AR1254" s="134" t="s">
        <v>133</v>
      </c>
      <c r="AT1254" s="134" t="s">
        <v>128</v>
      </c>
      <c r="AU1254" s="134" t="s">
        <v>84</v>
      </c>
      <c r="AY1254" s="13" t="s">
        <v>125</v>
      </c>
      <c r="BE1254" s="135">
        <f>IF(N1254="základní",J1254,0)</f>
        <v>13000</v>
      </c>
      <c r="BF1254" s="135">
        <f>IF(N1254="snížená",J1254,0)</f>
        <v>0</v>
      </c>
      <c r="BG1254" s="135">
        <f>IF(N1254="zákl. přenesená",J1254,0)</f>
        <v>0</v>
      </c>
      <c r="BH1254" s="135">
        <f>IF(N1254="sníž. přenesená",J1254,0)</f>
        <v>0</v>
      </c>
      <c r="BI1254" s="135">
        <f>IF(N1254="nulová",J1254,0)</f>
        <v>0</v>
      </c>
      <c r="BJ1254" s="13" t="s">
        <v>82</v>
      </c>
      <c r="BK1254" s="135">
        <f>ROUND(I1254*H1254,2)</f>
        <v>13000</v>
      </c>
      <c r="BL1254" s="13" t="s">
        <v>133</v>
      </c>
      <c r="BM1254" s="134" t="s">
        <v>1935</v>
      </c>
    </row>
    <row r="1255" spans="2:65" s="1" customFormat="1" ht="28.8">
      <c r="B1255" s="25"/>
      <c r="D1255" s="136" t="s">
        <v>134</v>
      </c>
      <c r="F1255" s="137" t="s">
        <v>1936</v>
      </c>
      <c r="L1255" s="25"/>
      <c r="M1255" s="138"/>
      <c r="T1255" s="49"/>
      <c r="AT1255" s="13" t="s">
        <v>134</v>
      </c>
      <c r="AU1255" s="13" t="s">
        <v>84</v>
      </c>
    </row>
    <row r="1256" spans="2:65" s="1" customFormat="1" ht="28.8">
      <c r="B1256" s="25"/>
      <c r="D1256" s="136" t="s">
        <v>136</v>
      </c>
      <c r="F1256" s="139" t="s">
        <v>1917</v>
      </c>
      <c r="L1256" s="25"/>
      <c r="M1256" s="138"/>
      <c r="T1256" s="49"/>
      <c r="AT1256" s="13" t="s">
        <v>136</v>
      </c>
      <c r="AU1256" s="13" t="s">
        <v>84</v>
      </c>
    </row>
    <row r="1257" spans="2:65" s="1" customFormat="1" ht="21.75" customHeight="1">
      <c r="B1257" s="25"/>
      <c r="C1257" s="124" t="s">
        <v>1022</v>
      </c>
      <c r="D1257" s="124" t="s">
        <v>128</v>
      </c>
      <c r="E1257" s="125" t="s">
        <v>1937</v>
      </c>
      <c r="F1257" s="126" t="s">
        <v>1938</v>
      </c>
      <c r="G1257" s="127" t="s">
        <v>146</v>
      </c>
      <c r="H1257" s="128">
        <v>100</v>
      </c>
      <c r="I1257" s="129">
        <v>198</v>
      </c>
      <c r="J1257" s="129">
        <f>ROUND(I1257*H1257,2)</f>
        <v>19800</v>
      </c>
      <c r="K1257" s="126" t="s">
        <v>132</v>
      </c>
      <c r="L1257" s="25"/>
      <c r="M1257" s="130" t="s">
        <v>1</v>
      </c>
      <c r="N1257" s="131" t="s">
        <v>39</v>
      </c>
      <c r="O1257" s="132">
        <v>0</v>
      </c>
      <c r="P1257" s="132">
        <f>O1257*H1257</f>
        <v>0</v>
      </c>
      <c r="Q1257" s="132">
        <v>0</v>
      </c>
      <c r="R1257" s="132">
        <f>Q1257*H1257</f>
        <v>0</v>
      </c>
      <c r="S1257" s="132">
        <v>0</v>
      </c>
      <c r="T1257" s="133">
        <f>S1257*H1257</f>
        <v>0</v>
      </c>
      <c r="AR1257" s="134" t="s">
        <v>133</v>
      </c>
      <c r="AT1257" s="134" t="s">
        <v>128</v>
      </c>
      <c r="AU1257" s="134" t="s">
        <v>84</v>
      </c>
      <c r="AY1257" s="13" t="s">
        <v>125</v>
      </c>
      <c r="BE1257" s="135">
        <f>IF(N1257="základní",J1257,0)</f>
        <v>19800</v>
      </c>
      <c r="BF1257" s="135">
        <f>IF(N1257="snížená",J1257,0)</f>
        <v>0</v>
      </c>
      <c r="BG1257" s="135">
        <f>IF(N1257="zákl. přenesená",J1257,0)</f>
        <v>0</v>
      </c>
      <c r="BH1257" s="135">
        <f>IF(N1257="sníž. přenesená",J1257,0)</f>
        <v>0</v>
      </c>
      <c r="BI1257" s="135">
        <f>IF(N1257="nulová",J1257,0)</f>
        <v>0</v>
      </c>
      <c r="BJ1257" s="13" t="s">
        <v>82</v>
      </c>
      <c r="BK1257" s="135">
        <f>ROUND(I1257*H1257,2)</f>
        <v>19800</v>
      </c>
      <c r="BL1257" s="13" t="s">
        <v>133</v>
      </c>
      <c r="BM1257" s="134" t="s">
        <v>1939</v>
      </c>
    </row>
    <row r="1258" spans="2:65" s="1" customFormat="1" ht="28.8">
      <c r="B1258" s="25"/>
      <c r="D1258" s="136" t="s">
        <v>134</v>
      </c>
      <c r="F1258" s="137" t="s">
        <v>1940</v>
      </c>
      <c r="L1258" s="25"/>
      <c r="M1258" s="138"/>
      <c r="T1258" s="49"/>
      <c r="AT1258" s="13" t="s">
        <v>134</v>
      </c>
      <c r="AU1258" s="13" t="s">
        <v>84</v>
      </c>
    </row>
    <row r="1259" spans="2:65" s="1" customFormat="1" ht="28.8">
      <c r="B1259" s="25"/>
      <c r="D1259" s="136" t="s">
        <v>136</v>
      </c>
      <c r="F1259" s="139" t="s">
        <v>1917</v>
      </c>
      <c r="L1259" s="25"/>
      <c r="M1259" s="138"/>
      <c r="T1259" s="49"/>
      <c r="AT1259" s="13" t="s">
        <v>136</v>
      </c>
      <c r="AU1259" s="13" t="s">
        <v>84</v>
      </c>
    </row>
    <row r="1260" spans="2:65" s="1" customFormat="1" ht="16.5" customHeight="1">
      <c r="B1260" s="25"/>
      <c r="C1260" s="124" t="s">
        <v>1941</v>
      </c>
      <c r="D1260" s="124" t="s">
        <v>128</v>
      </c>
      <c r="E1260" s="125" t="s">
        <v>1942</v>
      </c>
      <c r="F1260" s="126" t="s">
        <v>1943</v>
      </c>
      <c r="G1260" s="127" t="s">
        <v>146</v>
      </c>
      <c r="H1260" s="128">
        <v>20</v>
      </c>
      <c r="I1260" s="129">
        <v>477</v>
      </c>
      <c r="J1260" s="129">
        <f>ROUND(I1260*H1260,2)</f>
        <v>9540</v>
      </c>
      <c r="K1260" s="126" t="s">
        <v>132</v>
      </c>
      <c r="L1260" s="25"/>
      <c r="M1260" s="130" t="s">
        <v>1</v>
      </c>
      <c r="N1260" s="131" t="s">
        <v>39</v>
      </c>
      <c r="O1260" s="132">
        <v>0</v>
      </c>
      <c r="P1260" s="132">
        <f>O1260*H1260</f>
        <v>0</v>
      </c>
      <c r="Q1260" s="132">
        <v>0</v>
      </c>
      <c r="R1260" s="132">
        <f>Q1260*H1260</f>
        <v>0</v>
      </c>
      <c r="S1260" s="132">
        <v>0</v>
      </c>
      <c r="T1260" s="133">
        <f>S1260*H1260</f>
        <v>0</v>
      </c>
      <c r="AR1260" s="134" t="s">
        <v>133</v>
      </c>
      <c r="AT1260" s="134" t="s">
        <v>128</v>
      </c>
      <c r="AU1260" s="134" t="s">
        <v>84</v>
      </c>
      <c r="AY1260" s="13" t="s">
        <v>125</v>
      </c>
      <c r="BE1260" s="135">
        <f>IF(N1260="základní",J1260,0)</f>
        <v>9540</v>
      </c>
      <c r="BF1260" s="135">
        <f>IF(N1260="snížená",J1260,0)</f>
        <v>0</v>
      </c>
      <c r="BG1260" s="135">
        <f>IF(N1260="zákl. přenesená",J1260,0)</f>
        <v>0</v>
      </c>
      <c r="BH1260" s="135">
        <f>IF(N1260="sníž. přenesená",J1260,0)</f>
        <v>0</v>
      </c>
      <c r="BI1260" s="135">
        <f>IF(N1260="nulová",J1260,0)</f>
        <v>0</v>
      </c>
      <c r="BJ1260" s="13" t="s">
        <v>82</v>
      </c>
      <c r="BK1260" s="135">
        <f>ROUND(I1260*H1260,2)</f>
        <v>9540</v>
      </c>
      <c r="BL1260" s="13" t="s">
        <v>133</v>
      </c>
      <c r="BM1260" s="134" t="s">
        <v>1944</v>
      </c>
    </row>
    <row r="1261" spans="2:65" s="1" customFormat="1" ht="19.2">
      <c r="B1261" s="25"/>
      <c r="D1261" s="136" t="s">
        <v>134</v>
      </c>
      <c r="F1261" s="137" t="s">
        <v>1945</v>
      </c>
      <c r="L1261" s="25"/>
      <c r="M1261" s="138"/>
      <c r="T1261" s="49"/>
      <c r="AT1261" s="13" t="s">
        <v>134</v>
      </c>
      <c r="AU1261" s="13" t="s">
        <v>84</v>
      </c>
    </row>
    <row r="1262" spans="2:65" s="1" customFormat="1" ht="28.8">
      <c r="B1262" s="25"/>
      <c r="D1262" s="136" t="s">
        <v>136</v>
      </c>
      <c r="F1262" s="139" t="s">
        <v>1917</v>
      </c>
      <c r="L1262" s="25"/>
      <c r="M1262" s="138"/>
      <c r="T1262" s="49"/>
      <c r="AT1262" s="13" t="s">
        <v>136</v>
      </c>
      <c r="AU1262" s="13" t="s">
        <v>84</v>
      </c>
    </row>
    <row r="1263" spans="2:65" s="1" customFormat="1" ht="16.5" customHeight="1">
      <c r="B1263" s="25"/>
      <c r="C1263" s="124" t="s">
        <v>1027</v>
      </c>
      <c r="D1263" s="124" t="s">
        <v>128</v>
      </c>
      <c r="E1263" s="125" t="s">
        <v>1946</v>
      </c>
      <c r="F1263" s="126" t="s">
        <v>1947</v>
      </c>
      <c r="G1263" s="127" t="s">
        <v>146</v>
      </c>
      <c r="H1263" s="128">
        <v>1</v>
      </c>
      <c r="I1263" s="129">
        <v>229</v>
      </c>
      <c r="J1263" s="129">
        <f>ROUND(I1263*H1263,2)</f>
        <v>229</v>
      </c>
      <c r="K1263" s="126" t="s">
        <v>132</v>
      </c>
      <c r="L1263" s="25"/>
      <c r="M1263" s="130" t="s">
        <v>1</v>
      </c>
      <c r="N1263" s="131" t="s">
        <v>39</v>
      </c>
      <c r="O1263" s="132">
        <v>0</v>
      </c>
      <c r="P1263" s="132">
        <f>O1263*H1263</f>
        <v>0</v>
      </c>
      <c r="Q1263" s="132">
        <v>0</v>
      </c>
      <c r="R1263" s="132">
        <f>Q1263*H1263</f>
        <v>0</v>
      </c>
      <c r="S1263" s="132">
        <v>0</v>
      </c>
      <c r="T1263" s="133">
        <f>S1263*H1263</f>
        <v>0</v>
      </c>
      <c r="AR1263" s="134" t="s">
        <v>133</v>
      </c>
      <c r="AT1263" s="134" t="s">
        <v>128</v>
      </c>
      <c r="AU1263" s="134" t="s">
        <v>84</v>
      </c>
      <c r="AY1263" s="13" t="s">
        <v>125</v>
      </c>
      <c r="BE1263" s="135">
        <f>IF(N1263="základní",J1263,0)</f>
        <v>229</v>
      </c>
      <c r="BF1263" s="135">
        <f>IF(N1263="snížená",J1263,0)</f>
        <v>0</v>
      </c>
      <c r="BG1263" s="135">
        <f>IF(N1263="zákl. přenesená",J1263,0)</f>
        <v>0</v>
      </c>
      <c r="BH1263" s="135">
        <f>IF(N1263="sníž. přenesená",J1263,0)</f>
        <v>0</v>
      </c>
      <c r="BI1263" s="135">
        <f>IF(N1263="nulová",J1263,0)</f>
        <v>0</v>
      </c>
      <c r="BJ1263" s="13" t="s">
        <v>82</v>
      </c>
      <c r="BK1263" s="135">
        <f>ROUND(I1263*H1263,2)</f>
        <v>229</v>
      </c>
      <c r="BL1263" s="13" t="s">
        <v>133</v>
      </c>
      <c r="BM1263" s="134" t="s">
        <v>1948</v>
      </c>
    </row>
    <row r="1264" spans="2:65" s="1" customFormat="1" ht="28.8">
      <c r="B1264" s="25"/>
      <c r="D1264" s="136" t="s">
        <v>134</v>
      </c>
      <c r="F1264" s="137" t="s">
        <v>1949</v>
      </c>
      <c r="L1264" s="25"/>
      <c r="M1264" s="138"/>
      <c r="T1264" s="49"/>
      <c r="AT1264" s="13" t="s">
        <v>134</v>
      </c>
      <c r="AU1264" s="13" t="s">
        <v>84</v>
      </c>
    </row>
    <row r="1265" spans="2:65" s="1" customFormat="1" ht="28.8">
      <c r="B1265" s="25"/>
      <c r="D1265" s="136" t="s">
        <v>136</v>
      </c>
      <c r="F1265" s="139" t="s">
        <v>1917</v>
      </c>
      <c r="L1265" s="25"/>
      <c r="M1265" s="138"/>
      <c r="T1265" s="49"/>
      <c r="AT1265" s="13" t="s">
        <v>136</v>
      </c>
      <c r="AU1265" s="13" t="s">
        <v>84</v>
      </c>
    </row>
    <row r="1266" spans="2:65" s="1" customFormat="1" ht="16.5" customHeight="1">
      <c r="B1266" s="25"/>
      <c r="C1266" s="124" t="s">
        <v>1950</v>
      </c>
      <c r="D1266" s="124" t="s">
        <v>128</v>
      </c>
      <c r="E1266" s="125" t="s">
        <v>1951</v>
      </c>
      <c r="F1266" s="126" t="s">
        <v>1952</v>
      </c>
      <c r="G1266" s="127" t="s">
        <v>146</v>
      </c>
      <c r="H1266" s="128">
        <v>100</v>
      </c>
      <c r="I1266" s="129">
        <v>223</v>
      </c>
      <c r="J1266" s="129">
        <f>ROUND(I1266*H1266,2)</f>
        <v>22300</v>
      </c>
      <c r="K1266" s="126" t="s">
        <v>132</v>
      </c>
      <c r="L1266" s="25"/>
      <c r="M1266" s="130" t="s">
        <v>1</v>
      </c>
      <c r="N1266" s="131" t="s">
        <v>39</v>
      </c>
      <c r="O1266" s="132">
        <v>0</v>
      </c>
      <c r="P1266" s="132">
        <f>O1266*H1266</f>
        <v>0</v>
      </c>
      <c r="Q1266" s="132">
        <v>0</v>
      </c>
      <c r="R1266" s="132">
        <f>Q1266*H1266</f>
        <v>0</v>
      </c>
      <c r="S1266" s="132">
        <v>0</v>
      </c>
      <c r="T1266" s="133">
        <f>S1266*H1266</f>
        <v>0</v>
      </c>
      <c r="AR1266" s="134" t="s">
        <v>133</v>
      </c>
      <c r="AT1266" s="134" t="s">
        <v>128</v>
      </c>
      <c r="AU1266" s="134" t="s">
        <v>84</v>
      </c>
      <c r="AY1266" s="13" t="s">
        <v>125</v>
      </c>
      <c r="BE1266" s="135">
        <f>IF(N1266="základní",J1266,0)</f>
        <v>22300</v>
      </c>
      <c r="BF1266" s="135">
        <f>IF(N1266="snížená",J1266,0)</f>
        <v>0</v>
      </c>
      <c r="BG1266" s="135">
        <f>IF(N1266="zákl. přenesená",J1266,0)</f>
        <v>0</v>
      </c>
      <c r="BH1266" s="135">
        <f>IF(N1266="sníž. přenesená",J1266,0)</f>
        <v>0</v>
      </c>
      <c r="BI1266" s="135">
        <f>IF(N1266="nulová",J1266,0)</f>
        <v>0</v>
      </c>
      <c r="BJ1266" s="13" t="s">
        <v>82</v>
      </c>
      <c r="BK1266" s="135">
        <f>ROUND(I1266*H1266,2)</f>
        <v>22300</v>
      </c>
      <c r="BL1266" s="13" t="s">
        <v>133</v>
      </c>
      <c r="BM1266" s="134" t="s">
        <v>1953</v>
      </c>
    </row>
    <row r="1267" spans="2:65" s="1" customFormat="1" ht="28.8">
      <c r="B1267" s="25"/>
      <c r="D1267" s="136" t="s">
        <v>134</v>
      </c>
      <c r="F1267" s="137" t="s">
        <v>1954</v>
      </c>
      <c r="L1267" s="25"/>
      <c r="M1267" s="138"/>
      <c r="T1267" s="49"/>
      <c r="AT1267" s="13" t="s">
        <v>134</v>
      </c>
      <c r="AU1267" s="13" t="s">
        <v>84</v>
      </c>
    </row>
    <row r="1268" spans="2:65" s="1" customFormat="1" ht="28.8">
      <c r="B1268" s="25"/>
      <c r="D1268" s="136" t="s">
        <v>136</v>
      </c>
      <c r="F1268" s="139" t="s">
        <v>1955</v>
      </c>
      <c r="L1268" s="25"/>
      <c r="M1268" s="138"/>
      <c r="T1268" s="49"/>
      <c r="AT1268" s="13" t="s">
        <v>136</v>
      </c>
      <c r="AU1268" s="13" t="s">
        <v>84</v>
      </c>
    </row>
    <row r="1269" spans="2:65" s="1" customFormat="1" ht="16.5" customHeight="1">
      <c r="B1269" s="25"/>
      <c r="C1269" s="124" t="s">
        <v>1032</v>
      </c>
      <c r="D1269" s="124" t="s">
        <v>128</v>
      </c>
      <c r="E1269" s="125" t="s">
        <v>1956</v>
      </c>
      <c r="F1269" s="126" t="s">
        <v>1957</v>
      </c>
      <c r="G1269" s="127" t="s">
        <v>146</v>
      </c>
      <c r="H1269" s="128">
        <v>100</v>
      </c>
      <c r="I1269" s="129">
        <v>340</v>
      </c>
      <c r="J1269" s="129">
        <f>ROUND(I1269*H1269,2)</f>
        <v>34000</v>
      </c>
      <c r="K1269" s="126" t="s">
        <v>132</v>
      </c>
      <c r="L1269" s="25"/>
      <c r="M1269" s="130" t="s">
        <v>1</v>
      </c>
      <c r="N1269" s="131" t="s">
        <v>39</v>
      </c>
      <c r="O1269" s="132">
        <v>0</v>
      </c>
      <c r="P1269" s="132">
        <f>O1269*H1269</f>
        <v>0</v>
      </c>
      <c r="Q1269" s="132">
        <v>0</v>
      </c>
      <c r="R1269" s="132">
        <f>Q1269*H1269</f>
        <v>0</v>
      </c>
      <c r="S1269" s="132">
        <v>0</v>
      </c>
      <c r="T1269" s="133">
        <f>S1269*H1269</f>
        <v>0</v>
      </c>
      <c r="AR1269" s="134" t="s">
        <v>133</v>
      </c>
      <c r="AT1269" s="134" t="s">
        <v>128</v>
      </c>
      <c r="AU1269" s="134" t="s">
        <v>84</v>
      </c>
      <c r="AY1269" s="13" t="s">
        <v>125</v>
      </c>
      <c r="BE1269" s="135">
        <f>IF(N1269="základní",J1269,0)</f>
        <v>34000</v>
      </c>
      <c r="BF1269" s="135">
        <f>IF(N1269="snížená",J1269,0)</f>
        <v>0</v>
      </c>
      <c r="BG1269" s="135">
        <f>IF(N1269="zákl. přenesená",J1269,0)</f>
        <v>0</v>
      </c>
      <c r="BH1269" s="135">
        <f>IF(N1269="sníž. přenesená",J1269,0)</f>
        <v>0</v>
      </c>
      <c r="BI1269" s="135">
        <f>IF(N1269="nulová",J1269,0)</f>
        <v>0</v>
      </c>
      <c r="BJ1269" s="13" t="s">
        <v>82</v>
      </c>
      <c r="BK1269" s="135">
        <f>ROUND(I1269*H1269,2)</f>
        <v>34000</v>
      </c>
      <c r="BL1269" s="13" t="s">
        <v>133</v>
      </c>
      <c r="BM1269" s="134" t="s">
        <v>1958</v>
      </c>
    </row>
    <row r="1270" spans="2:65" s="1" customFormat="1" ht="28.8">
      <c r="B1270" s="25"/>
      <c r="D1270" s="136" t="s">
        <v>134</v>
      </c>
      <c r="F1270" s="137" t="s">
        <v>1959</v>
      </c>
      <c r="L1270" s="25"/>
      <c r="M1270" s="138"/>
      <c r="T1270" s="49"/>
      <c r="AT1270" s="13" t="s">
        <v>134</v>
      </c>
      <c r="AU1270" s="13" t="s">
        <v>84</v>
      </c>
    </row>
    <row r="1271" spans="2:65" s="1" customFormat="1" ht="28.8">
      <c r="B1271" s="25"/>
      <c r="D1271" s="136" t="s">
        <v>136</v>
      </c>
      <c r="F1271" s="139" t="s">
        <v>1955</v>
      </c>
      <c r="L1271" s="25"/>
      <c r="M1271" s="138"/>
      <c r="T1271" s="49"/>
      <c r="AT1271" s="13" t="s">
        <v>136</v>
      </c>
      <c r="AU1271" s="13" t="s">
        <v>84</v>
      </c>
    </row>
    <row r="1272" spans="2:65" s="1" customFormat="1" ht="16.5" customHeight="1">
      <c r="B1272" s="25"/>
      <c r="C1272" s="124" t="s">
        <v>1960</v>
      </c>
      <c r="D1272" s="124" t="s">
        <v>128</v>
      </c>
      <c r="E1272" s="125" t="s">
        <v>1961</v>
      </c>
      <c r="F1272" s="126" t="s">
        <v>1962</v>
      </c>
      <c r="G1272" s="127" t="s">
        <v>146</v>
      </c>
      <c r="H1272" s="128">
        <v>100</v>
      </c>
      <c r="I1272" s="129">
        <v>86.7</v>
      </c>
      <c r="J1272" s="129">
        <f>ROUND(I1272*H1272,2)</f>
        <v>8670</v>
      </c>
      <c r="K1272" s="126" t="s">
        <v>132</v>
      </c>
      <c r="L1272" s="25"/>
      <c r="M1272" s="130" t="s">
        <v>1</v>
      </c>
      <c r="N1272" s="131" t="s">
        <v>39</v>
      </c>
      <c r="O1272" s="132">
        <v>0</v>
      </c>
      <c r="P1272" s="132">
        <f>O1272*H1272</f>
        <v>0</v>
      </c>
      <c r="Q1272" s="132">
        <v>0</v>
      </c>
      <c r="R1272" s="132">
        <f>Q1272*H1272</f>
        <v>0</v>
      </c>
      <c r="S1272" s="132">
        <v>0</v>
      </c>
      <c r="T1272" s="133">
        <f>S1272*H1272</f>
        <v>0</v>
      </c>
      <c r="AR1272" s="134" t="s">
        <v>133</v>
      </c>
      <c r="AT1272" s="134" t="s">
        <v>128</v>
      </c>
      <c r="AU1272" s="134" t="s">
        <v>84</v>
      </c>
      <c r="AY1272" s="13" t="s">
        <v>125</v>
      </c>
      <c r="BE1272" s="135">
        <f>IF(N1272="základní",J1272,0)</f>
        <v>8670</v>
      </c>
      <c r="BF1272" s="135">
        <f>IF(N1272="snížená",J1272,0)</f>
        <v>0</v>
      </c>
      <c r="BG1272" s="135">
        <f>IF(N1272="zákl. přenesená",J1272,0)</f>
        <v>0</v>
      </c>
      <c r="BH1272" s="135">
        <f>IF(N1272="sníž. přenesená",J1272,0)</f>
        <v>0</v>
      </c>
      <c r="BI1272" s="135">
        <f>IF(N1272="nulová",J1272,0)</f>
        <v>0</v>
      </c>
      <c r="BJ1272" s="13" t="s">
        <v>82</v>
      </c>
      <c r="BK1272" s="135">
        <f>ROUND(I1272*H1272,2)</f>
        <v>8670</v>
      </c>
      <c r="BL1272" s="13" t="s">
        <v>133</v>
      </c>
      <c r="BM1272" s="134" t="s">
        <v>1963</v>
      </c>
    </row>
    <row r="1273" spans="2:65" s="1" customFormat="1" ht="28.8">
      <c r="B1273" s="25"/>
      <c r="D1273" s="136" t="s">
        <v>134</v>
      </c>
      <c r="F1273" s="137" t="s">
        <v>1964</v>
      </c>
      <c r="L1273" s="25"/>
      <c r="M1273" s="138"/>
      <c r="T1273" s="49"/>
      <c r="AT1273" s="13" t="s">
        <v>134</v>
      </c>
      <c r="AU1273" s="13" t="s">
        <v>84</v>
      </c>
    </row>
    <row r="1274" spans="2:65" s="1" customFormat="1" ht="28.8">
      <c r="B1274" s="25"/>
      <c r="D1274" s="136" t="s">
        <v>136</v>
      </c>
      <c r="F1274" s="139" t="s">
        <v>1955</v>
      </c>
      <c r="L1274" s="25"/>
      <c r="M1274" s="138"/>
      <c r="T1274" s="49"/>
      <c r="AT1274" s="13" t="s">
        <v>136</v>
      </c>
      <c r="AU1274" s="13" t="s">
        <v>84</v>
      </c>
    </row>
    <row r="1275" spans="2:65" s="1" customFormat="1" ht="16.5" customHeight="1">
      <c r="B1275" s="25"/>
      <c r="C1275" s="124" t="s">
        <v>1037</v>
      </c>
      <c r="D1275" s="124" t="s">
        <v>128</v>
      </c>
      <c r="E1275" s="125" t="s">
        <v>1965</v>
      </c>
      <c r="F1275" s="126" t="s">
        <v>1966</v>
      </c>
      <c r="G1275" s="127" t="s">
        <v>146</v>
      </c>
      <c r="H1275" s="128">
        <v>20</v>
      </c>
      <c r="I1275" s="129">
        <v>118</v>
      </c>
      <c r="J1275" s="129">
        <f>ROUND(I1275*H1275,2)</f>
        <v>2360</v>
      </c>
      <c r="K1275" s="126" t="s">
        <v>132</v>
      </c>
      <c r="L1275" s="25"/>
      <c r="M1275" s="130" t="s">
        <v>1</v>
      </c>
      <c r="N1275" s="131" t="s">
        <v>39</v>
      </c>
      <c r="O1275" s="132">
        <v>0</v>
      </c>
      <c r="P1275" s="132">
        <f>O1275*H1275</f>
        <v>0</v>
      </c>
      <c r="Q1275" s="132">
        <v>0</v>
      </c>
      <c r="R1275" s="132">
        <f>Q1275*H1275</f>
        <v>0</v>
      </c>
      <c r="S1275" s="132">
        <v>0</v>
      </c>
      <c r="T1275" s="133">
        <f>S1275*H1275</f>
        <v>0</v>
      </c>
      <c r="AR1275" s="134" t="s">
        <v>133</v>
      </c>
      <c r="AT1275" s="134" t="s">
        <v>128</v>
      </c>
      <c r="AU1275" s="134" t="s">
        <v>84</v>
      </c>
      <c r="AY1275" s="13" t="s">
        <v>125</v>
      </c>
      <c r="BE1275" s="135">
        <f>IF(N1275="základní",J1275,0)</f>
        <v>2360</v>
      </c>
      <c r="BF1275" s="135">
        <f>IF(N1275="snížená",J1275,0)</f>
        <v>0</v>
      </c>
      <c r="BG1275" s="135">
        <f>IF(N1275="zákl. přenesená",J1275,0)</f>
        <v>0</v>
      </c>
      <c r="BH1275" s="135">
        <f>IF(N1275="sníž. přenesená",J1275,0)</f>
        <v>0</v>
      </c>
      <c r="BI1275" s="135">
        <f>IF(N1275="nulová",J1275,0)</f>
        <v>0</v>
      </c>
      <c r="BJ1275" s="13" t="s">
        <v>82</v>
      </c>
      <c r="BK1275" s="135">
        <f>ROUND(I1275*H1275,2)</f>
        <v>2360</v>
      </c>
      <c r="BL1275" s="13" t="s">
        <v>133</v>
      </c>
      <c r="BM1275" s="134" t="s">
        <v>1967</v>
      </c>
    </row>
    <row r="1276" spans="2:65" s="1" customFormat="1" ht="28.8">
      <c r="B1276" s="25"/>
      <c r="D1276" s="136" t="s">
        <v>134</v>
      </c>
      <c r="F1276" s="137" t="s">
        <v>1968</v>
      </c>
      <c r="L1276" s="25"/>
      <c r="M1276" s="138"/>
      <c r="T1276" s="49"/>
      <c r="AT1276" s="13" t="s">
        <v>134</v>
      </c>
      <c r="AU1276" s="13" t="s">
        <v>84</v>
      </c>
    </row>
    <row r="1277" spans="2:65" s="1" customFormat="1" ht="28.8">
      <c r="B1277" s="25"/>
      <c r="D1277" s="136" t="s">
        <v>136</v>
      </c>
      <c r="F1277" s="139" t="s">
        <v>1955</v>
      </c>
      <c r="L1277" s="25"/>
      <c r="M1277" s="138"/>
      <c r="T1277" s="49"/>
      <c r="AT1277" s="13" t="s">
        <v>136</v>
      </c>
      <c r="AU1277" s="13" t="s">
        <v>84</v>
      </c>
    </row>
    <row r="1278" spans="2:65" s="1" customFormat="1" ht="16.5" customHeight="1">
      <c r="B1278" s="25"/>
      <c r="C1278" s="124" t="s">
        <v>1969</v>
      </c>
      <c r="D1278" s="124" t="s">
        <v>128</v>
      </c>
      <c r="E1278" s="125" t="s">
        <v>1970</v>
      </c>
      <c r="F1278" s="126" t="s">
        <v>1971</v>
      </c>
      <c r="G1278" s="127" t="s">
        <v>146</v>
      </c>
      <c r="H1278" s="128">
        <v>20</v>
      </c>
      <c r="I1278" s="129">
        <v>180</v>
      </c>
      <c r="J1278" s="129">
        <f>ROUND(I1278*H1278,2)</f>
        <v>3600</v>
      </c>
      <c r="K1278" s="126" t="s">
        <v>132</v>
      </c>
      <c r="L1278" s="25"/>
      <c r="M1278" s="130" t="s">
        <v>1</v>
      </c>
      <c r="N1278" s="131" t="s">
        <v>39</v>
      </c>
      <c r="O1278" s="132">
        <v>0</v>
      </c>
      <c r="P1278" s="132">
        <f>O1278*H1278</f>
        <v>0</v>
      </c>
      <c r="Q1278" s="132">
        <v>0</v>
      </c>
      <c r="R1278" s="132">
        <f>Q1278*H1278</f>
        <v>0</v>
      </c>
      <c r="S1278" s="132">
        <v>0</v>
      </c>
      <c r="T1278" s="133">
        <f>S1278*H1278</f>
        <v>0</v>
      </c>
      <c r="AR1278" s="134" t="s">
        <v>133</v>
      </c>
      <c r="AT1278" s="134" t="s">
        <v>128</v>
      </c>
      <c r="AU1278" s="134" t="s">
        <v>84</v>
      </c>
      <c r="AY1278" s="13" t="s">
        <v>125</v>
      </c>
      <c r="BE1278" s="135">
        <f>IF(N1278="základní",J1278,0)</f>
        <v>3600</v>
      </c>
      <c r="BF1278" s="135">
        <f>IF(N1278="snížená",J1278,0)</f>
        <v>0</v>
      </c>
      <c r="BG1278" s="135">
        <f>IF(N1278="zákl. přenesená",J1278,0)</f>
        <v>0</v>
      </c>
      <c r="BH1278" s="135">
        <f>IF(N1278="sníž. přenesená",J1278,0)</f>
        <v>0</v>
      </c>
      <c r="BI1278" s="135">
        <f>IF(N1278="nulová",J1278,0)</f>
        <v>0</v>
      </c>
      <c r="BJ1278" s="13" t="s">
        <v>82</v>
      </c>
      <c r="BK1278" s="135">
        <f>ROUND(I1278*H1278,2)</f>
        <v>3600</v>
      </c>
      <c r="BL1278" s="13" t="s">
        <v>133</v>
      </c>
      <c r="BM1278" s="134" t="s">
        <v>1972</v>
      </c>
    </row>
    <row r="1279" spans="2:65" s="1" customFormat="1" ht="28.8">
      <c r="B1279" s="25"/>
      <c r="D1279" s="136" t="s">
        <v>134</v>
      </c>
      <c r="F1279" s="137" t="s">
        <v>1973</v>
      </c>
      <c r="L1279" s="25"/>
      <c r="M1279" s="138"/>
      <c r="T1279" s="49"/>
      <c r="AT1279" s="13" t="s">
        <v>134</v>
      </c>
      <c r="AU1279" s="13" t="s">
        <v>84</v>
      </c>
    </row>
    <row r="1280" spans="2:65" s="1" customFormat="1" ht="28.8">
      <c r="B1280" s="25"/>
      <c r="D1280" s="136" t="s">
        <v>136</v>
      </c>
      <c r="F1280" s="139" t="s">
        <v>1955</v>
      </c>
      <c r="L1280" s="25"/>
      <c r="M1280" s="138"/>
      <c r="T1280" s="49"/>
      <c r="AT1280" s="13" t="s">
        <v>136</v>
      </c>
      <c r="AU1280" s="13" t="s">
        <v>84</v>
      </c>
    </row>
    <row r="1281" spans="2:65" s="1" customFormat="1" ht="16.5" customHeight="1">
      <c r="B1281" s="25"/>
      <c r="C1281" s="124" t="s">
        <v>1042</v>
      </c>
      <c r="D1281" s="124" t="s">
        <v>128</v>
      </c>
      <c r="E1281" s="125" t="s">
        <v>1974</v>
      </c>
      <c r="F1281" s="126" t="s">
        <v>1975</v>
      </c>
      <c r="G1281" s="127" t="s">
        <v>146</v>
      </c>
      <c r="H1281" s="128">
        <v>20</v>
      </c>
      <c r="I1281" s="129">
        <v>86.7</v>
      </c>
      <c r="J1281" s="129">
        <f>ROUND(I1281*H1281,2)</f>
        <v>1734</v>
      </c>
      <c r="K1281" s="126" t="s">
        <v>132</v>
      </c>
      <c r="L1281" s="25"/>
      <c r="M1281" s="130" t="s">
        <v>1</v>
      </c>
      <c r="N1281" s="131" t="s">
        <v>39</v>
      </c>
      <c r="O1281" s="132">
        <v>0</v>
      </c>
      <c r="P1281" s="132">
        <f>O1281*H1281</f>
        <v>0</v>
      </c>
      <c r="Q1281" s="132">
        <v>0</v>
      </c>
      <c r="R1281" s="132">
        <f>Q1281*H1281</f>
        <v>0</v>
      </c>
      <c r="S1281" s="132">
        <v>0</v>
      </c>
      <c r="T1281" s="133">
        <f>S1281*H1281</f>
        <v>0</v>
      </c>
      <c r="AR1281" s="134" t="s">
        <v>133</v>
      </c>
      <c r="AT1281" s="134" t="s">
        <v>128</v>
      </c>
      <c r="AU1281" s="134" t="s">
        <v>84</v>
      </c>
      <c r="AY1281" s="13" t="s">
        <v>125</v>
      </c>
      <c r="BE1281" s="135">
        <f>IF(N1281="základní",J1281,0)</f>
        <v>1734</v>
      </c>
      <c r="BF1281" s="135">
        <f>IF(N1281="snížená",J1281,0)</f>
        <v>0</v>
      </c>
      <c r="BG1281" s="135">
        <f>IF(N1281="zákl. přenesená",J1281,0)</f>
        <v>0</v>
      </c>
      <c r="BH1281" s="135">
        <f>IF(N1281="sníž. přenesená",J1281,0)</f>
        <v>0</v>
      </c>
      <c r="BI1281" s="135">
        <f>IF(N1281="nulová",J1281,0)</f>
        <v>0</v>
      </c>
      <c r="BJ1281" s="13" t="s">
        <v>82</v>
      </c>
      <c r="BK1281" s="135">
        <f>ROUND(I1281*H1281,2)</f>
        <v>1734</v>
      </c>
      <c r="BL1281" s="13" t="s">
        <v>133</v>
      </c>
      <c r="BM1281" s="134" t="s">
        <v>1976</v>
      </c>
    </row>
    <row r="1282" spans="2:65" s="1" customFormat="1" ht="28.8">
      <c r="B1282" s="25"/>
      <c r="D1282" s="136" t="s">
        <v>134</v>
      </c>
      <c r="F1282" s="137" t="s">
        <v>1977</v>
      </c>
      <c r="L1282" s="25"/>
      <c r="M1282" s="138"/>
      <c r="T1282" s="49"/>
      <c r="AT1282" s="13" t="s">
        <v>134</v>
      </c>
      <c r="AU1282" s="13" t="s">
        <v>84</v>
      </c>
    </row>
    <row r="1283" spans="2:65" s="1" customFormat="1" ht="28.8">
      <c r="B1283" s="25"/>
      <c r="D1283" s="136" t="s">
        <v>136</v>
      </c>
      <c r="F1283" s="139" t="s">
        <v>1955</v>
      </c>
      <c r="L1283" s="25"/>
      <c r="M1283" s="138"/>
      <c r="T1283" s="49"/>
      <c r="AT1283" s="13" t="s">
        <v>136</v>
      </c>
      <c r="AU1283" s="13" t="s">
        <v>84</v>
      </c>
    </row>
    <row r="1284" spans="2:65" s="1" customFormat="1" ht="16.5" customHeight="1">
      <c r="B1284" s="25"/>
      <c r="C1284" s="124" t="s">
        <v>1978</v>
      </c>
      <c r="D1284" s="124" t="s">
        <v>128</v>
      </c>
      <c r="E1284" s="125" t="s">
        <v>1979</v>
      </c>
      <c r="F1284" s="126" t="s">
        <v>1980</v>
      </c>
      <c r="G1284" s="127" t="s">
        <v>450</v>
      </c>
      <c r="H1284" s="128">
        <v>50</v>
      </c>
      <c r="I1284" s="129">
        <v>321</v>
      </c>
      <c r="J1284" s="129">
        <f>ROUND(I1284*H1284,2)</f>
        <v>16050</v>
      </c>
      <c r="K1284" s="126" t="s">
        <v>132</v>
      </c>
      <c r="L1284" s="25"/>
      <c r="M1284" s="130" t="s">
        <v>1</v>
      </c>
      <c r="N1284" s="131" t="s">
        <v>39</v>
      </c>
      <c r="O1284" s="132">
        <v>0</v>
      </c>
      <c r="P1284" s="132">
        <f>O1284*H1284</f>
        <v>0</v>
      </c>
      <c r="Q1284" s="132">
        <v>0</v>
      </c>
      <c r="R1284" s="132">
        <f>Q1284*H1284</f>
        <v>0</v>
      </c>
      <c r="S1284" s="132">
        <v>0</v>
      </c>
      <c r="T1284" s="133">
        <f>S1284*H1284</f>
        <v>0</v>
      </c>
      <c r="AR1284" s="134" t="s">
        <v>133</v>
      </c>
      <c r="AT1284" s="134" t="s">
        <v>128</v>
      </c>
      <c r="AU1284" s="134" t="s">
        <v>84</v>
      </c>
      <c r="AY1284" s="13" t="s">
        <v>125</v>
      </c>
      <c r="BE1284" s="135">
        <f>IF(N1284="základní",J1284,0)</f>
        <v>16050</v>
      </c>
      <c r="BF1284" s="135">
        <f>IF(N1284="snížená",J1284,0)</f>
        <v>0</v>
      </c>
      <c r="BG1284" s="135">
        <f>IF(N1284="zákl. přenesená",J1284,0)</f>
        <v>0</v>
      </c>
      <c r="BH1284" s="135">
        <f>IF(N1284="sníž. přenesená",J1284,0)</f>
        <v>0</v>
      </c>
      <c r="BI1284" s="135">
        <f>IF(N1284="nulová",J1284,0)</f>
        <v>0</v>
      </c>
      <c r="BJ1284" s="13" t="s">
        <v>82</v>
      </c>
      <c r="BK1284" s="135">
        <f>ROUND(I1284*H1284,2)</f>
        <v>16050</v>
      </c>
      <c r="BL1284" s="13" t="s">
        <v>133</v>
      </c>
      <c r="BM1284" s="134" t="s">
        <v>1981</v>
      </c>
    </row>
    <row r="1285" spans="2:65" s="1" customFormat="1" ht="48">
      <c r="B1285" s="25"/>
      <c r="D1285" s="136" t="s">
        <v>134</v>
      </c>
      <c r="F1285" s="137" t="s">
        <v>1982</v>
      </c>
      <c r="L1285" s="25"/>
      <c r="M1285" s="138"/>
      <c r="T1285" s="49"/>
      <c r="AT1285" s="13" t="s">
        <v>134</v>
      </c>
      <c r="AU1285" s="13" t="s">
        <v>84</v>
      </c>
    </row>
    <row r="1286" spans="2:65" s="1" customFormat="1" ht="48">
      <c r="B1286" s="25"/>
      <c r="D1286" s="136" t="s">
        <v>136</v>
      </c>
      <c r="F1286" s="139" t="s">
        <v>1983</v>
      </c>
      <c r="L1286" s="25"/>
      <c r="M1286" s="138"/>
      <c r="T1286" s="49"/>
      <c r="AT1286" s="13" t="s">
        <v>136</v>
      </c>
      <c r="AU1286" s="13" t="s">
        <v>84</v>
      </c>
    </row>
    <row r="1287" spans="2:65" s="1" customFormat="1" ht="16.5" customHeight="1">
      <c r="B1287" s="25"/>
      <c r="C1287" s="124" t="s">
        <v>1047</v>
      </c>
      <c r="D1287" s="124" t="s">
        <v>128</v>
      </c>
      <c r="E1287" s="125" t="s">
        <v>1984</v>
      </c>
      <c r="F1287" s="126" t="s">
        <v>1985</v>
      </c>
      <c r="G1287" s="127" t="s">
        <v>450</v>
      </c>
      <c r="H1287" s="128">
        <v>50</v>
      </c>
      <c r="I1287" s="129">
        <v>292</v>
      </c>
      <c r="J1287" s="129">
        <f>ROUND(I1287*H1287,2)</f>
        <v>14600</v>
      </c>
      <c r="K1287" s="126" t="s">
        <v>132</v>
      </c>
      <c r="L1287" s="25"/>
      <c r="M1287" s="130" t="s">
        <v>1</v>
      </c>
      <c r="N1287" s="131" t="s">
        <v>39</v>
      </c>
      <c r="O1287" s="132">
        <v>0</v>
      </c>
      <c r="P1287" s="132">
        <f>O1287*H1287</f>
        <v>0</v>
      </c>
      <c r="Q1287" s="132">
        <v>0</v>
      </c>
      <c r="R1287" s="132">
        <f>Q1287*H1287</f>
        <v>0</v>
      </c>
      <c r="S1287" s="132">
        <v>0</v>
      </c>
      <c r="T1287" s="133">
        <f>S1287*H1287</f>
        <v>0</v>
      </c>
      <c r="AR1287" s="134" t="s">
        <v>133</v>
      </c>
      <c r="AT1287" s="134" t="s">
        <v>128</v>
      </c>
      <c r="AU1287" s="134" t="s">
        <v>84</v>
      </c>
      <c r="AY1287" s="13" t="s">
        <v>125</v>
      </c>
      <c r="BE1287" s="135">
        <f>IF(N1287="základní",J1287,0)</f>
        <v>14600</v>
      </c>
      <c r="BF1287" s="135">
        <f>IF(N1287="snížená",J1287,0)</f>
        <v>0</v>
      </c>
      <c r="BG1287" s="135">
        <f>IF(N1287="zákl. přenesená",J1287,0)</f>
        <v>0</v>
      </c>
      <c r="BH1287" s="135">
        <f>IF(N1287="sníž. přenesená",J1287,0)</f>
        <v>0</v>
      </c>
      <c r="BI1287" s="135">
        <f>IF(N1287="nulová",J1287,0)</f>
        <v>0</v>
      </c>
      <c r="BJ1287" s="13" t="s">
        <v>82</v>
      </c>
      <c r="BK1287" s="135">
        <f>ROUND(I1287*H1287,2)</f>
        <v>14600</v>
      </c>
      <c r="BL1287" s="13" t="s">
        <v>133</v>
      </c>
      <c r="BM1287" s="134" t="s">
        <v>1986</v>
      </c>
    </row>
    <row r="1288" spans="2:65" s="1" customFormat="1" ht="48">
      <c r="B1288" s="25"/>
      <c r="D1288" s="136" t="s">
        <v>134</v>
      </c>
      <c r="F1288" s="137" t="s">
        <v>1987</v>
      </c>
      <c r="L1288" s="25"/>
      <c r="M1288" s="138"/>
      <c r="T1288" s="49"/>
      <c r="AT1288" s="13" t="s">
        <v>134</v>
      </c>
      <c r="AU1288" s="13" t="s">
        <v>84</v>
      </c>
    </row>
    <row r="1289" spans="2:65" s="1" customFormat="1" ht="48">
      <c r="B1289" s="25"/>
      <c r="D1289" s="136" t="s">
        <v>136</v>
      </c>
      <c r="F1289" s="139" t="s">
        <v>1983</v>
      </c>
      <c r="L1289" s="25"/>
      <c r="M1289" s="138"/>
      <c r="T1289" s="49"/>
      <c r="AT1289" s="13" t="s">
        <v>136</v>
      </c>
      <c r="AU1289" s="13" t="s">
        <v>84</v>
      </c>
    </row>
    <row r="1290" spans="2:65" s="1" customFormat="1" ht="16.5" customHeight="1">
      <c r="B1290" s="25"/>
      <c r="C1290" s="124" t="s">
        <v>1988</v>
      </c>
      <c r="D1290" s="124" t="s">
        <v>128</v>
      </c>
      <c r="E1290" s="125" t="s">
        <v>1989</v>
      </c>
      <c r="F1290" s="126" t="s">
        <v>1990</v>
      </c>
      <c r="G1290" s="127" t="s">
        <v>450</v>
      </c>
      <c r="H1290" s="128">
        <v>50</v>
      </c>
      <c r="I1290" s="129">
        <v>456</v>
      </c>
      <c r="J1290" s="129">
        <f>ROUND(I1290*H1290,2)</f>
        <v>22800</v>
      </c>
      <c r="K1290" s="126" t="s">
        <v>132</v>
      </c>
      <c r="L1290" s="25"/>
      <c r="M1290" s="130" t="s">
        <v>1</v>
      </c>
      <c r="N1290" s="131" t="s">
        <v>39</v>
      </c>
      <c r="O1290" s="132">
        <v>0</v>
      </c>
      <c r="P1290" s="132">
        <f>O1290*H1290</f>
        <v>0</v>
      </c>
      <c r="Q1290" s="132">
        <v>0</v>
      </c>
      <c r="R1290" s="132">
        <f>Q1290*H1290</f>
        <v>0</v>
      </c>
      <c r="S1290" s="132">
        <v>0</v>
      </c>
      <c r="T1290" s="133">
        <f>S1290*H1290</f>
        <v>0</v>
      </c>
      <c r="AR1290" s="134" t="s">
        <v>133</v>
      </c>
      <c r="AT1290" s="134" t="s">
        <v>128</v>
      </c>
      <c r="AU1290" s="134" t="s">
        <v>84</v>
      </c>
      <c r="AY1290" s="13" t="s">
        <v>125</v>
      </c>
      <c r="BE1290" s="135">
        <f>IF(N1290="základní",J1290,0)</f>
        <v>22800</v>
      </c>
      <c r="BF1290" s="135">
        <f>IF(N1290="snížená",J1290,0)</f>
        <v>0</v>
      </c>
      <c r="BG1290" s="135">
        <f>IF(N1290="zákl. přenesená",J1290,0)</f>
        <v>0</v>
      </c>
      <c r="BH1290" s="135">
        <f>IF(N1290="sníž. přenesená",J1290,0)</f>
        <v>0</v>
      </c>
      <c r="BI1290" s="135">
        <f>IF(N1290="nulová",J1290,0)</f>
        <v>0</v>
      </c>
      <c r="BJ1290" s="13" t="s">
        <v>82</v>
      </c>
      <c r="BK1290" s="135">
        <f>ROUND(I1290*H1290,2)</f>
        <v>22800</v>
      </c>
      <c r="BL1290" s="13" t="s">
        <v>133</v>
      </c>
      <c r="BM1290" s="134" t="s">
        <v>1991</v>
      </c>
    </row>
    <row r="1291" spans="2:65" s="1" customFormat="1" ht="48">
      <c r="B1291" s="25"/>
      <c r="D1291" s="136" t="s">
        <v>134</v>
      </c>
      <c r="F1291" s="137" t="s">
        <v>1992</v>
      </c>
      <c r="L1291" s="25"/>
      <c r="M1291" s="138"/>
      <c r="T1291" s="49"/>
      <c r="AT1291" s="13" t="s">
        <v>134</v>
      </c>
      <c r="AU1291" s="13" t="s">
        <v>84</v>
      </c>
    </row>
    <row r="1292" spans="2:65" s="1" customFormat="1" ht="48">
      <c r="B1292" s="25"/>
      <c r="D1292" s="136" t="s">
        <v>136</v>
      </c>
      <c r="F1292" s="139" t="s">
        <v>1993</v>
      </c>
      <c r="L1292" s="25"/>
      <c r="M1292" s="138"/>
      <c r="T1292" s="49"/>
      <c r="AT1292" s="13" t="s">
        <v>136</v>
      </c>
      <c r="AU1292" s="13" t="s">
        <v>84</v>
      </c>
    </row>
    <row r="1293" spans="2:65" s="1" customFormat="1" ht="16.5" customHeight="1">
      <c r="B1293" s="25"/>
      <c r="C1293" s="124" t="s">
        <v>1052</v>
      </c>
      <c r="D1293" s="124" t="s">
        <v>128</v>
      </c>
      <c r="E1293" s="125" t="s">
        <v>1994</v>
      </c>
      <c r="F1293" s="126" t="s">
        <v>1995</v>
      </c>
      <c r="G1293" s="127" t="s">
        <v>450</v>
      </c>
      <c r="H1293" s="128">
        <v>50</v>
      </c>
      <c r="I1293" s="129">
        <v>420</v>
      </c>
      <c r="J1293" s="129">
        <f>ROUND(I1293*H1293,2)</f>
        <v>21000</v>
      </c>
      <c r="K1293" s="126" t="s">
        <v>132</v>
      </c>
      <c r="L1293" s="25"/>
      <c r="M1293" s="130" t="s">
        <v>1</v>
      </c>
      <c r="N1293" s="131" t="s">
        <v>39</v>
      </c>
      <c r="O1293" s="132">
        <v>0</v>
      </c>
      <c r="P1293" s="132">
        <f>O1293*H1293</f>
        <v>0</v>
      </c>
      <c r="Q1293" s="132">
        <v>0</v>
      </c>
      <c r="R1293" s="132">
        <f>Q1293*H1293</f>
        <v>0</v>
      </c>
      <c r="S1293" s="132">
        <v>0</v>
      </c>
      <c r="T1293" s="133">
        <f>S1293*H1293</f>
        <v>0</v>
      </c>
      <c r="AR1293" s="134" t="s">
        <v>133</v>
      </c>
      <c r="AT1293" s="134" t="s">
        <v>128</v>
      </c>
      <c r="AU1293" s="134" t="s">
        <v>84</v>
      </c>
      <c r="AY1293" s="13" t="s">
        <v>125</v>
      </c>
      <c r="BE1293" s="135">
        <f>IF(N1293="základní",J1293,0)</f>
        <v>21000</v>
      </c>
      <c r="BF1293" s="135">
        <f>IF(N1293="snížená",J1293,0)</f>
        <v>0</v>
      </c>
      <c r="BG1293" s="135">
        <f>IF(N1293="zákl. přenesená",J1293,0)</f>
        <v>0</v>
      </c>
      <c r="BH1293" s="135">
        <f>IF(N1293="sníž. přenesená",J1293,0)</f>
        <v>0</v>
      </c>
      <c r="BI1293" s="135">
        <f>IF(N1293="nulová",J1293,0)</f>
        <v>0</v>
      </c>
      <c r="BJ1293" s="13" t="s">
        <v>82</v>
      </c>
      <c r="BK1293" s="135">
        <f>ROUND(I1293*H1293,2)</f>
        <v>21000</v>
      </c>
      <c r="BL1293" s="13" t="s">
        <v>133</v>
      </c>
      <c r="BM1293" s="134" t="s">
        <v>1996</v>
      </c>
    </row>
    <row r="1294" spans="2:65" s="1" customFormat="1" ht="48">
      <c r="B1294" s="25"/>
      <c r="D1294" s="136" t="s">
        <v>134</v>
      </c>
      <c r="F1294" s="137" t="s">
        <v>1997</v>
      </c>
      <c r="L1294" s="25"/>
      <c r="M1294" s="138"/>
      <c r="T1294" s="49"/>
      <c r="AT1294" s="13" t="s">
        <v>134</v>
      </c>
      <c r="AU1294" s="13" t="s">
        <v>84</v>
      </c>
    </row>
    <row r="1295" spans="2:65" s="1" customFormat="1" ht="48">
      <c r="B1295" s="25"/>
      <c r="D1295" s="136" t="s">
        <v>136</v>
      </c>
      <c r="F1295" s="139" t="s">
        <v>1993</v>
      </c>
      <c r="L1295" s="25"/>
      <c r="M1295" s="138"/>
      <c r="T1295" s="49"/>
      <c r="AT1295" s="13" t="s">
        <v>136</v>
      </c>
      <c r="AU1295" s="13" t="s">
        <v>84</v>
      </c>
    </row>
    <row r="1296" spans="2:65" s="1" customFormat="1" ht="16.5" customHeight="1">
      <c r="B1296" s="25"/>
      <c r="C1296" s="124" t="s">
        <v>1998</v>
      </c>
      <c r="D1296" s="124" t="s">
        <v>128</v>
      </c>
      <c r="E1296" s="125" t="s">
        <v>1999</v>
      </c>
      <c r="F1296" s="126" t="s">
        <v>2000</v>
      </c>
      <c r="G1296" s="127" t="s">
        <v>450</v>
      </c>
      <c r="H1296" s="128">
        <v>50</v>
      </c>
      <c r="I1296" s="129">
        <v>363</v>
      </c>
      <c r="J1296" s="129">
        <f>ROUND(I1296*H1296,2)</f>
        <v>18150</v>
      </c>
      <c r="K1296" s="126" t="s">
        <v>132</v>
      </c>
      <c r="L1296" s="25"/>
      <c r="M1296" s="130" t="s">
        <v>1</v>
      </c>
      <c r="N1296" s="131" t="s">
        <v>39</v>
      </c>
      <c r="O1296" s="132">
        <v>0</v>
      </c>
      <c r="P1296" s="132">
        <f>O1296*H1296</f>
        <v>0</v>
      </c>
      <c r="Q1296" s="132">
        <v>0</v>
      </c>
      <c r="R1296" s="132">
        <f>Q1296*H1296</f>
        <v>0</v>
      </c>
      <c r="S1296" s="132">
        <v>0</v>
      </c>
      <c r="T1296" s="133">
        <f>S1296*H1296</f>
        <v>0</v>
      </c>
      <c r="AR1296" s="134" t="s">
        <v>133</v>
      </c>
      <c r="AT1296" s="134" t="s">
        <v>128</v>
      </c>
      <c r="AU1296" s="134" t="s">
        <v>84</v>
      </c>
      <c r="AY1296" s="13" t="s">
        <v>125</v>
      </c>
      <c r="BE1296" s="135">
        <f>IF(N1296="základní",J1296,0)</f>
        <v>18150</v>
      </c>
      <c r="BF1296" s="135">
        <f>IF(N1296="snížená",J1296,0)</f>
        <v>0</v>
      </c>
      <c r="BG1296" s="135">
        <f>IF(N1296="zákl. přenesená",J1296,0)</f>
        <v>0</v>
      </c>
      <c r="BH1296" s="135">
        <f>IF(N1296="sníž. přenesená",J1296,0)</f>
        <v>0</v>
      </c>
      <c r="BI1296" s="135">
        <f>IF(N1296="nulová",J1296,0)</f>
        <v>0</v>
      </c>
      <c r="BJ1296" s="13" t="s">
        <v>82</v>
      </c>
      <c r="BK1296" s="135">
        <f>ROUND(I1296*H1296,2)</f>
        <v>18150</v>
      </c>
      <c r="BL1296" s="13" t="s">
        <v>133</v>
      </c>
      <c r="BM1296" s="134" t="s">
        <v>2001</v>
      </c>
    </row>
    <row r="1297" spans="2:65" s="1" customFormat="1" ht="48">
      <c r="B1297" s="25"/>
      <c r="D1297" s="136" t="s">
        <v>134</v>
      </c>
      <c r="F1297" s="137" t="s">
        <v>2002</v>
      </c>
      <c r="L1297" s="25"/>
      <c r="M1297" s="138"/>
      <c r="T1297" s="49"/>
      <c r="AT1297" s="13" t="s">
        <v>134</v>
      </c>
      <c r="AU1297" s="13" t="s">
        <v>84</v>
      </c>
    </row>
    <row r="1298" spans="2:65" s="1" customFormat="1" ht="48">
      <c r="B1298" s="25"/>
      <c r="D1298" s="136" t="s">
        <v>136</v>
      </c>
      <c r="F1298" s="139" t="s">
        <v>2003</v>
      </c>
      <c r="L1298" s="25"/>
      <c r="M1298" s="138"/>
      <c r="T1298" s="49"/>
      <c r="AT1298" s="13" t="s">
        <v>136</v>
      </c>
      <c r="AU1298" s="13" t="s">
        <v>84</v>
      </c>
    </row>
    <row r="1299" spans="2:65" s="1" customFormat="1" ht="16.5" customHeight="1">
      <c r="B1299" s="25"/>
      <c r="C1299" s="124" t="s">
        <v>1057</v>
      </c>
      <c r="D1299" s="124" t="s">
        <v>128</v>
      </c>
      <c r="E1299" s="125" t="s">
        <v>2004</v>
      </c>
      <c r="F1299" s="126" t="s">
        <v>2005</v>
      </c>
      <c r="G1299" s="127" t="s">
        <v>450</v>
      </c>
      <c r="H1299" s="128">
        <v>50</v>
      </c>
      <c r="I1299" s="129">
        <v>327</v>
      </c>
      <c r="J1299" s="129">
        <f>ROUND(I1299*H1299,2)</f>
        <v>16350</v>
      </c>
      <c r="K1299" s="126" t="s">
        <v>132</v>
      </c>
      <c r="L1299" s="25"/>
      <c r="M1299" s="130" t="s">
        <v>1</v>
      </c>
      <c r="N1299" s="131" t="s">
        <v>39</v>
      </c>
      <c r="O1299" s="132">
        <v>0</v>
      </c>
      <c r="P1299" s="132">
        <f>O1299*H1299</f>
        <v>0</v>
      </c>
      <c r="Q1299" s="132">
        <v>0</v>
      </c>
      <c r="R1299" s="132">
        <f>Q1299*H1299</f>
        <v>0</v>
      </c>
      <c r="S1299" s="132">
        <v>0</v>
      </c>
      <c r="T1299" s="133">
        <f>S1299*H1299</f>
        <v>0</v>
      </c>
      <c r="AR1299" s="134" t="s">
        <v>133</v>
      </c>
      <c r="AT1299" s="134" t="s">
        <v>128</v>
      </c>
      <c r="AU1299" s="134" t="s">
        <v>84</v>
      </c>
      <c r="AY1299" s="13" t="s">
        <v>125</v>
      </c>
      <c r="BE1299" s="135">
        <f>IF(N1299="základní",J1299,0)</f>
        <v>16350</v>
      </c>
      <c r="BF1299" s="135">
        <f>IF(N1299="snížená",J1299,0)</f>
        <v>0</v>
      </c>
      <c r="BG1299" s="135">
        <f>IF(N1299="zákl. přenesená",J1299,0)</f>
        <v>0</v>
      </c>
      <c r="BH1299" s="135">
        <f>IF(N1299="sníž. přenesená",J1299,0)</f>
        <v>0</v>
      </c>
      <c r="BI1299" s="135">
        <f>IF(N1299="nulová",J1299,0)</f>
        <v>0</v>
      </c>
      <c r="BJ1299" s="13" t="s">
        <v>82</v>
      </c>
      <c r="BK1299" s="135">
        <f>ROUND(I1299*H1299,2)</f>
        <v>16350</v>
      </c>
      <c r="BL1299" s="13" t="s">
        <v>133</v>
      </c>
      <c r="BM1299" s="134" t="s">
        <v>2006</v>
      </c>
    </row>
    <row r="1300" spans="2:65" s="1" customFormat="1" ht="48">
      <c r="B1300" s="25"/>
      <c r="D1300" s="136" t="s">
        <v>134</v>
      </c>
      <c r="F1300" s="137" t="s">
        <v>2007</v>
      </c>
      <c r="L1300" s="25"/>
      <c r="M1300" s="138"/>
      <c r="T1300" s="49"/>
      <c r="AT1300" s="13" t="s">
        <v>134</v>
      </c>
      <c r="AU1300" s="13" t="s">
        <v>84</v>
      </c>
    </row>
    <row r="1301" spans="2:65" s="1" customFormat="1" ht="48">
      <c r="B1301" s="25"/>
      <c r="D1301" s="136" t="s">
        <v>136</v>
      </c>
      <c r="F1301" s="139" t="s">
        <v>2003</v>
      </c>
      <c r="L1301" s="25"/>
      <c r="M1301" s="138"/>
      <c r="T1301" s="49"/>
      <c r="AT1301" s="13" t="s">
        <v>136</v>
      </c>
      <c r="AU1301" s="13" t="s">
        <v>84</v>
      </c>
    </row>
    <row r="1302" spans="2:65" s="1" customFormat="1" ht="16.5" customHeight="1">
      <c r="B1302" s="25"/>
      <c r="C1302" s="124" t="s">
        <v>2008</v>
      </c>
      <c r="D1302" s="124" t="s">
        <v>128</v>
      </c>
      <c r="E1302" s="125" t="s">
        <v>2009</v>
      </c>
      <c r="F1302" s="126" t="s">
        <v>2010</v>
      </c>
      <c r="G1302" s="127" t="s">
        <v>450</v>
      </c>
      <c r="H1302" s="128">
        <v>50</v>
      </c>
      <c r="I1302" s="129">
        <v>506</v>
      </c>
      <c r="J1302" s="129">
        <f>ROUND(I1302*H1302,2)</f>
        <v>25300</v>
      </c>
      <c r="K1302" s="126" t="s">
        <v>132</v>
      </c>
      <c r="L1302" s="25"/>
      <c r="M1302" s="130" t="s">
        <v>1</v>
      </c>
      <c r="N1302" s="131" t="s">
        <v>39</v>
      </c>
      <c r="O1302" s="132">
        <v>0</v>
      </c>
      <c r="P1302" s="132">
        <f>O1302*H1302</f>
        <v>0</v>
      </c>
      <c r="Q1302" s="132">
        <v>0</v>
      </c>
      <c r="R1302" s="132">
        <f>Q1302*H1302</f>
        <v>0</v>
      </c>
      <c r="S1302" s="132">
        <v>0</v>
      </c>
      <c r="T1302" s="133">
        <f>S1302*H1302</f>
        <v>0</v>
      </c>
      <c r="AR1302" s="134" t="s">
        <v>133</v>
      </c>
      <c r="AT1302" s="134" t="s">
        <v>128</v>
      </c>
      <c r="AU1302" s="134" t="s">
        <v>84</v>
      </c>
      <c r="AY1302" s="13" t="s">
        <v>125</v>
      </c>
      <c r="BE1302" s="135">
        <f>IF(N1302="základní",J1302,0)</f>
        <v>25300</v>
      </c>
      <c r="BF1302" s="135">
        <f>IF(N1302="snížená",J1302,0)</f>
        <v>0</v>
      </c>
      <c r="BG1302" s="135">
        <f>IF(N1302="zákl. přenesená",J1302,0)</f>
        <v>0</v>
      </c>
      <c r="BH1302" s="135">
        <f>IF(N1302="sníž. přenesená",J1302,0)</f>
        <v>0</v>
      </c>
      <c r="BI1302" s="135">
        <f>IF(N1302="nulová",J1302,0)</f>
        <v>0</v>
      </c>
      <c r="BJ1302" s="13" t="s">
        <v>82</v>
      </c>
      <c r="BK1302" s="135">
        <f>ROUND(I1302*H1302,2)</f>
        <v>25300</v>
      </c>
      <c r="BL1302" s="13" t="s">
        <v>133</v>
      </c>
      <c r="BM1302" s="134" t="s">
        <v>2011</v>
      </c>
    </row>
    <row r="1303" spans="2:65" s="1" customFormat="1" ht="48">
      <c r="B1303" s="25"/>
      <c r="D1303" s="136" t="s">
        <v>134</v>
      </c>
      <c r="F1303" s="137" t="s">
        <v>2012</v>
      </c>
      <c r="L1303" s="25"/>
      <c r="M1303" s="138"/>
      <c r="T1303" s="49"/>
      <c r="AT1303" s="13" t="s">
        <v>134</v>
      </c>
      <c r="AU1303" s="13" t="s">
        <v>84</v>
      </c>
    </row>
    <row r="1304" spans="2:65" s="1" customFormat="1" ht="48">
      <c r="B1304" s="25"/>
      <c r="D1304" s="136" t="s">
        <v>136</v>
      </c>
      <c r="F1304" s="139" t="s">
        <v>2003</v>
      </c>
      <c r="L1304" s="25"/>
      <c r="M1304" s="138"/>
      <c r="T1304" s="49"/>
      <c r="AT1304" s="13" t="s">
        <v>136</v>
      </c>
      <c r="AU1304" s="13" t="s">
        <v>84</v>
      </c>
    </row>
    <row r="1305" spans="2:65" s="1" customFormat="1" ht="16.5" customHeight="1">
      <c r="B1305" s="25"/>
      <c r="C1305" s="124" t="s">
        <v>1062</v>
      </c>
      <c r="D1305" s="124" t="s">
        <v>128</v>
      </c>
      <c r="E1305" s="125" t="s">
        <v>2013</v>
      </c>
      <c r="F1305" s="126" t="s">
        <v>2014</v>
      </c>
      <c r="G1305" s="127" t="s">
        <v>450</v>
      </c>
      <c r="H1305" s="128">
        <v>50</v>
      </c>
      <c r="I1305" s="129">
        <v>470</v>
      </c>
      <c r="J1305" s="129">
        <f>ROUND(I1305*H1305,2)</f>
        <v>23500</v>
      </c>
      <c r="K1305" s="126" t="s">
        <v>132</v>
      </c>
      <c r="L1305" s="25"/>
      <c r="M1305" s="130" t="s">
        <v>1</v>
      </c>
      <c r="N1305" s="131" t="s">
        <v>39</v>
      </c>
      <c r="O1305" s="132">
        <v>0</v>
      </c>
      <c r="P1305" s="132">
        <f>O1305*H1305</f>
        <v>0</v>
      </c>
      <c r="Q1305" s="132">
        <v>0</v>
      </c>
      <c r="R1305" s="132">
        <f>Q1305*H1305</f>
        <v>0</v>
      </c>
      <c r="S1305" s="132">
        <v>0</v>
      </c>
      <c r="T1305" s="133">
        <f>S1305*H1305</f>
        <v>0</v>
      </c>
      <c r="AR1305" s="134" t="s">
        <v>133</v>
      </c>
      <c r="AT1305" s="134" t="s">
        <v>128</v>
      </c>
      <c r="AU1305" s="134" t="s">
        <v>84</v>
      </c>
      <c r="AY1305" s="13" t="s">
        <v>125</v>
      </c>
      <c r="BE1305" s="135">
        <f>IF(N1305="základní",J1305,0)</f>
        <v>23500</v>
      </c>
      <c r="BF1305" s="135">
        <f>IF(N1305="snížená",J1305,0)</f>
        <v>0</v>
      </c>
      <c r="BG1305" s="135">
        <f>IF(N1305="zákl. přenesená",J1305,0)</f>
        <v>0</v>
      </c>
      <c r="BH1305" s="135">
        <f>IF(N1305="sníž. přenesená",J1305,0)</f>
        <v>0</v>
      </c>
      <c r="BI1305" s="135">
        <f>IF(N1305="nulová",J1305,0)</f>
        <v>0</v>
      </c>
      <c r="BJ1305" s="13" t="s">
        <v>82</v>
      </c>
      <c r="BK1305" s="135">
        <f>ROUND(I1305*H1305,2)</f>
        <v>23500</v>
      </c>
      <c r="BL1305" s="13" t="s">
        <v>133</v>
      </c>
      <c r="BM1305" s="134" t="s">
        <v>2015</v>
      </c>
    </row>
    <row r="1306" spans="2:65" s="1" customFormat="1" ht="48">
      <c r="B1306" s="25"/>
      <c r="D1306" s="136" t="s">
        <v>134</v>
      </c>
      <c r="F1306" s="137" t="s">
        <v>2016</v>
      </c>
      <c r="L1306" s="25"/>
      <c r="M1306" s="138"/>
      <c r="T1306" s="49"/>
      <c r="AT1306" s="13" t="s">
        <v>134</v>
      </c>
      <c r="AU1306" s="13" t="s">
        <v>84</v>
      </c>
    </row>
    <row r="1307" spans="2:65" s="1" customFormat="1" ht="48">
      <c r="B1307" s="25"/>
      <c r="D1307" s="136" t="s">
        <v>136</v>
      </c>
      <c r="F1307" s="139" t="s">
        <v>2003</v>
      </c>
      <c r="L1307" s="25"/>
      <c r="M1307" s="138"/>
      <c r="T1307" s="49"/>
      <c r="AT1307" s="13" t="s">
        <v>136</v>
      </c>
      <c r="AU1307" s="13" t="s">
        <v>84</v>
      </c>
    </row>
    <row r="1308" spans="2:65" s="1" customFormat="1" ht="16.5" customHeight="1">
      <c r="B1308" s="25"/>
      <c r="C1308" s="124" t="s">
        <v>2017</v>
      </c>
      <c r="D1308" s="124" t="s">
        <v>128</v>
      </c>
      <c r="E1308" s="125" t="s">
        <v>2018</v>
      </c>
      <c r="F1308" s="126" t="s">
        <v>2019</v>
      </c>
      <c r="G1308" s="127" t="s">
        <v>450</v>
      </c>
      <c r="H1308" s="128">
        <v>50</v>
      </c>
      <c r="I1308" s="129">
        <v>399</v>
      </c>
      <c r="J1308" s="129">
        <f>ROUND(I1308*H1308,2)</f>
        <v>19950</v>
      </c>
      <c r="K1308" s="126" t="s">
        <v>132</v>
      </c>
      <c r="L1308" s="25"/>
      <c r="M1308" s="130" t="s">
        <v>1</v>
      </c>
      <c r="N1308" s="131" t="s">
        <v>39</v>
      </c>
      <c r="O1308" s="132">
        <v>0</v>
      </c>
      <c r="P1308" s="132">
        <f>O1308*H1308</f>
        <v>0</v>
      </c>
      <c r="Q1308" s="132">
        <v>0</v>
      </c>
      <c r="R1308" s="132">
        <f>Q1308*H1308</f>
        <v>0</v>
      </c>
      <c r="S1308" s="132">
        <v>0</v>
      </c>
      <c r="T1308" s="133">
        <f>S1308*H1308</f>
        <v>0</v>
      </c>
      <c r="AR1308" s="134" t="s">
        <v>133</v>
      </c>
      <c r="AT1308" s="134" t="s">
        <v>128</v>
      </c>
      <c r="AU1308" s="134" t="s">
        <v>84</v>
      </c>
      <c r="AY1308" s="13" t="s">
        <v>125</v>
      </c>
      <c r="BE1308" s="135">
        <f>IF(N1308="základní",J1308,0)</f>
        <v>19950</v>
      </c>
      <c r="BF1308" s="135">
        <f>IF(N1308="snížená",J1308,0)</f>
        <v>0</v>
      </c>
      <c r="BG1308" s="135">
        <f>IF(N1308="zákl. přenesená",J1308,0)</f>
        <v>0</v>
      </c>
      <c r="BH1308" s="135">
        <f>IF(N1308="sníž. přenesená",J1308,0)</f>
        <v>0</v>
      </c>
      <c r="BI1308" s="135">
        <f>IF(N1308="nulová",J1308,0)</f>
        <v>0</v>
      </c>
      <c r="BJ1308" s="13" t="s">
        <v>82</v>
      </c>
      <c r="BK1308" s="135">
        <f>ROUND(I1308*H1308,2)</f>
        <v>19950</v>
      </c>
      <c r="BL1308" s="13" t="s">
        <v>133</v>
      </c>
      <c r="BM1308" s="134" t="s">
        <v>2020</v>
      </c>
    </row>
    <row r="1309" spans="2:65" s="1" customFormat="1" ht="48">
      <c r="B1309" s="25"/>
      <c r="D1309" s="136" t="s">
        <v>134</v>
      </c>
      <c r="F1309" s="137" t="s">
        <v>2021</v>
      </c>
      <c r="L1309" s="25"/>
      <c r="M1309" s="138"/>
      <c r="T1309" s="49"/>
      <c r="AT1309" s="13" t="s">
        <v>134</v>
      </c>
      <c r="AU1309" s="13" t="s">
        <v>84</v>
      </c>
    </row>
    <row r="1310" spans="2:65" s="1" customFormat="1" ht="48">
      <c r="B1310" s="25"/>
      <c r="D1310" s="136" t="s">
        <v>136</v>
      </c>
      <c r="F1310" s="139" t="s">
        <v>2022</v>
      </c>
      <c r="L1310" s="25"/>
      <c r="M1310" s="138"/>
      <c r="T1310" s="49"/>
      <c r="AT1310" s="13" t="s">
        <v>136</v>
      </c>
      <c r="AU1310" s="13" t="s">
        <v>84</v>
      </c>
    </row>
    <row r="1311" spans="2:65" s="1" customFormat="1" ht="16.5" customHeight="1">
      <c r="B1311" s="25"/>
      <c r="C1311" s="124" t="s">
        <v>1067</v>
      </c>
      <c r="D1311" s="124" t="s">
        <v>128</v>
      </c>
      <c r="E1311" s="125" t="s">
        <v>2023</v>
      </c>
      <c r="F1311" s="126" t="s">
        <v>2024</v>
      </c>
      <c r="G1311" s="127" t="s">
        <v>450</v>
      </c>
      <c r="H1311" s="128">
        <v>50</v>
      </c>
      <c r="I1311" s="129">
        <v>356</v>
      </c>
      <c r="J1311" s="129">
        <f>ROUND(I1311*H1311,2)</f>
        <v>17800</v>
      </c>
      <c r="K1311" s="126" t="s">
        <v>132</v>
      </c>
      <c r="L1311" s="25"/>
      <c r="M1311" s="130" t="s">
        <v>1</v>
      </c>
      <c r="N1311" s="131" t="s">
        <v>39</v>
      </c>
      <c r="O1311" s="132">
        <v>0</v>
      </c>
      <c r="P1311" s="132">
        <f>O1311*H1311</f>
        <v>0</v>
      </c>
      <c r="Q1311" s="132">
        <v>0</v>
      </c>
      <c r="R1311" s="132">
        <f>Q1311*H1311</f>
        <v>0</v>
      </c>
      <c r="S1311" s="132">
        <v>0</v>
      </c>
      <c r="T1311" s="133">
        <f>S1311*H1311</f>
        <v>0</v>
      </c>
      <c r="AR1311" s="134" t="s">
        <v>133</v>
      </c>
      <c r="AT1311" s="134" t="s">
        <v>128</v>
      </c>
      <c r="AU1311" s="134" t="s">
        <v>84</v>
      </c>
      <c r="AY1311" s="13" t="s">
        <v>125</v>
      </c>
      <c r="BE1311" s="135">
        <f>IF(N1311="základní",J1311,0)</f>
        <v>17800</v>
      </c>
      <c r="BF1311" s="135">
        <f>IF(N1311="snížená",J1311,0)</f>
        <v>0</v>
      </c>
      <c r="BG1311" s="135">
        <f>IF(N1311="zákl. přenesená",J1311,0)</f>
        <v>0</v>
      </c>
      <c r="BH1311" s="135">
        <f>IF(N1311="sníž. přenesená",J1311,0)</f>
        <v>0</v>
      </c>
      <c r="BI1311" s="135">
        <f>IF(N1311="nulová",J1311,0)</f>
        <v>0</v>
      </c>
      <c r="BJ1311" s="13" t="s">
        <v>82</v>
      </c>
      <c r="BK1311" s="135">
        <f>ROUND(I1311*H1311,2)</f>
        <v>17800</v>
      </c>
      <c r="BL1311" s="13" t="s">
        <v>133</v>
      </c>
      <c r="BM1311" s="134" t="s">
        <v>2025</v>
      </c>
    </row>
    <row r="1312" spans="2:65" s="1" customFormat="1" ht="48">
      <c r="B1312" s="25"/>
      <c r="D1312" s="136" t="s">
        <v>134</v>
      </c>
      <c r="F1312" s="137" t="s">
        <v>2026</v>
      </c>
      <c r="L1312" s="25"/>
      <c r="M1312" s="138"/>
      <c r="T1312" s="49"/>
      <c r="AT1312" s="13" t="s">
        <v>134</v>
      </c>
      <c r="AU1312" s="13" t="s">
        <v>84</v>
      </c>
    </row>
    <row r="1313" spans="2:65" s="1" customFormat="1" ht="48">
      <c r="B1313" s="25"/>
      <c r="D1313" s="136" t="s">
        <v>136</v>
      </c>
      <c r="F1313" s="139" t="s">
        <v>2022</v>
      </c>
      <c r="L1313" s="25"/>
      <c r="M1313" s="138"/>
      <c r="T1313" s="49"/>
      <c r="AT1313" s="13" t="s">
        <v>136</v>
      </c>
      <c r="AU1313" s="13" t="s">
        <v>84</v>
      </c>
    </row>
    <row r="1314" spans="2:65" s="1" customFormat="1" ht="16.5" customHeight="1">
      <c r="B1314" s="25"/>
      <c r="C1314" s="124" t="s">
        <v>2027</v>
      </c>
      <c r="D1314" s="124" t="s">
        <v>128</v>
      </c>
      <c r="E1314" s="125" t="s">
        <v>2028</v>
      </c>
      <c r="F1314" s="126" t="s">
        <v>2029</v>
      </c>
      <c r="G1314" s="127" t="s">
        <v>450</v>
      </c>
      <c r="H1314" s="128">
        <v>50</v>
      </c>
      <c r="I1314" s="129">
        <v>555</v>
      </c>
      <c r="J1314" s="129">
        <f>ROUND(I1314*H1314,2)</f>
        <v>27750</v>
      </c>
      <c r="K1314" s="126" t="s">
        <v>132</v>
      </c>
      <c r="L1314" s="25"/>
      <c r="M1314" s="130" t="s">
        <v>1</v>
      </c>
      <c r="N1314" s="131" t="s">
        <v>39</v>
      </c>
      <c r="O1314" s="132">
        <v>0</v>
      </c>
      <c r="P1314" s="132">
        <f>O1314*H1314</f>
        <v>0</v>
      </c>
      <c r="Q1314" s="132">
        <v>0</v>
      </c>
      <c r="R1314" s="132">
        <f>Q1314*H1314</f>
        <v>0</v>
      </c>
      <c r="S1314" s="132">
        <v>0</v>
      </c>
      <c r="T1314" s="133">
        <f>S1314*H1314</f>
        <v>0</v>
      </c>
      <c r="AR1314" s="134" t="s">
        <v>133</v>
      </c>
      <c r="AT1314" s="134" t="s">
        <v>128</v>
      </c>
      <c r="AU1314" s="134" t="s">
        <v>84</v>
      </c>
      <c r="AY1314" s="13" t="s">
        <v>125</v>
      </c>
      <c r="BE1314" s="135">
        <f>IF(N1314="základní",J1314,0)</f>
        <v>27750</v>
      </c>
      <c r="BF1314" s="135">
        <f>IF(N1314="snížená",J1314,0)</f>
        <v>0</v>
      </c>
      <c r="BG1314" s="135">
        <f>IF(N1314="zákl. přenesená",J1314,0)</f>
        <v>0</v>
      </c>
      <c r="BH1314" s="135">
        <f>IF(N1314="sníž. přenesená",J1314,0)</f>
        <v>0</v>
      </c>
      <c r="BI1314" s="135">
        <f>IF(N1314="nulová",J1314,0)</f>
        <v>0</v>
      </c>
      <c r="BJ1314" s="13" t="s">
        <v>82</v>
      </c>
      <c r="BK1314" s="135">
        <f>ROUND(I1314*H1314,2)</f>
        <v>27750</v>
      </c>
      <c r="BL1314" s="13" t="s">
        <v>133</v>
      </c>
      <c r="BM1314" s="134" t="s">
        <v>2030</v>
      </c>
    </row>
    <row r="1315" spans="2:65" s="1" customFormat="1" ht="48">
      <c r="B1315" s="25"/>
      <c r="D1315" s="136" t="s">
        <v>134</v>
      </c>
      <c r="F1315" s="137" t="s">
        <v>2031</v>
      </c>
      <c r="L1315" s="25"/>
      <c r="M1315" s="138"/>
      <c r="T1315" s="49"/>
      <c r="AT1315" s="13" t="s">
        <v>134</v>
      </c>
      <c r="AU1315" s="13" t="s">
        <v>84</v>
      </c>
    </row>
    <row r="1316" spans="2:65" s="1" customFormat="1" ht="48">
      <c r="B1316" s="25"/>
      <c r="D1316" s="136" t="s">
        <v>136</v>
      </c>
      <c r="F1316" s="139" t="s">
        <v>2022</v>
      </c>
      <c r="L1316" s="25"/>
      <c r="M1316" s="138"/>
      <c r="T1316" s="49"/>
      <c r="AT1316" s="13" t="s">
        <v>136</v>
      </c>
      <c r="AU1316" s="13" t="s">
        <v>84</v>
      </c>
    </row>
    <row r="1317" spans="2:65" s="1" customFormat="1" ht="16.5" customHeight="1">
      <c r="B1317" s="25"/>
      <c r="C1317" s="124" t="s">
        <v>1071</v>
      </c>
      <c r="D1317" s="124" t="s">
        <v>128</v>
      </c>
      <c r="E1317" s="125" t="s">
        <v>2032</v>
      </c>
      <c r="F1317" s="126" t="s">
        <v>2033</v>
      </c>
      <c r="G1317" s="127" t="s">
        <v>450</v>
      </c>
      <c r="H1317" s="128">
        <v>50</v>
      </c>
      <c r="I1317" s="129">
        <v>520</v>
      </c>
      <c r="J1317" s="129">
        <f>ROUND(I1317*H1317,2)</f>
        <v>26000</v>
      </c>
      <c r="K1317" s="126" t="s">
        <v>132</v>
      </c>
      <c r="L1317" s="25"/>
      <c r="M1317" s="130" t="s">
        <v>1</v>
      </c>
      <c r="N1317" s="131" t="s">
        <v>39</v>
      </c>
      <c r="O1317" s="132">
        <v>0</v>
      </c>
      <c r="P1317" s="132">
        <f>O1317*H1317</f>
        <v>0</v>
      </c>
      <c r="Q1317" s="132">
        <v>0</v>
      </c>
      <c r="R1317" s="132">
        <f>Q1317*H1317</f>
        <v>0</v>
      </c>
      <c r="S1317" s="132">
        <v>0</v>
      </c>
      <c r="T1317" s="133">
        <f>S1317*H1317</f>
        <v>0</v>
      </c>
      <c r="AR1317" s="134" t="s">
        <v>133</v>
      </c>
      <c r="AT1317" s="134" t="s">
        <v>128</v>
      </c>
      <c r="AU1317" s="134" t="s">
        <v>84</v>
      </c>
      <c r="AY1317" s="13" t="s">
        <v>125</v>
      </c>
      <c r="BE1317" s="135">
        <f>IF(N1317="základní",J1317,0)</f>
        <v>26000</v>
      </c>
      <c r="BF1317" s="135">
        <f>IF(N1317="snížená",J1317,0)</f>
        <v>0</v>
      </c>
      <c r="BG1317" s="135">
        <f>IF(N1317="zákl. přenesená",J1317,0)</f>
        <v>0</v>
      </c>
      <c r="BH1317" s="135">
        <f>IF(N1317="sníž. přenesená",J1317,0)</f>
        <v>0</v>
      </c>
      <c r="BI1317" s="135">
        <f>IF(N1317="nulová",J1317,0)</f>
        <v>0</v>
      </c>
      <c r="BJ1317" s="13" t="s">
        <v>82</v>
      </c>
      <c r="BK1317" s="135">
        <f>ROUND(I1317*H1317,2)</f>
        <v>26000</v>
      </c>
      <c r="BL1317" s="13" t="s">
        <v>133</v>
      </c>
      <c r="BM1317" s="134" t="s">
        <v>2034</v>
      </c>
    </row>
    <row r="1318" spans="2:65" s="1" customFormat="1" ht="48">
      <c r="B1318" s="25"/>
      <c r="D1318" s="136" t="s">
        <v>134</v>
      </c>
      <c r="F1318" s="137" t="s">
        <v>2035</v>
      </c>
      <c r="L1318" s="25"/>
      <c r="M1318" s="138"/>
      <c r="T1318" s="49"/>
      <c r="AT1318" s="13" t="s">
        <v>134</v>
      </c>
      <c r="AU1318" s="13" t="s">
        <v>84</v>
      </c>
    </row>
    <row r="1319" spans="2:65" s="1" customFormat="1" ht="48">
      <c r="B1319" s="25"/>
      <c r="D1319" s="136" t="s">
        <v>136</v>
      </c>
      <c r="F1319" s="139" t="s">
        <v>2022</v>
      </c>
      <c r="L1319" s="25"/>
      <c r="M1319" s="138"/>
      <c r="T1319" s="49"/>
      <c r="AT1319" s="13" t="s">
        <v>136</v>
      </c>
      <c r="AU1319" s="13" t="s">
        <v>84</v>
      </c>
    </row>
    <row r="1320" spans="2:65" s="1" customFormat="1" ht="16.5" customHeight="1">
      <c r="B1320" s="25"/>
      <c r="C1320" s="124" t="s">
        <v>2036</v>
      </c>
      <c r="D1320" s="124" t="s">
        <v>128</v>
      </c>
      <c r="E1320" s="125" t="s">
        <v>2037</v>
      </c>
      <c r="F1320" s="126" t="s">
        <v>2038</v>
      </c>
      <c r="G1320" s="127" t="s">
        <v>2039</v>
      </c>
      <c r="H1320" s="128">
        <v>4</v>
      </c>
      <c r="I1320" s="129">
        <v>6200</v>
      </c>
      <c r="J1320" s="129">
        <f>ROUND(I1320*H1320,2)</f>
        <v>24800</v>
      </c>
      <c r="K1320" s="126" t="s">
        <v>132</v>
      </c>
      <c r="L1320" s="25"/>
      <c r="M1320" s="130" t="s">
        <v>1</v>
      </c>
      <c r="N1320" s="131" t="s">
        <v>39</v>
      </c>
      <c r="O1320" s="132">
        <v>0</v>
      </c>
      <c r="P1320" s="132">
        <f>O1320*H1320</f>
        <v>0</v>
      </c>
      <c r="Q1320" s="132">
        <v>0</v>
      </c>
      <c r="R1320" s="132">
        <f>Q1320*H1320</f>
        <v>0</v>
      </c>
      <c r="S1320" s="132">
        <v>0</v>
      </c>
      <c r="T1320" s="133">
        <f>S1320*H1320</f>
        <v>0</v>
      </c>
      <c r="AR1320" s="134" t="s">
        <v>133</v>
      </c>
      <c r="AT1320" s="134" t="s">
        <v>128</v>
      </c>
      <c r="AU1320" s="134" t="s">
        <v>84</v>
      </c>
      <c r="AY1320" s="13" t="s">
        <v>125</v>
      </c>
      <c r="BE1320" s="135">
        <f>IF(N1320="základní",J1320,0)</f>
        <v>24800</v>
      </c>
      <c r="BF1320" s="135">
        <f>IF(N1320="snížená",J1320,0)</f>
        <v>0</v>
      </c>
      <c r="BG1320" s="135">
        <f>IF(N1320="zákl. přenesená",J1320,0)</f>
        <v>0</v>
      </c>
      <c r="BH1320" s="135">
        <f>IF(N1320="sníž. přenesená",J1320,0)</f>
        <v>0</v>
      </c>
      <c r="BI1320" s="135">
        <f>IF(N1320="nulová",J1320,0)</f>
        <v>0</v>
      </c>
      <c r="BJ1320" s="13" t="s">
        <v>82</v>
      </c>
      <c r="BK1320" s="135">
        <f>ROUND(I1320*H1320,2)</f>
        <v>24800</v>
      </c>
      <c r="BL1320" s="13" t="s">
        <v>133</v>
      </c>
      <c r="BM1320" s="134" t="s">
        <v>2040</v>
      </c>
    </row>
    <row r="1321" spans="2:65" s="1" customFormat="1" ht="28.8">
      <c r="B1321" s="25"/>
      <c r="D1321" s="136" t="s">
        <v>134</v>
      </c>
      <c r="F1321" s="137" t="s">
        <v>2041</v>
      </c>
      <c r="L1321" s="25"/>
      <c r="M1321" s="138"/>
      <c r="T1321" s="49"/>
      <c r="AT1321" s="13" t="s">
        <v>134</v>
      </c>
      <c r="AU1321" s="13" t="s">
        <v>84</v>
      </c>
    </row>
    <row r="1322" spans="2:65" s="1" customFormat="1" ht="38.4">
      <c r="B1322" s="25"/>
      <c r="D1322" s="136" t="s">
        <v>136</v>
      </c>
      <c r="F1322" s="139" t="s">
        <v>2042</v>
      </c>
      <c r="L1322" s="25"/>
      <c r="M1322" s="138"/>
      <c r="T1322" s="49"/>
      <c r="AT1322" s="13" t="s">
        <v>136</v>
      </c>
      <c r="AU1322" s="13" t="s">
        <v>84</v>
      </c>
    </row>
    <row r="1323" spans="2:65" s="1" customFormat="1" ht="16.5" customHeight="1">
      <c r="B1323" s="25"/>
      <c r="C1323" s="124" t="s">
        <v>1076</v>
      </c>
      <c r="D1323" s="124" t="s">
        <v>128</v>
      </c>
      <c r="E1323" s="125" t="s">
        <v>2043</v>
      </c>
      <c r="F1323" s="126" t="s">
        <v>2044</v>
      </c>
      <c r="G1323" s="127" t="s">
        <v>2039</v>
      </c>
      <c r="H1323" s="128">
        <v>4</v>
      </c>
      <c r="I1323" s="129">
        <v>5890</v>
      </c>
      <c r="J1323" s="129">
        <f>ROUND(I1323*H1323,2)</f>
        <v>23560</v>
      </c>
      <c r="K1323" s="126" t="s">
        <v>132</v>
      </c>
      <c r="L1323" s="25"/>
      <c r="M1323" s="130" t="s">
        <v>1</v>
      </c>
      <c r="N1323" s="131" t="s">
        <v>39</v>
      </c>
      <c r="O1323" s="132">
        <v>0</v>
      </c>
      <c r="P1323" s="132">
        <f>O1323*H1323</f>
        <v>0</v>
      </c>
      <c r="Q1323" s="132">
        <v>0</v>
      </c>
      <c r="R1323" s="132">
        <f>Q1323*H1323</f>
        <v>0</v>
      </c>
      <c r="S1323" s="132">
        <v>0</v>
      </c>
      <c r="T1323" s="133">
        <f>S1323*H1323</f>
        <v>0</v>
      </c>
      <c r="AR1323" s="134" t="s">
        <v>133</v>
      </c>
      <c r="AT1323" s="134" t="s">
        <v>128</v>
      </c>
      <c r="AU1323" s="134" t="s">
        <v>84</v>
      </c>
      <c r="AY1323" s="13" t="s">
        <v>125</v>
      </c>
      <c r="BE1323" s="135">
        <f>IF(N1323="základní",J1323,0)</f>
        <v>23560</v>
      </c>
      <c r="BF1323" s="135">
        <f>IF(N1323="snížená",J1323,0)</f>
        <v>0</v>
      </c>
      <c r="BG1323" s="135">
        <f>IF(N1323="zákl. přenesená",J1323,0)</f>
        <v>0</v>
      </c>
      <c r="BH1323" s="135">
        <f>IF(N1323="sníž. přenesená",J1323,0)</f>
        <v>0</v>
      </c>
      <c r="BI1323" s="135">
        <f>IF(N1323="nulová",J1323,0)</f>
        <v>0</v>
      </c>
      <c r="BJ1323" s="13" t="s">
        <v>82</v>
      </c>
      <c r="BK1323" s="135">
        <f>ROUND(I1323*H1323,2)</f>
        <v>23560</v>
      </c>
      <c r="BL1323" s="13" t="s">
        <v>133</v>
      </c>
      <c r="BM1323" s="134" t="s">
        <v>2045</v>
      </c>
    </row>
    <row r="1324" spans="2:65" s="1" customFormat="1" ht="28.8">
      <c r="B1324" s="25"/>
      <c r="D1324" s="136" t="s">
        <v>134</v>
      </c>
      <c r="F1324" s="137" t="s">
        <v>2046</v>
      </c>
      <c r="L1324" s="25"/>
      <c r="M1324" s="138"/>
      <c r="T1324" s="49"/>
      <c r="AT1324" s="13" t="s">
        <v>134</v>
      </c>
      <c r="AU1324" s="13" t="s">
        <v>84</v>
      </c>
    </row>
    <row r="1325" spans="2:65" s="1" customFormat="1" ht="38.4">
      <c r="B1325" s="25"/>
      <c r="D1325" s="136" t="s">
        <v>136</v>
      </c>
      <c r="F1325" s="139" t="s">
        <v>2042</v>
      </c>
      <c r="L1325" s="25"/>
      <c r="M1325" s="138"/>
      <c r="T1325" s="49"/>
      <c r="AT1325" s="13" t="s">
        <v>136</v>
      </c>
      <c r="AU1325" s="13" t="s">
        <v>84</v>
      </c>
    </row>
    <row r="1326" spans="2:65" s="1" customFormat="1" ht="16.5" customHeight="1">
      <c r="B1326" s="25"/>
      <c r="C1326" s="124" t="s">
        <v>2047</v>
      </c>
      <c r="D1326" s="124" t="s">
        <v>128</v>
      </c>
      <c r="E1326" s="125" t="s">
        <v>2048</v>
      </c>
      <c r="F1326" s="126" t="s">
        <v>2049</v>
      </c>
      <c r="G1326" s="127" t="s">
        <v>2039</v>
      </c>
      <c r="H1326" s="128">
        <v>4</v>
      </c>
      <c r="I1326" s="129">
        <v>6170</v>
      </c>
      <c r="J1326" s="129">
        <f>ROUND(I1326*H1326,2)</f>
        <v>24680</v>
      </c>
      <c r="K1326" s="126" t="s">
        <v>132</v>
      </c>
      <c r="L1326" s="25"/>
      <c r="M1326" s="130" t="s">
        <v>1</v>
      </c>
      <c r="N1326" s="131" t="s">
        <v>39</v>
      </c>
      <c r="O1326" s="132">
        <v>0</v>
      </c>
      <c r="P1326" s="132">
        <f>O1326*H1326</f>
        <v>0</v>
      </c>
      <c r="Q1326" s="132">
        <v>0</v>
      </c>
      <c r="R1326" s="132">
        <f>Q1326*H1326</f>
        <v>0</v>
      </c>
      <c r="S1326" s="132">
        <v>0</v>
      </c>
      <c r="T1326" s="133">
        <f>S1326*H1326</f>
        <v>0</v>
      </c>
      <c r="AR1326" s="134" t="s">
        <v>133</v>
      </c>
      <c r="AT1326" s="134" t="s">
        <v>128</v>
      </c>
      <c r="AU1326" s="134" t="s">
        <v>84</v>
      </c>
      <c r="AY1326" s="13" t="s">
        <v>125</v>
      </c>
      <c r="BE1326" s="135">
        <f>IF(N1326="základní",J1326,0)</f>
        <v>24680</v>
      </c>
      <c r="BF1326" s="135">
        <f>IF(N1326="snížená",J1326,0)</f>
        <v>0</v>
      </c>
      <c r="BG1326" s="135">
        <f>IF(N1326="zákl. přenesená",J1326,0)</f>
        <v>0</v>
      </c>
      <c r="BH1326" s="135">
        <f>IF(N1326="sníž. přenesená",J1326,0)</f>
        <v>0</v>
      </c>
      <c r="BI1326" s="135">
        <f>IF(N1326="nulová",J1326,0)</f>
        <v>0</v>
      </c>
      <c r="BJ1326" s="13" t="s">
        <v>82</v>
      </c>
      <c r="BK1326" s="135">
        <f>ROUND(I1326*H1326,2)</f>
        <v>24680</v>
      </c>
      <c r="BL1326" s="13" t="s">
        <v>133</v>
      </c>
      <c r="BM1326" s="134" t="s">
        <v>2050</v>
      </c>
    </row>
    <row r="1327" spans="2:65" s="1" customFormat="1" ht="28.8">
      <c r="B1327" s="25"/>
      <c r="D1327" s="136" t="s">
        <v>134</v>
      </c>
      <c r="F1327" s="137" t="s">
        <v>2051</v>
      </c>
      <c r="L1327" s="25"/>
      <c r="M1327" s="138"/>
      <c r="T1327" s="49"/>
      <c r="AT1327" s="13" t="s">
        <v>134</v>
      </c>
      <c r="AU1327" s="13" t="s">
        <v>84</v>
      </c>
    </row>
    <row r="1328" spans="2:65" s="1" customFormat="1" ht="38.4">
      <c r="B1328" s="25"/>
      <c r="D1328" s="136" t="s">
        <v>136</v>
      </c>
      <c r="F1328" s="139" t="s">
        <v>2042</v>
      </c>
      <c r="L1328" s="25"/>
      <c r="M1328" s="138"/>
      <c r="T1328" s="49"/>
      <c r="AT1328" s="13" t="s">
        <v>136</v>
      </c>
      <c r="AU1328" s="13" t="s">
        <v>84</v>
      </c>
    </row>
    <row r="1329" spans="2:65" s="1" customFormat="1" ht="16.5" customHeight="1">
      <c r="B1329" s="25"/>
      <c r="C1329" s="124" t="s">
        <v>1081</v>
      </c>
      <c r="D1329" s="124" t="s">
        <v>128</v>
      </c>
      <c r="E1329" s="125" t="s">
        <v>2052</v>
      </c>
      <c r="F1329" s="126" t="s">
        <v>2053</v>
      </c>
      <c r="G1329" s="127" t="s">
        <v>2039</v>
      </c>
      <c r="H1329" s="128">
        <v>4</v>
      </c>
      <c r="I1329" s="129">
        <v>6170</v>
      </c>
      <c r="J1329" s="129">
        <f>ROUND(I1329*H1329,2)</f>
        <v>24680</v>
      </c>
      <c r="K1329" s="126" t="s">
        <v>132</v>
      </c>
      <c r="L1329" s="25"/>
      <c r="M1329" s="130" t="s">
        <v>1</v>
      </c>
      <c r="N1329" s="131" t="s">
        <v>39</v>
      </c>
      <c r="O1329" s="132">
        <v>0</v>
      </c>
      <c r="P1329" s="132">
        <f>O1329*H1329</f>
        <v>0</v>
      </c>
      <c r="Q1329" s="132">
        <v>0</v>
      </c>
      <c r="R1329" s="132">
        <f>Q1329*H1329</f>
        <v>0</v>
      </c>
      <c r="S1329" s="132">
        <v>0</v>
      </c>
      <c r="T1329" s="133">
        <f>S1329*H1329</f>
        <v>0</v>
      </c>
      <c r="AR1329" s="134" t="s">
        <v>133</v>
      </c>
      <c r="AT1329" s="134" t="s">
        <v>128</v>
      </c>
      <c r="AU1329" s="134" t="s">
        <v>84</v>
      </c>
      <c r="AY1329" s="13" t="s">
        <v>125</v>
      </c>
      <c r="BE1329" s="135">
        <f>IF(N1329="základní",J1329,0)</f>
        <v>24680</v>
      </c>
      <c r="BF1329" s="135">
        <f>IF(N1329="snížená",J1329,0)</f>
        <v>0</v>
      </c>
      <c r="BG1329" s="135">
        <f>IF(N1329="zákl. přenesená",J1329,0)</f>
        <v>0</v>
      </c>
      <c r="BH1329" s="135">
        <f>IF(N1329="sníž. přenesená",J1329,0)</f>
        <v>0</v>
      </c>
      <c r="BI1329" s="135">
        <f>IF(N1329="nulová",J1329,0)</f>
        <v>0</v>
      </c>
      <c r="BJ1329" s="13" t="s">
        <v>82</v>
      </c>
      <c r="BK1329" s="135">
        <f>ROUND(I1329*H1329,2)</f>
        <v>24680</v>
      </c>
      <c r="BL1329" s="13" t="s">
        <v>133</v>
      </c>
      <c r="BM1329" s="134" t="s">
        <v>2054</v>
      </c>
    </row>
    <row r="1330" spans="2:65" s="1" customFormat="1" ht="28.8">
      <c r="B1330" s="25"/>
      <c r="D1330" s="136" t="s">
        <v>134</v>
      </c>
      <c r="F1330" s="137" t="s">
        <v>2055</v>
      </c>
      <c r="L1330" s="25"/>
      <c r="M1330" s="138"/>
      <c r="T1330" s="49"/>
      <c r="AT1330" s="13" t="s">
        <v>134</v>
      </c>
      <c r="AU1330" s="13" t="s">
        <v>84</v>
      </c>
    </row>
    <row r="1331" spans="2:65" s="1" customFormat="1" ht="38.4">
      <c r="B1331" s="25"/>
      <c r="D1331" s="136" t="s">
        <v>136</v>
      </c>
      <c r="F1331" s="139" t="s">
        <v>2042</v>
      </c>
      <c r="L1331" s="25"/>
      <c r="M1331" s="138"/>
      <c r="T1331" s="49"/>
      <c r="AT1331" s="13" t="s">
        <v>136</v>
      </c>
      <c r="AU1331" s="13" t="s">
        <v>84</v>
      </c>
    </row>
    <row r="1332" spans="2:65" s="1" customFormat="1" ht="16.5" customHeight="1">
      <c r="B1332" s="25"/>
      <c r="C1332" s="124" t="s">
        <v>2056</v>
      </c>
      <c r="D1332" s="124" t="s">
        <v>128</v>
      </c>
      <c r="E1332" s="125" t="s">
        <v>2057</v>
      </c>
      <c r="F1332" s="126" t="s">
        <v>2058</v>
      </c>
      <c r="G1332" s="127" t="s">
        <v>2039</v>
      </c>
      <c r="H1332" s="128">
        <v>4</v>
      </c>
      <c r="I1332" s="129">
        <v>5890</v>
      </c>
      <c r="J1332" s="129">
        <f>ROUND(I1332*H1332,2)</f>
        <v>23560</v>
      </c>
      <c r="K1332" s="126" t="s">
        <v>132</v>
      </c>
      <c r="L1332" s="25"/>
      <c r="M1332" s="130" t="s">
        <v>1</v>
      </c>
      <c r="N1332" s="131" t="s">
        <v>39</v>
      </c>
      <c r="O1332" s="132">
        <v>0</v>
      </c>
      <c r="P1332" s="132">
        <f>O1332*H1332</f>
        <v>0</v>
      </c>
      <c r="Q1332" s="132">
        <v>0</v>
      </c>
      <c r="R1332" s="132">
        <f>Q1332*H1332</f>
        <v>0</v>
      </c>
      <c r="S1332" s="132">
        <v>0</v>
      </c>
      <c r="T1332" s="133">
        <f>S1332*H1332</f>
        <v>0</v>
      </c>
      <c r="AR1332" s="134" t="s">
        <v>133</v>
      </c>
      <c r="AT1332" s="134" t="s">
        <v>128</v>
      </c>
      <c r="AU1332" s="134" t="s">
        <v>84</v>
      </c>
      <c r="AY1332" s="13" t="s">
        <v>125</v>
      </c>
      <c r="BE1332" s="135">
        <f>IF(N1332="základní",J1332,0)</f>
        <v>23560</v>
      </c>
      <c r="BF1332" s="135">
        <f>IF(N1332="snížená",J1332,0)</f>
        <v>0</v>
      </c>
      <c r="BG1332" s="135">
        <f>IF(N1332="zákl. přenesená",J1332,0)</f>
        <v>0</v>
      </c>
      <c r="BH1332" s="135">
        <f>IF(N1332="sníž. přenesená",J1332,0)</f>
        <v>0</v>
      </c>
      <c r="BI1332" s="135">
        <f>IF(N1332="nulová",J1332,0)</f>
        <v>0</v>
      </c>
      <c r="BJ1332" s="13" t="s">
        <v>82</v>
      </c>
      <c r="BK1332" s="135">
        <f>ROUND(I1332*H1332,2)</f>
        <v>23560</v>
      </c>
      <c r="BL1332" s="13" t="s">
        <v>133</v>
      </c>
      <c r="BM1332" s="134" t="s">
        <v>2059</v>
      </c>
    </row>
    <row r="1333" spans="2:65" s="1" customFormat="1" ht="28.8">
      <c r="B1333" s="25"/>
      <c r="D1333" s="136" t="s">
        <v>134</v>
      </c>
      <c r="F1333" s="137" t="s">
        <v>2060</v>
      </c>
      <c r="L1333" s="25"/>
      <c r="M1333" s="138"/>
      <c r="T1333" s="49"/>
      <c r="AT1333" s="13" t="s">
        <v>134</v>
      </c>
      <c r="AU1333" s="13" t="s">
        <v>84</v>
      </c>
    </row>
    <row r="1334" spans="2:65" s="1" customFormat="1" ht="38.4">
      <c r="B1334" s="25"/>
      <c r="D1334" s="136" t="s">
        <v>136</v>
      </c>
      <c r="F1334" s="139" t="s">
        <v>2042</v>
      </c>
      <c r="L1334" s="25"/>
      <c r="M1334" s="138"/>
      <c r="T1334" s="49"/>
      <c r="AT1334" s="13" t="s">
        <v>136</v>
      </c>
      <c r="AU1334" s="13" t="s">
        <v>84</v>
      </c>
    </row>
    <row r="1335" spans="2:65" s="1" customFormat="1" ht="16.5" customHeight="1">
      <c r="B1335" s="25"/>
      <c r="C1335" s="124" t="s">
        <v>1086</v>
      </c>
      <c r="D1335" s="124" t="s">
        <v>128</v>
      </c>
      <c r="E1335" s="125" t="s">
        <v>2061</v>
      </c>
      <c r="F1335" s="126" t="s">
        <v>2062</v>
      </c>
      <c r="G1335" s="127" t="s">
        <v>2039</v>
      </c>
      <c r="H1335" s="128">
        <v>4</v>
      </c>
      <c r="I1335" s="129">
        <v>6140</v>
      </c>
      <c r="J1335" s="129">
        <f>ROUND(I1335*H1335,2)</f>
        <v>24560</v>
      </c>
      <c r="K1335" s="126" t="s">
        <v>132</v>
      </c>
      <c r="L1335" s="25"/>
      <c r="M1335" s="130" t="s">
        <v>1</v>
      </c>
      <c r="N1335" s="131" t="s">
        <v>39</v>
      </c>
      <c r="O1335" s="132">
        <v>0</v>
      </c>
      <c r="P1335" s="132">
        <f>O1335*H1335</f>
        <v>0</v>
      </c>
      <c r="Q1335" s="132">
        <v>0</v>
      </c>
      <c r="R1335" s="132">
        <f>Q1335*H1335</f>
        <v>0</v>
      </c>
      <c r="S1335" s="132">
        <v>0</v>
      </c>
      <c r="T1335" s="133">
        <f>S1335*H1335</f>
        <v>0</v>
      </c>
      <c r="AR1335" s="134" t="s">
        <v>133</v>
      </c>
      <c r="AT1335" s="134" t="s">
        <v>128</v>
      </c>
      <c r="AU1335" s="134" t="s">
        <v>84</v>
      </c>
      <c r="AY1335" s="13" t="s">
        <v>125</v>
      </c>
      <c r="BE1335" s="135">
        <f>IF(N1335="základní",J1335,0)</f>
        <v>24560</v>
      </c>
      <c r="BF1335" s="135">
        <f>IF(N1335="snížená",J1335,0)</f>
        <v>0</v>
      </c>
      <c r="BG1335" s="135">
        <f>IF(N1335="zákl. přenesená",J1335,0)</f>
        <v>0</v>
      </c>
      <c r="BH1335" s="135">
        <f>IF(N1335="sníž. přenesená",J1335,0)</f>
        <v>0</v>
      </c>
      <c r="BI1335" s="135">
        <f>IF(N1335="nulová",J1335,0)</f>
        <v>0</v>
      </c>
      <c r="BJ1335" s="13" t="s">
        <v>82</v>
      </c>
      <c r="BK1335" s="135">
        <f>ROUND(I1335*H1335,2)</f>
        <v>24560</v>
      </c>
      <c r="BL1335" s="13" t="s">
        <v>133</v>
      </c>
      <c r="BM1335" s="134" t="s">
        <v>2063</v>
      </c>
    </row>
    <row r="1336" spans="2:65" s="1" customFormat="1" ht="38.4">
      <c r="B1336" s="25"/>
      <c r="D1336" s="136" t="s">
        <v>134</v>
      </c>
      <c r="F1336" s="137" t="s">
        <v>2064</v>
      </c>
      <c r="L1336" s="25"/>
      <c r="M1336" s="138"/>
      <c r="T1336" s="49"/>
      <c r="AT1336" s="13" t="s">
        <v>134</v>
      </c>
      <c r="AU1336" s="13" t="s">
        <v>84</v>
      </c>
    </row>
    <row r="1337" spans="2:65" s="1" customFormat="1" ht="38.4">
      <c r="B1337" s="25"/>
      <c r="D1337" s="136" t="s">
        <v>136</v>
      </c>
      <c r="F1337" s="139" t="s">
        <v>2042</v>
      </c>
      <c r="L1337" s="25"/>
      <c r="M1337" s="138"/>
      <c r="T1337" s="49"/>
      <c r="AT1337" s="13" t="s">
        <v>136</v>
      </c>
      <c r="AU1337" s="13" t="s">
        <v>84</v>
      </c>
    </row>
    <row r="1338" spans="2:65" s="1" customFormat="1" ht="21.75" customHeight="1">
      <c r="B1338" s="25"/>
      <c r="C1338" s="124" t="s">
        <v>2065</v>
      </c>
      <c r="D1338" s="124" t="s">
        <v>128</v>
      </c>
      <c r="E1338" s="125" t="s">
        <v>2066</v>
      </c>
      <c r="F1338" s="126" t="s">
        <v>2067</v>
      </c>
      <c r="G1338" s="127" t="s">
        <v>2039</v>
      </c>
      <c r="H1338" s="128">
        <v>4</v>
      </c>
      <c r="I1338" s="129">
        <v>8980</v>
      </c>
      <c r="J1338" s="129">
        <f>ROUND(I1338*H1338,2)</f>
        <v>35920</v>
      </c>
      <c r="K1338" s="126" t="s">
        <v>132</v>
      </c>
      <c r="L1338" s="25"/>
      <c r="M1338" s="130" t="s">
        <v>1</v>
      </c>
      <c r="N1338" s="131" t="s">
        <v>39</v>
      </c>
      <c r="O1338" s="132">
        <v>0</v>
      </c>
      <c r="P1338" s="132">
        <f>O1338*H1338</f>
        <v>0</v>
      </c>
      <c r="Q1338" s="132">
        <v>0</v>
      </c>
      <c r="R1338" s="132">
        <f>Q1338*H1338</f>
        <v>0</v>
      </c>
      <c r="S1338" s="132">
        <v>0</v>
      </c>
      <c r="T1338" s="133">
        <f>S1338*H1338</f>
        <v>0</v>
      </c>
      <c r="AR1338" s="134" t="s">
        <v>133</v>
      </c>
      <c r="AT1338" s="134" t="s">
        <v>128</v>
      </c>
      <c r="AU1338" s="134" t="s">
        <v>84</v>
      </c>
      <c r="AY1338" s="13" t="s">
        <v>125</v>
      </c>
      <c r="BE1338" s="135">
        <f>IF(N1338="základní",J1338,0)</f>
        <v>35920</v>
      </c>
      <c r="BF1338" s="135">
        <f>IF(N1338="snížená",J1338,0)</f>
        <v>0</v>
      </c>
      <c r="BG1338" s="135">
        <f>IF(N1338="zákl. přenesená",J1338,0)</f>
        <v>0</v>
      </c>
      <c r="BH1338" s="135">
        <f>IF(N1338="sníž. přenesená",J1338,0)</f>
        <v>0</v>
      </c>
      <c r="BI1338" s="135">
        <f>IF(N1338="nulová",J1338,0)</f>
        <v>0</v>
      </c>
      <c r="BJ1338" s="13" t="s">
        <v>82</v>
      </c>
      <c r="BK1338" s="135">
        <f>ROUND(I1338*H1338,2)</f>
        <v>35920</v>
      </c>
      <c r="BL1338" s="13" t="s">
        <v>133</v>
      </c>
      <c r="BM1338" s="134" t="s">
        <v>2068</v>
      </c>
    </row>
    <row r="1339" spans="2:65" s="1" customFormat="1" ht="38.4">
      <c r="B1339" s="25"/>
      <c r="D1339" s="136" t="s">
        <v>134</v>
      </c>
      <c r="F1339" s="137" t="s">
        <v>2069</v>
      </c>
      <c r="L1339" s="25"/>
      <c r="M1339" s="138"/>
      <c r="T1339" s="49"/>
      <c r="AT1339" s="13" t="s">
        <v>134</v>
      </c>
      <c r="AU1339" s="13" t="s">
        <v>84</v>
      </c>
    </row>
    <row r="1340" spans="2:65" s="1" customFormat="1" ht="38.4">
      <c r="B1340" s="25"/>
      <c r="D1340" s="136" t="s">
        <v>136</v>
      </c>
      <c r="F1340" s="139" t="s">
        <v>2042</v>
      </c>
      <c r="L1340" s="25"/>
      <c r="M1340" s="138"/>
      <c r="T1340" s="49"/>
      <c r="AT1340" s="13" t="s">
        <v>136</v>
      </c>
      <c r="AU1340" s="13" t="s">
        <v>84</v>
      </c>
    </row>
    <row r="1341" spans="2:65" s="1" customFormat="1" ht="16.5" customHeight="1">
      <c r="B1341" s="25"/>
      <c r="C1341" s="124" t="s">
        <v>2070</v>
      </c>
      <c r="D1341" s="124" t="s">
        <v>128</v>
      </c>
      <c r="E1341" s="125" t="s">
        <v>2071</v>
      </c>
      <c r="F1341" s="126" t="s">
        <v>2072</v>
      </c>
      <c r="G1341" s="127" t="s">
        <v>450</v>
      </c>
      <c r="H1341" s="128">
        <v>20</v>
      </c>
      <c r="I1341" s="129">
        <v>489</v>
      </c>
      <c r="J1341" s="129">
        <f>ROUND(I1341*H1341,2)</f>
        <v>9780</v>
      </c>
      <c r="K1341" s="126" t="s">
        <v>132</v>
      </c>
      <c r="L1341" s="25"/>
      <c r="M1341" s="130" t="s">
        <v>1</v>
      </c>
      <c r="N1341" s="131" t="s">
        <v>39</v>
      </c>
      <c r="O1341" s="132">
        <v>0</v>
      </c>
      <c r="P1341" s="132">
        <f>O1341*H1341</f>
        <v>0</v>
      </c>
      <c r="Q1341" s="132">
        <v>0</v>
      </c>
      <c r="R1341" s="132">
        <f>Q1341*H1341</f>
        <v>0</v>
      </c>
      <c r="S1341" s="132">
        <v>0</v>
      </c>
      <c r="T1341" s="133">
        <f>S1341*H1341</f>
        <v>0</v>
      </c>
      <c r="AR1341" s="134" t="s">
        <v>133</v>
      </c>
      <c r="AT1341" s="134" t="s">
        <v>128</v>
      </c>
      <c r="AU1341" s="134" t="s">
        <v>84</v>
      </c>
      <c r="AY1341" s="13" t="s">
        <v>125</v>
      </c>
      <c r="BE1341" s="135">
        <f>IF(N1341="základní",J1341,0)</f>
        <v>9780</v>
      </c>
      <c r="BF1341" s="135">
        <f>IF(N1341="snížená",J1341,0)</f>
        <v>0</v>
      </c>
      <c r="BG1341" s="135">
        <f>IF(N1341="zákl. přenesená",J1341,0)</f>
        <v>0</v>
      </c>
      <c r="BH1341" s="135">
        <f>IF(N1341="sníž. přenesená",J1341,0)</f>
        <v>0</v>
      </c>
      <c r="BI1341" s="135">
        <f>IF(N1341="nulová",J1341,0)</f>
        <v>0</v>
      </c>
      <c r="BJ1341" s="13" t="s">
        <v>82</v>
      </c>
      <c r="BK1341" s="135">
        <f>ROUND(I1341*H1341,2)</f>
        <v>9780</v>
      </c>
      <c r="BL1341" s="13" t="s">
        <v>133</v>
      </c>
      <c r="BM1341" s="134" t="s">
        <v>2073</v>
      </c>
    </row>
    <row r="1342" spans="2:65" s="1" customFormat="1" ht="28.8">
      <c r="B1342" s="25"/>
      <c r="D1342" s="136" t="s">
        <v>134</v>
      </c>
      <c r="F1342" s="137" t="s">
        <v>2074</v>
      </c>
      <c r="L1342" s="25"/>
      <c r="M1342" s="138"/>
      <c r="T1342" s="49"/>
      <c r="AT1342" s="13" t="s">
        <v>134</v>
      </c>
      <c r="AU1342" s="13" t="s">
        <v>84</v>
      </c>
    </row>
    <row r="1343" spans="2:65" s="1" customFormat="1" ht="28.8">
      <c r="B1343" s="25"/>
      <c r="D1343" s="136" t="s">
        <v>136</v>
      </c>
      <c r="F1343" s="139" t="s">
        <v>2075</v>
      </c>
      <c r="L1343" s="25"/>
      <c r="M1343" s="138"/>
      <c r="T1343" s="49"/>
      <c r="AT1343" s="13" t="s">
        <v>136</v>
      </c>
      <c r="AU1343" s="13" t="s">
        <v>84</v>
      </c>
    </row>
    <row r="1344" spans="2:65" s="1" customFormat="1" ht="16.5" customHeight="1">
      <c r="B1344" s="25"/>
      <c r="C1344" s="124" t="s">
        <v>2076</v>
      </c>
      <c r="D1344" s="124" t="s">
        <v>128</v>
      </c>
      <c r="E1344" s="125" t="s">
        <v>2077</v>
      </c>
      <c r="F1344" s="126" t="s">
        <v>2078</v>
      </c>
      <c r="G1344" s="127" t="s">
        <v>450</v>
      </c>
      <c r="H1344" s="128">
        <v>20</v>
      </c>
      <c r="I1344" s="129">
        <v>489</v>
      </c>
      <c r="J1344" s="129">
        <f>ROUND(I1344*H1344,2)</f>
        <v>9780</v>
      </c>
      <c r="K1344" s="126" t="s">
        <v>132</v>
      </c>
      <c r="L1344" s="25"/>
      <c r="M1344" s="130" t="s">
        <v>1</v>
      </c>
      <c r="N1344" s="131" t="s">
        <v>39</v>
      </c>
      <c r="O1344" s="132">
        <v>0</v>
      </c>
      <c r="P1344" s="132">
        <f>O1344*H1344</f>
        <v>0</v>
      </c>
      <c r="Q1344" s="132">
        <v>0</v>
      </c>
      <c r="R1344" s="132">
        <f>Q1344*H1344</f>
        <v>0</v>
      </c>
      <c r="S1344" s="132">
        <v>0</v>
      </c>
      <c r="T1344" s="133">
        <f>S1344*H1344</f>
        <v>0</v>
      </c>
      <c r="AR1344" s="134" t="s">
        <v>133</v>
      </c>
      <c r="AT1344" s="134" t="s">
        <v>128</v>
      </c>
      <c r="AU1344" s="134" t="s">
        <v>84</v>
      </c>
      <c r="AY1344" s="13" t="s">
        <v>125</v>
      </c>
      <c r="BE1344" s="135">
        <f>IF(N1344="základní",J1344,0)</f>
        <v>9780</v>
      </c>
      <c r="BF1344" s="135">
        <f>IF(N1344="snížená",J1344,0)</f>
        <v>0</v>
      </c>
      <c r="BG1344" s="135">
        <f>IF(N1344="zákl. přenesená",J1344,0)</f>
        <v>0</v>
      </c>
      <c r="BH1344" s="135">
        <f>IF(N1344="sníž. přenesená",J1344,0)</f>
        <v>0</v>
      </c>
      <c r="BI1344" s="135">
        <f>IF(N1344="nulová",J1344,0)</f>
        <v>0</v>
      </c>
      <c r="BJ1344" s="13" t="s">
        <v>82</v>
      </c>
      <c r="BK1344" s="135">
        <f>ROUND(I1344*H1344,2)</f>
        <v>9780</v>
      </c>
      <c r="BL1344" s="13" t="s">
        <v>133</v>
      </c>
      <c r="BM1344" s="134" t="s">
        <v>2079</v>
      </c>
    </row>
    <row r="1345" spans="2:65" s="1" customFormat="1" ht="28.8">
      <c r="B1345" s="25"/>
      <c r="D1345" s="136" t="s">
        <v>134</v>
      </c>
      <c r="F1345" s="137" t="s">
        <v>2080</v>
      </c>
      <c r="L1345" s="25"/>
      <c r="M1345" s="138"/>
      <c r="T1345" s="49"/>
      <c r="AT1345" s="13" t="s">
        <v>134</v>
      </c>
      <c r="AU1345" s="13" t="s">
        <v>84</v>
      </c>
    </row>
    <row r="1346" spans="2:65" s="1" customFormat="1" ht="28.8">
      <c r="B1346" s="25"/>
      <c r="D1346" s="136" t="s">
        <v>136</v>
      </c>
      <c r="F1346" s="139" t="s">
        <v>2075</v>
      </c>
      <c r="L1346" s="25"/>
      <c r="M1346" s="138"/>
      <c r="T1346" s="49"/>
      <c r="AT1346" s="13" t="s">
        <v>136</v>
      </c>
      <c r="AU1346" s="13" t="s">
        <v>84</v>
      </c>
    </row>
    <row r="1347" spans="2:65" s="1" customFormat="1" ht="16.5" customHeight="1">
      <c r="B1347" s="25"/>
      <c r="C1347" s="124" t="s">
        <v>2081</v>
      </c>
      <c r="D1347" s="124" t="s">
        <v>128</v>
      </c>
      <c r="E1347" s="125" t="s">
        <v>2082</v>
      </c>
      <c r="F1347" s="126" t="s">
        <v>2083</v>
      </c>
      <c r="G1347" s="127" t="s">
        <v>450</v>
      </c>
      <c r="H1347" s="128">
        <v>20</v>
      </c>
      <c r="I1347" s="129">
        <v>495</v>
      </c>
      <c r="J1347" s="129">
        <f>ROUND(I1347*H1347,2)</f>
        <v>9900</v>
      </c>
      <c r="K1347" s="126" t="s">
        <v>132</v>
      </c>
      <c r="L1347" s="25"/>
      <c r="M1347" s="130" t="s">
        <v>1</v>
      </c>
      <c r="N1347" s="131" t="s">
        <v>39</v>
      </c>
      <c r="O1347" s="132">
        <v>0</v>
      </c>
      <c r="P1347" s="132">
        <f>O1347*H1347</f>
        <v>0</v>
      </c>
      <c r="Q1347" s="132">
        <v>0</v>
      </c>
      <c r="R1347" s="132">
        <f>Q1347*H1347</f>
        <v>0</v>
      </c>
      <c r="S1347" s="132">
        <v>0</v>
      </c>
      <c r="T1347" s="133">
        <f>S1347*H1347</f>
        <v>0</v>
      </c>
      <c r="AR1347" s="134" t="s">
        <v>133</v>
      </c>
      <c r="AT1347" s="134" t="s">
        <v>128</v>
      </c>
      <c r="AU1347" s="134" t="s">
        <v>84</v>
      </c>
      <c r="AY1347" s="13" t="s">
        <v>125</v>
      </c>
      <c r="BE1347" s="135">
        <f>IF(N1347="základní",J1347,0)</f>
        <v>9900</v>
      </c>
      <c r="BF1347" s="135">
        <f>IF(N1347="snížená",J1347,0)</f>
        <v>0</v>
      </c>
      <c r="BG1347" s="135">
        <f>IF(N1347="zákl. přenesená",J1347,0)</f>
        <v>0</v>
      </c>
      <c r="BH1347" s="135">
        <f>IF(N1347="sníž. přenesená",J1347,0)</f>
        <v>0</v>
      </c>
      <c r="BI1347" s="135">
        <f>IF(N1347="nulová",J1347,0)</f>
        <v>0</v>
      </c>
      <c r="BJ1347" s="13" t="s">
        <v>82</v>
      </c>
      <c r="BK1347" s="135">
        <f>ROUND(I1347*H1347,2)</f>
        <v>9900</v>
      </c>
      <c r="BL1347" s="13" t="s">
        <v>133</v>
      </c>
      <c r="BM1347" s="134" t="s">
        <v>2084</v>
      </c>
    </row>
    <row r="1348" spans="2:65" s="1" customFormat="1" ht="28.8">
      <c r="B1348" s="25"/>
      <c r="D1348" s="136" t="s">
        <v>134</v>
      </c>
      <c r="F1348" s="137" t="s">
        <v>2085</v>
      </c>
      <c r="L1348" s="25"/>
      <c r="M1348" s="138"/>
      <c r="T1348" s="49"/>
      <c r="AT1348" s="13" t="s">
        <v>134</v>
      </c>
      <c r="AU1348" s="13" t="s">
        <v>84</v>
      </c>
    </row>
    <row r="1349" spans="2:65" s="1" customFormat="1" ht="28.8">
      <c r="B1349" s="25"/>
      <c r="D1349" s="136" t="s">
        <v>136</v>
      </c>
      <c r="F1349" s="139" t="s">
        <v>2075</v>
      </c>
      <c r="L1349" s="25"/>
      <c r="M1349" s="138"/>
      <c r="T1349" s="49"/>
      <c r="AT1349" s="13" t="s">
        <v>136</v>
      </c>
      <c r="AU1349" s="13" t="s">
        <v>84</v>
      </c>
    </row>
    <row r="1350" spans="2:65" s="1" customFormat="1" ht="16.5" customHeight="1">
      <c r="B1350" s="25"/>
      <c r="C1350" s="124" t="s">
        <v>2086</v>
      </c>
      <c r="D1350" s="124" t="s">
        <v>128</v>
      </c>
      <c r="E1350" s="125" t="s">
        <v>2087</v>
      </c>
      <c r="F1350" s="126" t="s">
        <v>2088</v>
      </c>
      <c r="G1350" s="127" t="s">
        <v>450</v>
      </c>
      <c r="H1350" s="128">
        <v>20</v>
      </c>
      <c r="I1350" s="129">
        <v>495</v>
      </c>
      <c r="J1350" s="129">
        <f>ROUND(I1350*H1350,2)</f>
        <v>9900</v>
      </c>
      <c r="K1350" s="126" t="s">
        <v>132</v>
      </c>
      <c r="L1350" s="25"/>
      <c r="M1350" s="130" t="s">
        <v>1</v>
      </c>
      <c r="N1350" s="131" t="s">
        <v>39</v>
      </c>
      <c r="O1350" s="132">
        <v>0</v>
      </c>
      <c r="P1350" s="132">
        <f>O1350*H1350</f>
        <v>0</v>
      </c>
      <c r="Q1350" s="132">
        <v>0</v>
      </c>
      <c r="R1350" s="132">
        <f>Q1350*H1350</f>
        <v>0</v>
      </c>
      <c r="S1350" s="132">
        <v>0</v>
      </c>
      <c r="T1350" s="133">
        <f>S1350*H1350</f>
        <v>0</v>
      </c>
      <c r="AR1350" s="134" t="s">
        <v>133</v>
      </c>
      <c r="AT1350" s="134" t="s">
        <v>128</v>
      </c>
      <c r="AU1350" s="134" t="s">
        <v>84</v>
      </c>
      <c r="AY1350" s="13" t="s">
        <v>125</v>
      </c>
      <c r="BE1350" s="135">
        <f>IF(N1350="základní",J1350,0)</f>
        <v>9900</v>
      </c>
      <c r="BF1350" s="135">
        <f>IF(N1350="snížená",J1350,0)</f>
        <v>0</v>
      </c>
      <c r="BG1350" s="135">
        <f>IF(N1350="zákl. přenesená",J1350,0)</f>
        <v>0</v>
      </c>
      <c r="BH1350" s="135">
        <f>IF(N1350="sníž. přenesená",J1350,0)</f>
        <v>0</v>
      </c>
      <c r="BI1350" s="135">
        <f>IF(N1350="nulová",J1350,0)</f>
        <v>0</v>
      </c>
      <c r="BJ1350" s="13" t="s">
        <v>82</v>
      </c>
      <c r="BK1350" s="135">
        <f>ROUND(I1350*H1350,2)</f>
        <v>9900</v>
      </c>
      <c r="BL1350" s="13" t="s">
        <v>133</v>
      </c>
      <c r="BM1350" s="134" t="s">
        <v>2089</v>
      </c>
    </row>
    <row r="1351" spans="2:65" s="1" customFormat="1" ht="28.8">
      <c r="B1351" s="25"/>
      <c r="D1351" s="136" t="s">
        <v>134</v>
      </c>
      <c r="F1351" s="137" t="s">
        <v>2090</v>
      </c>
      <c r="L1351" s="25"/>
      <c r="M1351" s="138"/>
      <c r="T1351" s="49"/>
      <c r="AT1351" s="13" t="s">
        <v>134</v>
      </c>
      <c r="AU1351" s="13" t="s">
        <v>84</v>
      </c>
    </row>
    <row r="1352" spans="2:65" s="1" customFormat="1" ht="28.8">
      <c r="B1352" s="25"/>
      <c r="D1352" s="136" t="s">
        <v>136</v>
      </c>
      <c r="F1352" s="139" t="s">
        <v>2075</v>
      </c>
      <c r="L1352" s="25"/>
      <c r="M1352" s="138"/>
      <c r="T1352" s="49"/>
      <c r="AT1352" s="13" t="s">
        <v>136</v>
      </c>
      <c r="AU1352" s="13" t="s">
        <v>84</v>
      </c>
    </row>
    <row r="1353" spans="2:65" s="1" customFormat="1" ht="16.5" customHeight="1">
      <c r="B1353" s="25"/>
      <c r="C1353" s="124" t="s">
        <v>2091</v>
      </c>
      <c r="D1353" s="124" t="s">
        <v>128</v>
      </c>
      <c r="E1353" s="125" t="s">
        <v>2092</v>
      </c>
      <c r="F1353" s="126" t="s">
        <v>2093</v>
      </c>
      <c r="G1353" s="127" t="s">
        <v>450</v>
      </c>
      <c r="H1353" s="128">
        <v>20</v>
      </c>
      <c r="I1353" s="129">
        <v>823</v>
      </c>
      <c r="J1353" s="129">
        <f>ROUND(I1353*H1353,2)</f>
        <v>16460</v>
      </c>
      <c r="K1353" s="126" t="s">
        <v>132</v>
      </c>
      <c r="L1353" s="25"/>
      <c r="M1353" s="130" t="s">
        <v>1</v>
      </c>
      <c r="N1353" s="131" t="s">
        <v>39</v>
      </c>
      <c r="O1353" s="132">
        <v>0</v>
      </c>
      <c r="P1353" s="132">
        <f>O1353*H1353</f>
        <v>0</v>
      </c>
      <c r="Q1353" s="132">
        <v>0</v>
      </c>
      <c r="R1353" s="132">
        <f>Q1353*H1353</f>
        <v>0</v>
      </c>
      <c r="S1353" s="132">
        <v>0</v>
      </c>
      <c r="T1353" s="133">
        <f>S1353*H1353</f>
        <v>0</v>
      </c>
      <c r="AR1353" s="134" t="s">
        <v>133</v>
      </c>
      <c r="AT1353" s="134" t="s">
        <v>128</v>
      </c>
      <c r="AU1353" s="134" t="s">
        <v>84</v>
      </c>
      <c r="AY1353" s="13" t="s">
        <v>125</v>
      </c>
      <c r="BE1353" s="135">
        <f>IF(N1353="základní",J1353,0)</f>
        <v>16460</v>
      </c>
      <c r="BF1353" s="135">
        <f>IF(N1353="snížená",J1353,0)</f>
        <v>0</v>
      </c>
      <c r="BG1353" s="135">
        <f>IF(N1353="zákl. přenesená",J1353,0)</f>
        <v>0</v>
      </c>
      <c r="BH1353" s="135">
        <f>IF(N1353="sníž. přenesená",J1353,0)</f>
        <v>0</v>
      </c>
      <c r="BI1353" s="135">
        <f>IF(N1353="nulová",J1353,0)</f>
        <v>0</v>
      </c>
      <c r="BJ1353" s="13" t="s">
        <v>82</v>
      </c>
      <c r="BK1353" s="135">
        <f>ROUND(I1353*H1353,2)</f>
        <v>16460</v>
      </c>
      <c r="BL1353" s="13" t="s">
        <v>133</v>
      </c>
      <c r="BM1353" s="134" t="s">
        <v>2094</v>
      </c>
    </row>
    <row r="1354" spans="2:65" s="1" customFormat="1" ht="28.8">
      <c r="B1354" s="25"/>
      <c r="D1354" s="136" t="s">
        <v>134</v>
      </c>
      <c r="F1354" s="137" t="s">
        <v>2095</v>
      </c>
      <c r="L1354" s="25"/>
      <c r="M1354" s="138"/>
      <c r="T1354" s="49"/>
      <c r="AT1354" s="13" t="s">
        <v>134</v>
      </c>
      <c r="AU1354" s="13" t="s">
        <v>84</v>
      </c>
    </row>
    <row r="1355" spans="2:65" s="1" customFormat="1" ht="28.8">
      <c r="B1355" s="25"/>
      <c r="D1355" s="136" t="s">
        <v>136</v>
      </c>
      <c r="F1355" s="139" t="s">
        <v>2075</v>
      </c>
      <c r="L1355" s="25"/>
      <c r="M1355" s="138"/>
      <c r="T1355" s="49"/>
      <c r="AT1355" s="13" t="s">
        <v>136</v>
      </c>
      <c r="AU1355" s="13" t="s">
        <v>84</v>
      </c>
    </row>
    <row r="1356" spans="2:65" s="1" customFormat="1" ht="16.5" customHeight="1">
      <c r="B1356" s="25"/>
      <c r="C1356" s="124" t="s">
        <v>2096</v>
      </c>
      <c r="D1356" s="124" t="s">
        <v>128</v>
      </c>
      <c r="E1356" s="125" t="s">
        <v>2097</v>
      </c>
      <c r="F1356" s="126" t="s">
        <v>2098</v>
      </c>
      <c r="G1356" s="127" t="s">
        <v>146</v>
      </c>
      <c r="H1356" s="128">
        <v>20</v>
      </c>
      <c r="I1356" s="129">
        <v>390</v>
      </c>
      <c r="J1356" s="129">
        <f>ROUND(I1356*H1356,2)</f>
        <v>7800</v>
      </c>
      <c r="K1356" s="126" t="s">
        <v>132</v>
      </c>
      <c r="L1356" s="25"/>
      <c r="M1356" s="130" t="s">
        <v>1</v>
      </c>
      <c r="N1356" s="131" t="s">
        <v>39</v>
      </c>
      <c r="O1356" s="132">
        <v>0</v>
      </c>
      <c r="P1356" s="132">
        <f>O1356*H1356</f>
        <v>0</v>
      </c>
      <c r="Q1356" s="132">
        <v>0</v>
      </c>
      <c r="R1356" s="132">
        <f>Q1356*H1356</f>
        <v>0</v>
      </c>
      <c r="S1356" s="132">
        <v>0</v>
      </c>
      <c r="T1356" s="133">
        <f>S1356*H1356</f>
        <v>0</v>
      </c>
      <c r="AR1356" s="134" t="s">
        <v>133</v>
      </c>
      <c r="AT1356" s="134" t="s">
        <v>128</v>
      </c>
      <c r="AU1356" s="134" t="s">
        <v>84</v>
      </c>
      <c r="AY1356" s="13" t="s">
        <v>125</v>
      </c>
      <c r="BE1356" s="135">
        <f>IF(N1356="základní",J1356,0)</f>
        <v>7800</v>
      </c>
      <c r="BF1356" s="135">
        <f>IF(N1356="snížená",J1356,0)</f>
        <v>0</v>
      </c>
      <c r="BG1356" s="135">
        <f>IF(N1356="zákl. přenesená",J1356,0)</f>
        <v>0</v>
      </c>
      <c r="BH1356" s="135">
        <f>IF(N1356="sníž. přenesená",J1356,0)</f>
        <v>0</v>
      </c>
      <c r="BI1356" s="135">
        <f>IF(N1356="nulová",J1356,0)</f>
        <v>0</v>
      </c>
      <c r="BJ1356" s="13" t="s">
        <v>82</v>
      </c>
      <c r="BK1356" s="135">
        <f>ROUND(I1356*H1356,2)</f>
        <v>7800</v>
      </c>
      <c r="BL1356" s="13" t="s">
        <v>133</v>
      </c>
      <c r="BM1356" s="134" t="s">
        <v>2099</v>
      </c>
    </row>
    <row r="1357" spans="2:65" s="1" customFormat="1" ht="28.8">
      <c r="B1357" s="25"/>
      <c r="D1357" s="136" t="s">
        <v>134</v>
      </c>
      <c r="F1357" s="137" t="s">
        <v>2100</v>
      </c>
      <c r="L1357" s="25"/>
      <c r="M1357" s="138"/>
      <c r="T1357" s="49"/>
      <c r="AT1357" s="13" t="s">
        <v>134</v>
      </c>
      <c r="AU1357" s="13" t="s">
        <v>84</v>
      </c>
    </row>
    <row r="1358" spans="2:65" s="1" customFormat="1" ht="28.8">
      <c r="B1358" s="25"/>
      <c r="D1358" s="136" t="s">
        <v>136</v>
      </c>
      <c r="F1358" s="139" t="s">
        <v>2101</v>
      </c>
      <c r="L1358" s="25"/>
      <c r="M1358" s="138"/>
      <c r="T1358" s="49"/>
      <c r="AT1358" s="13" t="s">
        <v>136</v>
      </c>
      <c r="AU1358" s="13" t="s">
        <v>84</v>
      </c>
    </row>
    <row r="1359" spans="2:65" s="1" customFormat="1" ht="16.5" customHeight="1">
      <c r="B1359" s="25"/>
      <c r="C1359" s="124" t="s">
        <v>2102</v>
      </c>
      <c r="D1359" s="124" t="s">
        <v>128</v>
      </c>
      <c r="E1359" s="125" t="s">
        <v>2103</v>
      </c>
      <c r="F1359" s="126" t="s">
        <v>2104</v>
      </c>
      <c r="G1359" s="127" t="s">
        <v>146</v>
      </c>
      <c r="H1359" s="128">
        <v>20</v>
      </c>
      <c r="I1359" s="129">
        <v>390</v>
      </c>
      <c r="J1359" s="129">
        <f>ROUND(I1359*H1359,2)</f>
        <v>7800</v>
      </c>
      <c r="K1359" s="126" t="s">
        <v>132</v>
      </c>
      <c r="L1359" s="25"/>
      <c r="M1359" s="130" t="s">
        <v>1</v>
      </c>
      <c r="N1359" s="131" t="s">
        <v>39</v>
      </c>
      <c r="O1359" s="132">
        <v>0</v>
      </c>
      <c r="P1359" s="132">
        <f>O1359*H1359</f>
        <v>0</v>
      </c>
      <c r="Q1359" s="132">
        <v>0</v>
      </c>
      <c r="R1359" s="132">
        <f>Q1359*H1359</f>
        <v>0</v>
      </c>
      <c r="S1359" s="132">
        <v>0</v>
      </c>
      <c r="T1359" s="133">
        <f>S1359*H1359</f>
        <v>0</v>
      </c>
      <c r="AR1359" s="134" t="s">
        <v>133</v>
      </c>
      <c r="AT1359" s="134" t="s">
        <v>128</v>
      </c>
      <c r="AU1359" s="134" t="s">
        <v>84</v>
      </c>
      <c r="AY1359" s="13" t="s">
        <v>125</v>
      </c>
      <c r="BE1359" s="135">
        <f>IF(N1359="základní",J1359,0)</f>
        <v>7800</v>
      </c>
      <c r="BF1359" s="135">
        <f>IF(N1359="snížená",J1359,0)</f>
        <v>0</v>
      </c>
      <c r="BG1359" s="135">
        <f>IF(N1359="zákl. přenesená",J1359,0)</f>
        <v>0</v>
      </c>
      <c r="BH1359" s="135">
        <f>IF(N1359="sníž. přenesená",J1359,0)</f>
        <v>0</v>
      </c>
      <c r="BI1359" s="135">
        <f>IF(N1359="nulová",J1359,0)</f>
        <v>0</v>
      </c>
      <c r="BJ1359" s="13" t="s">
        <v>82</v>
      </c>
      <c r="BK1359" s="135">
        <f>ROUND(I1359*H1359,2)</f>
        <v>7800</v>
      </c>
      <c r="BL1359" s="13" t="s">
        <v>133</v>
      </c>
      <c r="BM1359" s="134" t="s">
        <v>2105</v>
      </c>
    </row>
    <row r="1360" spans="2:65" s="1" customFormat="1" ht="28.8">
      <c r="B1360" s="25"/>
      <c r="D1360" s="136" t="s">
        <v>134</v>
      </c>
      <c r="F1360" s="137" t="s">
        <v>2106</v>
      </c>
      <c r="L1360" s="25"/>
      <c r="M1360" s="138"/>
      <c r="T1360" s="49"/>
      <c r="AT1360" s="13" t="s">
        <v>134</v>
      </c>
      <c r="AU1360" s="13" t="s">
        <v>84</v>
      </c>
    </row>
    <row r="1361" spans="2:65" s="1" customFormat="1" ht="28.8">
      <c r="B1361" s="25"/>
      <c r="D1361" s="136" t="s">
        <v>136</v>
      </c>
      <c r="F1361" s="139" t="s">
        <v>2101</v>
      </c>
      <c r="L1361" s="25"/>
      <c r="M1361" s="138"/>
      <c r="T1361" s="49"/>
      <c r="AT1361" s="13" t="s">
        <v>136</v>
      </c>
      <c r="AU1361" s="13" t="s">
        <v>84</v>
      </c>
    </row>
    <row r="1362" spans="2:65" s="1" customFormat="1" ht="16.5" customHeight="1">
      <c r="B1362" s="25"/>
      <c r="C1362" s="124" t="s">
        <v>2107</v>
      </c>
      <c r="D1362" s="124" t="s">
        <v>128</v>
      </c>
      <c r="E1362" s="125" t="s">
        <v>2108</v>
      </c>
      <c r="F1362" s="126" t="s">
        <v>2109</v>
      </c>
      <c r="G1362" s="127" t="s">
        <v>450</v>
      </c>
      <c r="H1362" s="128">
        <v>10</v>
      </c>
      <c r="I1362" s="129">
        <v>928</v>
      </c>
      <c r="J1362" s="129">
        <f>ROUND(I1362*H1362,2)</f>
        <v>9280</v>
      </c>
      <c r="K1362" s="126" t="s">
        <v>132</v>
      </c>
      <c r="L1362" s="25"/>
      <c r="M1362" s="130" t="s">
        <v>1</v>
      </c>
      <c r="N1362" s="131" t="s">
        <v>39</v>
      </c>
      <c r="O1362" s="132">
        <v>0</v>
      </c>
      <c r="P1362" s="132">
        <f>O1362*H1362</f>
        <v>0</v>
      </c>
      <c r="Q1362" s="132">
        <v>0</v>
      </c>
      <c r="R1362" s="132">
        <f>Q1362*H1362</f>
        <v>0</v>
      </c>
      <c r="S1362" s="132">
        <v>0</v>
      </c>
      <c r="T1362" s="133">
        <f>S1362*H1362</f>
        <v>0</v>
      </c>
      <c r="AR1362" s="134" t="s">
        <v>133</v>
      </c>
      <c r="AT1362" s="134" t="s">
        <v>128</v>
      </c>
      <c r="AU1362" s="134" t="s">
        <v>84</v>
      </c>
      <c r="AY1362" s="13" t="s">
        <v>125</v>
      </c>
      <c r="BE1362" s="135">
        <f>IF(N1362="základní",J1362,0)</f>
        <v>9280</v>
      </c>
      <c r="BF1362" s="135">
        <f>IF(N1362="snížená",J1362,0)</f>
        <v>0</v>
      </c>
      <c r="BG1362" s="135">
        <f>IF(N1362="zákl. přenesená",J1362,0)</f>
        <v>0</v>
      </c>
      <c r="BH1362" s="135">
        <f>IF(N1362="sníž. přenesená",J1362,0)</f>
        <v>0</v>
      </c>
      <c r="BI1362" s="135">
        <f>IF(N1362="nulová",J1362,0)</f>
        <v>0</v>
      </c>
      <c r="BJ1362" s="13" t="s">
        <v>82</v>
      </c>
      <c r="BK1362" s="135">
        <f>ROUND(I1362*H1362,2)</f>
        <v>9280</v>
      </c>
      <c r="BL1362" s="13" t="s">
        <v>133</v>
      </c>
      <c r="BM1362" s="134" t="s">
        <v>2110</v>
      </c>
    </row>
    <row r="1363" spans="2:65" s="1" customFormat="1" ht="28.8">
      <c r="B1363" s="25"/>
      <c r="D1363" s="136" t="s">
        <v>134</v>
      </c>
      <c r="F1363" s="137" t="s">
        <v>2111</v>
      </c>
      <c r="L1363" s="25"/>
      <c r="M1363" s="138"/>
      <c r="T1363" s="49"/>
      <c r="AT1363" s="13" t="s">
        <v>134</v>
      </c>
      <c r="AU1363" s="13" t="s">
        <v>84</v>
      </c>
    </row>
    <row r="1364" spans="2:65" s="1" customFormat="1" ht="28.8">
      <c r="B1364" s="25"/>
      <c r="D1364" s="136" t="s">
        <v>136</v>
      </c>
      <c r="F1364" s="139" t="s">
        <v>2101</v>
      </c>
      <c r="L1364" s="25"/>
      <c r="M1364" s="138"/>
      <c r="T1364" s="49"/>
      <c r="AT1364" s="13" t="s">
        <v>136</v>
      </c>
      <c r="AU1364" s="13" t="s">
        <v>84</v>
      </c>
    </row>
    <row r="1365" spans="2:65" s="1" customFormat="1" ht="16.5" customHeight="1">
      <c r="B1365" s="25"/>
      <c r="C1365" s="124" t="s">
        <v>2112</v>
      </c>
      <c r="D1365" s="124" t="s">
        <v>128</v>
      </c>
      <c r="E1365" s="125" t="s">
        <v>2113</v>
      </c>
      <c r="F1365" s="126" t="s">
        <v>2114</v>
      </c>
      <c r="G1365" s="127" t="s">
        <v>146</v>
      </c>
      <c r="H1365" s="128">
        <v>50</v>
      </c>
      <c r="I1365" s="129">
        <v>68.099999999999994</v>
      </c>
      <c r="J1365" s="129">
        <f>ROUND(I1365*H1365,2)</f>
        <v>3405</v>
      </c>
      <c r="K1365" s="126" t="s">
        <v>132</v>
      </c>
      <c r="L1365" s="25"/>
      <c r="M1365" s="130" t="s">
        <v>1</v>
      </c>
      <c r="N1365" s="131" t="s">
        <v>39</v>
      </c>
      <c r="O1365" s="132">
        <v>0</v>
      </c>
      <c r="P1365" s="132">
        <f>O1365*H1365</f>
        <v>0</v>
      </c>
      <c r="Q1365" s="132">
        <v>0</v>
      </c>
      <c r="R1365" s="132">
        <f>Q1365*H1365</f>
        <v>0</v>
      </c>
      <c r="S1365" s="132">
        <v>0</v>
      </c>
      <c r="T1365" s="133">
        <f>S1365*H1365</f>
        <v>0</v>
      </c>
      <c r="AR1365" s="134" t="s">
        <v>133</v>
      </c>
      <c r="AT1365" s="134" t="s">
        <v>128</v>
      </c>
      <c r="AU1365" s="134" t="s">
        <v>84</v>
      </c>
      <c r="AY1365" s="13" t="s">
        <v>125</v>
      </c>
      <c r="BE1365" s="135">
        <f>IF(N1365="základní",J1365,0)</f>
        <v>3405</v>
      </c>
      <c r="BF1365" s="135">
        <f>IF(N1365="snížená",J1365,0)</f>
        <v>0</v>
      </c>
      <c r="BG1365" s="135">
        <f>IF(N1365="zákl. přenesená",J1365,0)</f>
        <v>0</v>
      </c>
      <c r="BH1365" s="135">
        <f>IF(N1365="sníž. přenesená",J1365,0)</f>
        <v>0</v>
      </c>
      <c r="BI1365" s="135">
        <f>IF(N1365="nulová",J1365,0)</f>
        <v>0</v>
      </c>
      <c r="BJ1365" s="13" t="s">
        <v>82</v>
      </c>
      <c r="BK1365" s="135">
        <f>ROUND(I1365*H1365,2)</f>
        <v>3405</v>
      </c>
      <c r="BL1365" s="13" t="s">
        <v>133</v>
      </c>
      <c r="BM1365" s="134" t="s">
        <v>2115</v>
      </c>
    </row>
    <row r="1366" spans="2:65" s="1" customFormat="1" ht="19.2">
      <c r="B1366" s="25"/>
      <c r="D1366" s="136" t="s">
        <v>134</v>
      </c>
      <c r="F1366" s="137" t="s">
        <v>2116</v>
      </c>
      <c r="L1366" s="25"/>
      <c r="M1366" s="138"/>
      <c r="T1366" s="49"/>
      <c r="AT1366" s="13" t="s">
        <v>134</v>
      </c>
      <c r="AU1366" s="13" t="s">
        <v>84</v>
      </c>
    </row>
    <row r="1367" spans="2:65" s="1" customFormat="1" ht="19.2">
      <c r="B1367" s="25"/>
      <c r="D1367" s="136" t="s">
        <v>136</v>
      </c>
      <c r="F1367" s="139" t="s">
        <v>1341</v>
      </c>
      <c r="L1367" s="25"/>
      <c r="M1367" s="138"/>
      <c r="T1367" s="49"/>
      <c r="AT1367" s="13" t="s">
        <v>136</v>
      </c>
      <c r="AU1367" s="13" t="s">
        <v>84</v>
      </c>
    </row>
    <row r="1368" spans="2:65" s="1" customFormat="1" ht="16.5" customHeight="1">
      <c r="B1368" s="25"/>
      <c r="C1368" s="124" t="s">
        <v>2117</v>
      </c>
      <c r="D1368" s="124" t="s">
        <v>128</v>
      </c>
      <c r="E1368" s="125" t="s">
        <v>2118</v>
      </c>
      <c r="F1368" s="126" t="s">
        <v>2119</v>
      </c>
      <c r="G1368" s="127" t="s">
        <v>146</v>
      </c>
      <c r="H1368" s="128">
        <v>50</v>
      </c>
      <c r="I1368" s="129">
        <v>68.099999999999994</v>
      </c>
      <c r="J1368" s="129">
        <f>ROUND(I1368*H1368,2)</f>
        <v>3405</v>
      </c>
      <c r="K1368" s="126" t="s">
        <v>132</v>
      </c>
      <c r="L1368" s="25"/>
      <c r="M1368" s="130" t="s">
        <v>1</v>
      </c>
      <c r="N1368" s="131" t="s">
        <v>39</v>
      </c>
      <c r="O1368" s="132">
        <v>0</v>
      </c>
      <c r="P1368" s="132">
        <f>O1368*H1368</f>
        <v>0</v>
      </c>
      <c r="Q1368" s="132">
        <v>0</v>
      </c>
      <c r="R1368" s="132">
        <f>Q1368*H1368</f>
        <v>0</v>
      </c>
      <c r="S1368" s="132">
        <v>0</v>
      </c>
      <c r="T1368" s="133">
        <f>S1368*H1368</f>
        <v>0</v>
      </c>
      <c r="AR1368" s="134" t="s">
        <v>133</v>
      </c>
      <c r="AT1368" s="134" t="s">
        <v>128</v>
      </c>
      <c r="AU1368" s="134" t="s">
        <v>84</v>
      </c>
      <c r="AY1368" s="13" t="s">
        <v>125</v>
      </c>
      <c r="BE1368" s="135">
        <f>IF(N1368="základní",J1368,0)</f>
        <v>3405</v>
      </c>
      <c r="BF1368" s="135">
        <f>IF(N1368="snížená",J1368,0)</f>
        <v>0</v>
      </c>
      <c r="BG1368" s="135">
        <f>IF(N1368="zákl. přenesená",J1368,0)</f>
        <v>0</v>
      </c>
      <c r="BH1368" s="135">
        <f>IF(N1368="sníž. přenesená",J1368,0)</f>
        <v>0</v>
      </c>
      <c r="BI1368" s="135">
        <f>IF(N1368="nulová",J1368,0)</f>
        <v>0</v>
      </c>
      <c r="BJ1368" s="13" t="s">
        <v>82</v>
      </c>
      <c r="BK1368" s="135">
        <f>ROUND(I1368*H1368,2)</f>
        <v>3405</v>
      </c>
      <c r="BL1368" s="13" t="s">
        <v>133</v>
      </c>
      <c r="BM1368" s="134" t="s">
        <v>2120</v>
      </c>
    </row>
    <row r="1369" spans="2:65" s="1" customFormat="1" ht="19.2">
      <c r="B1369" s="25"/>
      <c r="D1369" s="136" t="s">
        <v>134</v>
      </c>
      <c r="F1369" s="137" t="s">
        <v>2121</v>
      </c>
      <c r="L1369" s="25"/>
      <c r="M1369" s="138"/>
      <c r="T1369" s="49"/>
      <c r="AT1369" s="13" t="s">
        <v>134</v>
      </c>
      <c r="AU1369" s="13" t="s">
        <v>84</v>
      </c>
    </row>
    <row r="1370" spans="2:65" s="1" customFormat="1" ht="19.2">
      <c r="B1370" s="25"/>
      <c r="D1370" s="136" t="s">
        <v>136</v>
      </c>
      <c r="F1370" s="139" t="s">
        <v>1341</v>
      </c>
      <c r="L1370" s="25"/>
      <c r="M1370" s="138"/>
      <c r="T1370" s="49"/>
      <c r="AT1370" s="13" t="s">
        <v>136</v>
      </c>
      <c r="AU1370" s="13" t="s">
        <v>84</v>
      </c>
    </row>
    <row r="1371" spans="2:65" s="1" customFormat="1" ht="16.5" customHeight="1">
      <c r="B1371" s="25"/>
      <c r="C1371" s="124" t="s">
        <v>2122</v>
      </c>
      <c r="D1371" s="124" t="s">
        <v>128</v>
      </c>
      <c r="E1371" s="125" t="s">
        <v>2123</v>
      </c>
      <c r="F1371" s="126" t="s">
        <v>2124</v>
      </c>
      <c r="G1371" s="127" t="s">
        <v>146</v>
      </c>
      <c r="H1371" s="128">
        <v>50</v>
      </c>
      <c r="I1371" s="129">
        <v>607</v>
      </c>
      <c r="J1371" s="129">
        <f>ROUND(I1371*H1371,2)</f>
        <v>30350</v>
      </c>
      <c r="K1371" s="126" t="s">
        <v>132</v>
      </c>
      <c r="L1371" s="25"/>
      <c r="M1371" s="130" t="s">
        <v>1</v>
      </c>
      <c r="N1371" s="131" t="s">
        <v>39</v>
      </c>
      <c r="O1371" s="132">
        <v>0</v>
      </c>
      <c r="P1371" s="132">
        <f>O1371*H1371</f>
        <v>0</v>
      </c>
      <c r="Q1371" s="132">
        <v>0</v>
      </c>
      <c r="R1371" s="132">
        <f>Q1371*H1371</f>
        <v>0</v>
      </c>
      <c r="S1371" s="132">
        <v>0</v>
      </c>
      <c r="T1371" s="133">
        <f>S1371*H1371</f>
        <v>0</v>
      </c>
      <c r="AR1371" s="134" t="s">
        <v>133</v>
      </c>
      <c r="AT1371" s="134" t="s">
        <v>128</v>
      </c>
      <c r="AU1371" s="134" t="s">
        <v>84</v>
      </c>
      <c r="AY1371" s="13" t="s">
        <v>125</v>
      </c>
      <c r="BE1371" s="135">
        <f>IF(N1371="základní",J1371,0)</f>
        <v>30350</v>
      </c>
      <c r="BF1371" s="135">
        <f>IF(N1371="snížená",J1371,0)</f>
        <v>0</v>
      </c>
      <c r="BG1371" s="135">
        <f>IF(N1371="zákl. přenesená",J1371,0)</f>
        <v>0</v>
      </c>
      <c r="BH1371" s="135">
        <f>IF(N1371="sníž. přenesená",J1371,0)</f>
        <v>0</v>
      </c>
      <c r="BI1371" s="135">
        <f>IF(N1371="nulová",J1371,0)</f>
        <v>0</v>
      </c>
      <c r="BJ1371" s="13" t="s">
        <v>82</v>
      </c>
      <c r="BK1371" s="135">
        <f>ROUND(I1371*H1371,2)</f>
        <v>30350</v>
      </c>
      <c r="BL1371" s="13" t="s">
        <v>133</v>
      </c>
      <c r="BM1371" s="134" t="s">
        <v>2125</v>
      </c>
    </row>
    <row r="1372" spans="2:65" s="1" customFormat="1" ht="28.8">
      <c r="B1372" s="25"/>
      <c r="D1372" s="136" t="s">
        <v>134</v>
      </c>
      <c r="F1372" s="137" t="s">
        <v>2126</v>
      </c>
      <c r="L1372" s="25"/>
      <c r="M1372" s="138"/>
      <c r="T1372" s="49"/>
      <c r="AT1372" s="13" t="s">
        <v>134</v>
      </c>
      <c r="AU1372" s="13" t="s">
        <v>84</v>
      </c>
    </row>
    <row r="1373" spans="2:65" s="1" customFormat="1" ht="38.4">
      <c r="B1373" s="25"/>
      <c r="D1373" s="136" t="s">
        <v>136</v>
      </c>
      <c r="F1373" s="139" t="s">
        <v>2127</v>
      </c>
      <c r="L1373" s="25"/>
      <c r="M1373" s="138"/>
      <c r="T1373" s="49"/>
      <c r="AT1373" s="13" t="s">
        <v>136</v>
      </c>
      <c r="AU1373" s="13" t="s">
        <v>84</v>
      </c>
    </row>
    <row r="1374" spans="2:65" s="1" customFormat="1" ht="16.5" customHeight="1">
      <c r="B1374" s="25"/>
      <c r="C1374" s="124" t="s">
        <v>2128</v>
      </c>
      <c r="D1374" s="124" t="s">
        <v>128</v>
      </c>
      <c r="E1374" s="125" t="s">
        <v>2129</v>
      </c>
      <c r="F1374" s="126" t="s">
        <v>2130</v>
      </c>
      <c r="G1374" s="127" t="s">
        <v>146</v>
      </c>
      <c r="H1374" s="128">
        <v>50</v>
      </c>
      <c r="I1374" s="129">
        <v>607</v>
      </c>
      <c r="J1374" s="129">
        <f>ROUND(I1374*H1374,2)</f>
        <v>30350</v>
      </c>
      <c r="K1374" s="126" t="s">
        <v>132</v>
      </c>
      <c r="L1374" s="25"/>
      <c r="M1374" s="130" t="s">
        <v>1</v>
      </c>
      <c r="N1374" s="131" t="s">
        <v>39</v>
      </c>
      <c r="O1374" s="132">
        <v>0</v>
      </c>
      <c r="P1374" s="132">
        <f>O1374*H1374</f>
        <v>0</v>
      </c>
      <c r="Q1374" s="132">
        <v>0</v>
      </c>
      <c r="R1374" s="132">
        <f>Q1374*H1374</f>
        <v>0</v>
      </c>
      <c r="S1374" s="132">
        <v>0</v>
      </c>
      <c r="T1374" s="133">
        <f>S1374*H1374</f>
        <v>0</v>
      </c>
      <c r="AR1374" s="134" t="s">
        <v>133</v>
      </c>
      <c r="AT1374" s="134" t="s">
        <v>128</v>
      </c>
      <c r="AU1374" s="134" t="s">
        <v>84</v>
      </c>
      <c r="AY1374" s="13" t="s">
        <v>125</v>
      </c>
      <c r="BE1374" s="135">
        <f>IF(N1374="základní",J1374,0)</f>
        <v>30350</v>
      </c>
      <c r="BF1374" s="135">
        <f>IF(N1374="snížená",J1374,0)</f>
        <v>0</v>
      </c>
      <c r="BG1374" s="135">
        <f>IF(N1374="zákl. přenesená",J1374,0)</f>
        <v>0</v>
      </c>
      <c r="BH1374" s="135">
        <f>IF(N1374="sníž. přenesená",J1374,0)</f>
        <v>0</v>
      </c>
      <c r="BI1374" s="135">
        <f>IF(N1374="nulová",J1374,0)</f>
        <v>0</v>
      </c>
      <c r="BJ1374" s="13" t="s">
        <v>82</v>
      </c>
      <c r="BK1374" s="135">
        <f>ROUND(I1374*H1374,2)</f>
        <v>30350</v>
      </c>
      <c r="BL1374" s="13" t="s">
        <v>133</v>
      </c>
      <c r="BM1374" s="134" t="s">
        <v>2131</v>
      </c>
    </row>
    <row r="1375" spans="2:65" s="1" customFormat="1" ht="28.8">
      <c r="B1375" s="25"/>
      <c r="D1375" s="136" t="s">
        <v>134</v>
      </c>
      <c r="F1375" s="137" t="s">
        <v>2132</v>
      </c>
      <c r="L1375" s="25"/>
      <c r="M1375" s="138"/>
      <c r="T1375" s="49"/>
      <c r="AT1375" s="13" t="s">
        <v>134</v>
      </c>
      <c r="AU1375" s="13" t="s">
        <v>84</v>
      </c>
    </row>
    <row r="1376" spans="2:65" s="1" customFormat="1" ht="38.4">
      <c r="B1376" s="25"/>
      <c r="D1376" s="136" t="s">
        <v>136</v>
      </c>
      <c r="F1376" s="139" t="s">
        <v>2127</v>
      </c>
      <c r="L1376" s="25"/>
      <c r="M1376" s="138"/>
      <c r="T1376" s="49"/>
      <c r="AT1376" s="13" t="s">
        <v>136</v>
      </c>
      <c r="AU1376" s="13" t="s">
        <v>84</v>
      </c>
    </row>
    <row r="1377" spans="2:65" s="1" customFormat="1" ht="16.5" customHeight="1">
      <c r="B1377" s="25"/>
      <c r="C1377" s="124" t="s">
        <v>2133</v>
      </c>
      <c r="D1377" s="124" t="s">
        <v>128</v>
      </c>
      <c r="E1377" s="125" t="s">
        <v>2134</v>
      </c>
      <c r="F1377" s="126" t="s">
        <v>2135</v>
      </c>
      <c r="G1377" s="127" t="s">
        <v>146</v>
      </c>
      <c r="H1377" s="128">
        <v>50</v>
      </c>
      <c r="I1377" s="129">
        <v>638</v>
      </c>
      <c r="J1377" s="129">
        <f>ROUND(I1377*H1377,2)</f>
        <v>31900</v>
      </c>
      <c r="K1377" s="126" t="s">
        <v>132</v>
      </c>
      <c r="L1377" s="25"/>
      <c r="M1377" s="130" t="s">
        <v>1</v>
      </c>
      <c r="N1377" s="131" t="s">
        <v>39</v>
      </c>
      <c r="O1377" s="132">
        <v>0</v>
      </c>
      <c r="P1377" s="132">
        <f>O1377*H1377</f>
        <v>0</v>
      </c>
      <c r="Q1377" s="132">
        <v>0</v>
      </c>
      <c r="R1377" s="132">
        <f>Q1377*H1377</f>
        <v>0</v>
      </c>
      <c r="S1377" s="132">
        <v>0</v>
      </c>
      <c r="T1377" s="133">
        <f>S1377*H1377</f>
        <v>0</v>
      </c>
      <c r="AR1377" s="134" t="s">
        <v>133</v>
      </c>
      <c r="AT1377" s="134" t="s">
        <v>128</v>
      </c>
      <c r="AU1377" s="134" t="s">
        <v>84</v>
      </c>
      <c r="AY1377" s="13" t="s">
        <v>125</v>
      </c>
      <c r="BE1377" s="135">
        <f>IF(N1377="základní",J1377,0)</f>
        <v>31900</v>
      </c>
      <c r="BF1377" s="135">
        <f>IF(N1377="snížená",J1377,0)</f>
        <v>0</v>
      </c>
      <c r="BG1377" s="135">
        <f>IF(N1377="zákl. přenesená",J1377,0)</f>
        <v>0</v>
      </c>
      <c r="BH1377" s="135">
        <f>IF(N1377="sníž. přenesená",J1377,0)</f>
        <v>0</v>
      </c>
      <c r="BI1377" s="135">
        <f>IF(N1377="nulová",J1377,0)</f>
        <v>0</v>
      </c>
      <c r="BJ1377" s="13" t="s">
        <v>82</v>
      </c>
      <c r="BK1377" s="135">
        <f>ROUND(I1377*H1377,2)</f>
        <v>31900</v>
      </c>
      <c r="BL1377" s="13" t="s">
        <v>133</v>
      </c>
      <c r="BM1377" s="134" t="s">
        <v>2136</v>
      </c>
    </row>
    <row r="1378" spans="2:65" s="1" customFormat="1" ht="28.8">
      <c r="B1378" s="25"/>
      <c r="D1378" s="136" t="s">
        <v>134</v>
      </c>
      <c r="F1378" s="137" t="s">
        <v>2137</v>
      </c>
      <c r="L1378" s="25"/>
      <c r="M1378" s="138"/>
      <c r="T1378" s="49"/>
      <c r="AT1378" s="13" t="s">
        <v>134</v>
      </c>
      <c r="AU1378" s="13" t="s">
        <v>84</v>
      </c>
    </row>
    <row r="1379" spans="2:65" s="1" customFormat="1" ht="38.4">
      <c r="B1379" s="25"/>
      <c r="D1379" s="136" t="s">
        <v>136</v>
      </c>
      <c r="F1379" s="139" t="s">
        <v>2127</v>
      </c>
      <c r="L1379" s="25"/>
      <c r="M1379" s="138"/>
      <c r="T1379" s="49"/>
      <c r="AT1379" s="13" t="s">
        <v>136</v>
      </c>
      <c r="AU1379" s="13" t="s">
        <v>84</v>
      </c>
    </row>
    <row r="1380" spans="2:65" s="1" customFormat="1" ht="16.5" customHeight="1">
      <c r="B1380" s="25"/>
      <c r="C1380" s="124" t="s">
        <v>2138</v>
      </c>
      <c r="D1380" s="124" t="s">
        <v>128</v>
      </c>
      <c r="E1380" s="125" t="s">
        <v>2139</v>
      </c>
      <c r="F1380" s="126" t="s">
        <v>2140</v>
      </c>
      <c r="G1380" s="127" t="s">
        <v>146</v>
      </c>
      <c r="H1380" s="128">
        <v>50</v>
      </c>
      <c r="I1380" s="129">
        <v>638</v>
      </c>
      <c r="J1380" s="129">
        <f>ROUND(I1380*H1380,2)</f>
        <v>31900</v>
      </c>
      <c r="K1380" s="126" t="s">
        <v>132</v>
      </c>
      <c r="L1380" s="25"/>
      <c r="M1380" s="130" t="s">
        <v>1</v>
      </c>
      <c r="N1380" s="131" t="s">
        <v>39</v>
      </c>
      <c r="O1380" s="132">
        <v>0</v>
      </c>
      <c r="P1380" s="132">
        <f>O1380*H1380</f>
        <v>0</v>
      </c>
      <c r="Q1380" s="132">
        <v>0</v>
      </c>
      <c r="R1380" s="132">
        <f>Q1380*H1380</f>
        <v>0</v>
      </c>
      <c r="S1380" s="132">
        <v>0</v>
      </c>
      <c r="T1380" s="133">
        <f>S1380*H1380</f>
        <v>0</v>
      </c>
      <c r="AR1380" s="134" t="s">
        <v>133</v>
      </c>
      <c r="AT1380" s="134" t="s">
        <v>128</v>
      </c>
      <c r="AU1380" s="134" t="s">
        <v>84</v>
      </c>
      <c r="AY1380" s="13" t="s">
        <v>125</v>
      </c>
      <c r="BE1380" s="135">
        <f>IF(N1380="základní",J1380,0)</f>
        <v>31900</v>
      </c>
      <c r="BF1380" s="135">
        <f>IF(N1380="snížená",J1380,0)</f>
        <v>0</v>
      </c>
      <c r="BG1380" s="135">
        <f>IF(N1380="zákl. přenesená",J1380,0)</f>
        <v>0</v>
      </c>
      <c r="BH1380" s="135">
        <f>IF(N1380="sníž. přenesená",J1380,0)</f>
        <v>0</v>
      </c>
      <c r="BI1380" s="135">
        <f>IF(N1380="nulová",J1380,0)</f>
        <v>0</v>
      </c>
      <c r="BJ1380" s="13" t="s">
        <v>82</v>
      </c>
      <c r="BK1380" s="135">
        <f>ROUND(I1380*H1380,2)</f>
        <v>31900</v>
      </c>
      <c r="BL1380" s="13" t="s">
        <v>133</v>
      </c>
      <c r="BM1380" s="134" t="s">
        <v>2141</v>
      </c>
    </row>
    <row r="1381" spans="2:65" s="1" customFormat="1" ht="28.8">
      <c r="B1381" s="25"/>
      <c r="D1381" s="136" t="s">
        <v>134</v>
      </c>
      <c r="F1381" s="137" t="s">
        <v>2142</v>
      </c>
      <c r="L1381" s="25"/>
      <c r="M1381" s="138"/>
      <c r="T1381" s="49"/>
      <c r="AT1381" s="13" t="s">
        <v>134</v>
      </c>
      <c r="AU1381" s="13" t="s">
        <v>84</v>
      </c>
    </row>
    <row r="1382" spans="2:65" s="1" customFormat="1" ht="38.4">
      <c r="B1382" s="25"/>
      <c r="D1382" s="136" t="s">
        <v>136</v>
      </c>
      <c r="F1382" s="139" t="s">
        <v>2127</v>
      </c>
      <c r="L1382" s="25"/>
      <c r="M1382" s="138"/>
      <c r="T1382" s="49"/>
      <c r="AT1382" s="13" t="s">
        <v>136</v>
      </c>
      <c r="AU1382" s="13" t="s">
        <v>84</v>
      </c>
    </row>
    <row r="1383" spans="2:65" s="1" customFormat="1" ht="24.15" customHeight="1">
      <c r="B1383" s="25"/>
      <c r="C1383" s="124" t="s">
        <v>2143</v>
      </c>
      <c r="D1383" s="124" t="s">
        <v>128</v>
      </c>
      <c r="E1383" s="125" t="s">
        <v>2144</v>
      </c>
      <c r="F1383" s="126" t="s">
        <v>2145</v>
      </c>
      <c r="G1383" s="127" t="s">
        <v>146</v>
      </c>
      <c r="H1383" s="128">
        <v>5</v>
      </c>
      <c r="I1383" s="129">
        <v>5840</v>
      </c>
      <c r="J1383" s="129">
        <f>ROUND(I1383*H1383,2)</f>
        <v>29200</v>
      </c>
      <c r="K1383" s="126" t="s">
        <v>132</v>
      </c>
      <c r="L1383" s="25"/>
      <c r="M1383" s="130" t="s">
        <v>1</v>
      </c>
      <c r="N1383" s="131" t="s">
        <v>39</v>
      </c>
      <c r="O1383" s="132">
        <v>0</v>
      </c>
      <c r="P1383" s="132">
        <f>O1383*H1383</f>
        <v>0</v>
      </c>
      <c r="Q1383" s="132">
        <v>0</v>
      </c>
      <c r="R1383" s="132">
        <f>Q1383*H1383</f>
        <v>0</v>
      </c>
      <c r="S1383" s="132">
        <v>0</v>
      </c>
      <c r="T1383" s="133">
        <f>S1383*H1383</f>
        <v>0</v>
      </c>
      <c r="AR1383" s="134" t="s">
        <v>133</v>
      </c>
      <c r="AT1383" s="134" t="s">
        <v>128</v>
      </c>
      <c r="AU1383" s="134" t="s">
        <v>84</v>
      </c>
      <c r="AY1383" s="13" t="s">
        <v>125</v>
      </c>
      <c r="BE1383" s="135">
        <f>IF(N1383="základní",J1383,0)</f>
        <v>29200</v>
      </c>
      <c r="BF1383" s="135">
        <f>IF(N1383="snížená",J1383,0)</f>
        <v>0</v>
      </c>
      <c r="BG1383" s="135">
        <f>IF(N1383="zákl. přenesená",J1383,0)</f>
        <v>0</v>
      </c>
      <c r="BH1383" s="135">
        <f>IF(N1383="sníž. přenesená",J1383,0)</f>
        <v>0</v>
      </c>
      <c r="BI1383" s="135">
        <f>IF(N1383="nulová",J1383,0)</f>
        <v>0</v>
      </c>
      <c r="BJ1383" s="13" t="s">
        <v>82</v>
      </c>
      <c r="BK1383" s="135">
        <f>ROUND(I1383*H1383,2)</f>
        <v>29200</v>
      </c>
      <c r="BL1383" s="13" t="s">
        <v>133</v>
      </c>
      <c r="BM1383" s="134" t="s">
        <v>2146</v>
      </c>
    </row>
    <row r="1384" spans="2:65" s="1" customFormat="1" ht="76.8">
      <c r="B1384" s="25"/>
      <c r="D1384" s="136" t="s">
        <v>134</v>
      </c>
      <c r="F1384" s="137" t="s">
        <v>2147</v>
      </c>
      <c r="L1384" s="25"/>
      <c r="M1384" s="138"/>
      <c r="T1384" s="49"/>
      <c r="AT1384" s="13" t="s">
        <v>134</v>
      </c>
      <c r="AU1384" s="13" t="s">
        <v>84</v>
      </c>
    </row>
    <row r="1385" spans="2:65" s="1" customFormat="1" ht="76.8">
      <c r="B1385" s="25"/>
      <c r="D1385" s="136" t="s">
        <v>136</v>
      </c>
      <c r="F1385" s="139" t="s">
        <v>2148</v>
      </c>
      <c r="L1385" s="25"/>
      <c r="M1385" s="138"/>
      <c r="T1385" s="49"/>
      <c r="AT1385" s="13" t="s">
        <v>136</v>
      </c>
      <c r="AU1385" s="13" t="s">
        <v>84</v>
      </c>
    </row>
    <row r="1386" spans="2:65" s="1" customFormat="1" ht="16.5" customHeight="1">
      <c r="B1386" s="25"/>
      <c r="C1386" s="124" t="s">
        <v>2149</v>
      </c>
      <c r="D1386" s="124" t="s">
        <v>128</v>
      </c>
      <c r="E1386" s="125" t="s">
        <v>2150</v>
      </c>
      <c r="F1386" s="126" t="s">
        <v>2151</v>
      </c>
      <c r="G1386" s="127" t="s">
        <v>146</v>
      </c>
      <c r="H1386" s="128">
        <v>5</v>
      </c>
      <c r="I1386" s="129">
        <v>7300</v>
      </c>
      <c r="J1386" s="129">
        <f>ROUND(I1386*H1386,2)</f>
        <v>36500</v>
      </c>
      <c r="K1386" s="126" t="s">
        <v>132</v>
      </c>
      <c r="L1386" s="25"/>
      <c r="M1386" s="130" t="s">
        <v>1</v>
      </c>
      <c r="N1386" s="131" t="s">
        <v>39</v>
      </c>
      <c r="O1386" s="132">
        <v>0</v>
      </c>
      <c r="P1386" s="132">
        <f>O1386*H1386</f>
        <v>0</v>
      </c>
      <c r="Q1386" s="132">
        <v>0</v>
      </c>
      <c r="R1386" s="132">
        <f>Q1386*H1386</f>
        <v>0</v>
      </c>
      <c r="S1386" s="132">
        <v>0</v>
      </c>
      <c r="T1386" s="133">
        <f>S1386*H1386</f>
        <v>0</v>
      </c>
      <c r="AR1386" s="134" t="s">
        <v>133</v>
      </c>
      <c r="AT1386" s="134" t="s">
        <v>128</v>
      </c>
      <c r="AU1386" s="134" t="s">
        <v>84</v>
      </c>
      <c r="AY1386" s="13" t="s">
        <v>125</v>
      </c>
      <c r="BE1386" s="135">
        <f>IF(N1386="základní",J1386,0)</f>
        <v>36500</v>
      </c>
      <c r="BF1386" s="135">
        <f>IF(N1386="snížená",J1386,0)</f>
        <v>0</v>
      </c>
      <c r="BG1386" s="135">
        <f>IF(N1386="zákl. přenesená",J1386,0)</f>
        <v>0</v>
      </c>
      <c r="BH1386" s="135">
        <f>IF(N1386="sníž. přenesená",J1386,0)</f>
        <v>0</v>
      </c>
      <c r="BI1386" s="135">
        <f>IF(N1386="nulová",J1386,0)</f>
        <v>0</v>
      </c>
      <c r="BJ1386" s="13" t="s">
        <v>82</v>
      </c>
      <c r="BK1386" s="135">
        <f>ROUND(I1386*H1386,2)</f>
        <v>36500</v>
      </c>
      <c r="BL1386" s="13" t="s">
        <v>133</v>
      </c>
      <c r="BM1386" s="134" t="s">
        <v>2152</v>
      </c>
    </row>
    <row r="1387" spans="2:65" s="1" customFormat="1" ht="28.8">
      <c r="B1387" s="25"/>
      <c r="D1387" s="136" t="s">
        <v>134</v>
      </c>
      <c r="F1387" s="137" t="s">
        <v>2153</v>
      </c>
      <c r="L1387" s="25"/>
      <c r="M1387" s="138"/>
      <c r="T1387" s="49"/>
      <c r="AT1387" s="13" t="s">
        <v>134</v>
      </c>
      <c r="AU1387" s="13" t="s">
        <v>84</v>
      </c>
    </row>
    <row r="1388" spans="2:65" s="1" customFormat="1" ht="38.4">
      <c r="B1388" s="25"/>
      <c r="D1388" s="136" t="s">
        <v>136</v>
      </c>
      <c r="F1388" s="139" t="s">
        <v>2154</v>
      </c>
      <c r="L1388" s="25"/>
      <c r="M1388" s="138"/>
      <c r="T1388" s="49"/>
      <c r="AT1388" s="13" t="s">
        <v>136</v>
      </c>
      <c r="AU1388" s="13" t="s">
        <v>84</v>
      </c>
    </row>
    <row r="1389" spans="2:65" s="1" customFormat="1" ht="16.5" customHeight="1">
      <c r="B1389" s="25"/>
      <c r="C1389" s="124" t="s">
        <v>2155</v>
      </c>
      <c r="D1389" s="124" t="s">
        <v>128</v>
      </c>
      <c r="E1389" s="125" t="s">
        <v>2156</v>
      </c>
      <c r="F1389" s="126" t="s">
        <v>2157</v>
      </c>
      <c r="G1389" s="127" t="s">
        <v>146</v>
      </c>
      <c r="H1389" s="128">
        <v>5</v>
      </c>
      <c r="I1389" s="129">
        <v>5340</v>
      </c>
      <c r="J1389" s="129">
        <f>ROUND(I1389*H1389,2)</f>
        <v>26700</v>
      </c>
      <c r="K1389" s="126" t="s">
        <v>132</v>
      </c>
      <c r="L1389" s="25"/>
      <c r="M1389" s="130" t="s">
        <v>1</v>
      </c>
      <c r="N1389" s="131" t="s">
        <v>39</v>
      </c>
      <c r="O1389" s="132">
        <v>0</v>
      </c>
      <c r="P1389" s="132">
        <f>O1389*H1389</f>
        <v>0</v>
      </c>
      <c r="Q1389" s="132">
        <v>0</v>
      </c>
      <c r="R1389" s="132">
        <f>Q1389*H1389</f>
        <v>0</v>
      </c>
      <c r="S1389" s="132">
        <v>0</v>
      </c>
      <c r="T1389" s="133">
        <f>S1389*H1389</f>
        <v>0</v>
      </c>
      <c r="AR1389" s="134" t="s">
        <v>133</v>
      </c>
      <c r="AT1389" s="134" t="s">
        <v>128</v>
      </c>
      <c r="AU1389" s="134" t="s">
        <v>84</v>
      </c>
      <c r="AY1389" s="13" t="s">
        <v>125</v>
      </c>
      <c r="BE1389" s="135">
        <f>IF(N1389="základní",J1389,0)</f>
        <v>26700</v>
      </c>
      <c r="BF1389" s="135">
        <f>IF(N1389="snížená",J1389,0)</f>
        <v>0</v>
      </c>
      <c r="BG1389" s="135">
        <f>IF(N1389="zákl. přenesená",J1389,0)</f>
        <v>0</v>
      </c>
      <c r="BH1389" s="135">
        <f>IF(N1389="sníž. přenesená",J1389,0)</f>
        <v>0</v>
      </c>
      <c r="BI1389" s="135">
        <f>IF(N1389="nulová",J1389,0)</f>
        <v>0</v>
      </c>
      <c r="BJ1389" s="13" t="s">
        <v>82</v>
      </c>
      <c r="BK1389" s="135">
        <f>ROUND(I1389*H1389,2)</f>
        <v>26700</v>
      </c>
      <c r="BL1389" s="13" t="s">
        <v>133</v>
      </c>
      <c r="BM1389" s="134" t="s">
        <v>2158</v>
      </c>
    </row>
    <row r="1390" spans="2:65" s="1" customFormat="1" ht="48">
      <c r="B1390" s="25"/>
      <c r="D1390" s="136" t="s">
        <v>134</v>
      </c>
      <c r="F1390" s="137" t="s">
        <v>2159</v>
      </c>
      <c r="L1390" s="25"/>
      <c r="M1390" s="138"/>
      <c r="T1390" s="49"/>
      <c r="AT1390" s="13" t="s">
        <v>134</v>
      </c>
      <c r="AU1390" s="13" t="s">
        <v>84</v>
      </c>
    </row>
    <row r="1391" spans="2:65" s="1" customFormat="1" ht="57.6">
      <c r="B1391" s="25"/>
      <c r="D1391" s="136" t="s">
        <v>136</v>
      </c>
      <c r="F1391" s="139" t="s">
        <v>2160</v>
      </c>
      <c r="L1391" s="25"/>
      <c r="M1391" s="138"/>
      <c r="T1391" s="49"/>
      <c r="AT1391" s="13" t="s">
        <v>136</v>
      </c>
      <c r="AU1391" s="13" t="s">
        <v>84</v>
      </c>
    </row>
    <row r="1392" spans="2:65" s="1" customFormat="1" ht="16.5" customHeight="1">
      <c r="B1392" s="25"/>
      <c r="C1392" s="124" t="s">
        <v>2161</v>
      </c>
      <c r="D1392" s="124" t="s">
        <v>128</v>
      </c>
      <c r="E1392" s="125" t="s">
        <v>2162</v>
      </c>
      <c r="F1392" s="126" t="s">
        <v>2163</v>
      </c>
      <c r="G1392" s="127" t="s">
        <v>146</v>
      </c>
      <c r="H1392" s="128">
        <v>5</v>
      </c>
      <c r="I1392" s="129">
        <v>5720</v>
      </c>
      <c r="J1392" s="129">
        <f>ROUND(I1392*H1392,2)</f>
        <v>28600</v>
      </c>
      <c r="K1392" s="126" t="s">
        <v>132</v>
      </c>
      <c r="L1392" s="25"/>
      <c r="M1392" s="130" t="s">
        <v>1</v>
      </c>
      <c r="N1392" s="131" t="s">
        <v>39</v>
      </c>
      <c r="O1392" s="132">
        <v>0</v>
      </c>
      <c r="P1392" s="132">
        <f>O1392*H1392</f>
        <v>0</v>
      </c>
      <c r="Q1392" s="132">
        <v>0</v>
      </c>
      <c r="R1392" s="132">
        <f>Q1392*H1392</f>
        <v>0</v>
      </c>
      <c r="S1392" s="132">
        <v>0</v>
      </c>
      <c r="T1392" s="133">
        <f>S1392*H1392</f>
        <v>0</v>
      </c>
      <c r="AR1392" s="134" t="s">
        <v>133</v>
      </c>
      <c r="AT1392" s="134" t="s">
        <v>128</v>
      </c>
      <c r="AU1392" s="134" t="s">
        <v>84</v>
      </c>
      <c r="AY1392" s="13" t="s">
        <v>125</v>
      </c>
      <c r="BE1392" s="135">
        <f>IF(N1392="základní",J1392,0)</f>
        <v>28600</v>
      </c>
      <c r="BF1392" s="135">
        <f>IF(N1392="snížená",J1392,0)</f>
        <v>0</v>
      </c>
      <c r="BG1392" s="135">
        <f>IF(N1392="zákl. přenesená",J1392,0)</f>
        <v>0</v>
      </c>
      <c r="BH1392" s="135">
        <f>IF(N1392="sníž. přenesená",J1392,0)</f>
        <v>0</v>
      </c>
      <c r="BI1392" s="135">
        <f>IF(N1392="nulová",J1392,0)</f>
        <v>0</v>
      </c>
      <c r="BJ1392" s="13" t="s">
        <v>82</v>
      </c>
      <c r="BK1392" s="135">
        <f>ROUND(I1392*H1392,2)</f>
        <v>28600</v>
      </c>
      <c r="BL1392" s="13" t="s">
        <v>133</v>
      </c>
      <c r="BM1392" s="134" t="s">
        <v>2164</v>
      </c>
    </row>
    <row r="1393" spans="2:65" s="1" customFormat="1" ht="57.6">
      <c r="B1393" s="25"/>
      <c r="D1393" s="136" t="s">
        <v>134</v>
      </c>
      <c r="F1393" s="137" t="s">
        <v>2165</v>
      </c>
      <c r="L1393" s="25"/>
      <c r="M1393" s="138"/>
      <c r="T1393" s="49"/>
      <c r="AT1393" s="13" t="s">
        <v>134</v>
      </c>
      <c r="AU1393" s="13" t="s">
        <v>84</v>
      </c>
    </row>
    <row r="1394" spans="2:65" s="1" customFormat="1" ht="57.6">
      <c r="B1394" s="25"/>
      <c r="D1394" s="136" t="s">
        <v>136</v>
      </c>
      <c r="F1394" s="139" t="s">
        <v>2166</v>
      </c>
      <c r="L1394" s="25"/>
      <c r="M1394" s="138"/>
      <c r="T1394" s="49"/>
      <c r="AT1394" s="13" t="s">
        <v>136</v>
      </c>
      <c r="AU1394" s="13" t="s">
        <v>84</v>
      </c>
    </row>
    <row r="1395" spans="2:65" s="1" customFormat="1" ht="16.5" customHeight="1">
      <c r="B1395" s="25"/>
      <c r="C1395" s="124" t="s">
        <v>2167</v>
      </c>
      <c r="D1395" s="124" t="s">
        <v>128</v>
      </c>
      <c r="E1395" s="125" t="s">
        <v>2168</v>
      </c>
      <c r="F1395" s="126" t="s">
        <v>2169</v>
      </c>
      <c r="G1395" s="127" t="s">
        <v>146</v>
      </c>
      <c r="H1395" s="128">
        <v>5</v>
      </c>
      <c r="I1395" s="129">
        <v>9220</v>
      </c>
      <c r="J1395" s="129">
        <f>ROUND(I1395*H1395,2)</f>
        <v>46100</v>
      </c>
      <c r="K1395" s="126" t="s">
        <v>132</v>
      </c>
      <c r="L1395" s="25"/>
      <c r="M1395" s="130" t="s">
        <v>1</v>
      </c>
      <c r="N1395" s="131" t="s">
        <v>39</v>
      </c>
      <c r="O1395" s="132">
        <v>0</v>
      </c>
      <c r="P1395" s="132">
        <f>O1395*H1395</f>
        <v>0</v>
      </c>
      <c r="Q1395" s="132">
        <v>0</v>
      </c>
      <c r="R1395" s="132">
        <f>Q1395*H1395</f>
        <v>0</v>
      </c>
      <c r="S1395" s="132">
        <v>0</v>
      </c>
      <c r="T1395" s="133">
        <f>S1395*H1395</f>
        <v>0</v>
      </c>
      <c r="AR1395" s="134" t="s">
        <v>133</v>
      </c>
      <c r="AT1395" s="134" t="s">
        <v>128</v>
      </c>
      <c r="AU1395" s="134" t="s">
        <v>84</v>
      </c>
      <c r="AY1395" s="13" t="s">
        <v>125</v>
      </c>
      <c r="BE1395" s="135">
        <f>IF(N1395="základní",J1395,0)</f>
        <v>46100</v>
      </c>
      <c r="BF1395" s="135">
        <f>IF(N1395="snížená",J1395,0)</f>
        <v>0</v>
      </c>
      <c r="BG1395" s="135">
        <f>IF(N1395="zákl. přenesená",J1395,0)</f>
        <v>0</v>
      </c>
      <c r="BH1395" s="135">
        <f>IF(N1395="sníž. přenesená",J1395,0)</f>
        <v>0</v>
      </c>
      <c r="BI1395" s="135">
        <f>IF(N1395="nulová",J1395,0)</f>
        <v>0</v>
      </c>
      <c r="BJ1395" s="13" t="s">
        <v>82</v>
      </c>
      <c r="BK1395" s="135">
        <f>ROUND(I1395*H1395,2)</f>
        <v>46100</v>
      </c>
      <c r="BL1395" s="13" t="s">
        <v>133</v>
      </c>
      <c r="BM1395" s="134" t="s">
        <v>2170</v>
      </c>
    </row>
    <row r="1396" spans="2:65" s="1" customFormat="1" ht="57.6">
      <c r="B1396" s="25"/>
      <c r="D1396" s="136" t="s">
        <v>134</v>
      </c>
      <c r="F1396" s="137" t="s">
        <v>2171</v>
      </c>
      <c r="L1396" s="25"/>
      <c r="M1396" s="138"/>
      <c r="T1396" s="49"/>
      <c r="AT1396" s="13" t="s">
        <v>134</v>
      </c>
      <c r="AU1396" s="13" t="s">
        <v>84</v>
      </c>
    </row>
    <row r="1397" spans="2:65" s="1" customFormat="1" ht="57.6">
      <c r="B1397" s="25"/>
      <c r="D1397" s="136" t="s">
        <v>136</v>
      </c>
      <c r="F1397" s="139" t="s">
        <v>2166</v>
      </c>
      <c r="L1397" s="25"/>
      <c r="M1397" s="138"/>
      <c r="T1397" s="49"/>
      <c r="AT1397" s="13" t="s">
        <v>136</v>
      </c>
      <c r="AU1397" s="13" t="s">
        <v>84</v>
      </c>
    </row>
    <row r="1398" spans="2:65" s="1" customFormat="1" ht="16.5" customHeight="1">
      <c r="B1398" s="25"/>
      <c r="C1398" s="124" t="s">
        <v>2172</v>
      </c>
      <c r="D1398" s="124" t="s">
        <v>128</v>
      </c>
      <c r="E1398" s="125" t="s">
        <v>2173</v>
      </c>
      <c r="F1398" s="126" t="s">
        <v>2174</v>
      </c>
      <c r="G1398" s="127" t="s">
        <v>146</v>
      </c>
      <c r="H1398" s="128">
        <v>5</v>
      </c>
      <c r="I1398" s="129">
        <v>7300</v>
      </c>
      <c r="J1398" s="129">
        <f>ROUND(I1398*H1398,2)</f>
        <v>36500</v>
      </c>
      <c r="K1398" s="126" t="s">
        <v>132</v>
      </c>
      <c r="L1398" s="25"/>
      <c r="M1398" s="130" t="s">
        <v>1</v>
      </c>
      <c r="N1398" s="131" t="s">
        <v>39</v>
      </c>
      <c r="O1398" s="132">
        <v>0</v>
      </c>
      <c r="P1398" s="132">
        <f>O1398*H1398</f>
        <v>0</v>
      </c>
      <c r="Q1398" s="132">
        <v>0</v>
      </c>
      <c r="R1398" s="132">
        <f>Q1398*H1398</f>
        <v>0</v>
      </c>
      <c r="S1398" s="132">
        <v>0</v>
      </c>
      <c r="T1398" s="133">
        <f>S1398*H1398</f>
        <v>0</v>
      </c>
      <c r="AR1398" s="134" t="s">
        <v>133</v>
      </c>
      <c r="AT1398" s="134" t="s">
        <v>128</v>
      </c>
      <c r="AU1398" s="134" t="s">
        <v>84</v>
      </c>
      <c r="AY1398" s="13" t="s">
        <v>125</v>
      </c>
      <c r="BE1398" s="135">
        <f>IF(N1398="základní",J1398,0)</f>
        <v>36500</v>
      </c>
      <c r="BF1398" s="135">
        <f>IF(N1398="snížená",J1398,0)</f>
        <v>0</v>
      </c>
      <c r="BG1398" s="135">
        <f>IF(N1398="zákl. přenesená",J1398,0)</f>
        <v>0</v>
      </c>
      <c r="BH1398" s="135">
        <f>IF(N1398="sníž. přenesená",J1398,0)</f>
        <v>0</v>
      </c>
      <c r="BI1398" s="135">
        <f>IF(N1398="nulová",J1398,0)</f>
        <v>0</v>
      </c>
      <c r="BJ1398" s="13" t="s">
        <v>82</v>
      </c>
      <c r="BK1398" s="135">
        <f>ROUND(I1398*H1398,2)</f>
        <v>36500</v>
      </c>
      <c r="BL1398" s="13" t="s">
        <v>133</v>
      </c>
      <c r="BM1398" s="134" t="s">
        <v>2175</v>
      </c>
    </row>
    <row r="1399" spans="2:65" s="1" customFormat="1" ht="28.8">
      <c r="B1399" s="25"/>
      <c r="D1399" s="136" t="s">
        <v>134</v>
      </c>
      <c r="F1399" s="137" t="s">
        <v>2176</v>
      </c>
      <c r="L1399" s="25"/>
      <c r="M1399" s="138"/>
      <c r="T1399" s="49"/>
      <c r="AT1399" s="13" t="s">
        <v>134</v>
      </c>
      <c r="AU1399" s="13" t="s">
        <v>84</v>
      </c>
    </row>
    <row r="1400" spans="2:65" s="1" customFormat="1" ht="28.8">
      <c r="B1400" s="25"/>
      <c r="D1400" s="136" t="s">
        <v>136</v>
      </c>
      <c r="F1400" s="139" t="s">
        <v>2177</v>
      </c>
      <c r="L1400" s="25"/>
      <c r="M1400" s="138"/>
      <c r="T1400" s="49"/>
      <c r="AT1400" s="13" t="s">
        <v>136</v>
      </c>
      <c r="AU1400" s="13" t="s">
        <v>84</v>
      </c>
    </row>
    <row r="1401" spans="2:65" s="1" customFormat="1" ht="16.5" customHeight="1">
      <c r="B1401" s="25"/>
      <c r="C1401" s="124" t="s">
        <v>2178</v>
      </c>
      <c r="D1401" s="124" t="s">
        <v>128</v>
      </c>
      <c r="E1401" s="125" t="s">
        <v>2179</v>
      </c>
      <c r="F1401" s="126" t="s">
        <v>2180</v>
      </c>
      <c r="G1401" s="127" t="s">
        <v>450</v>
      </c>
      <c r="H1401" s="128">
        <v>100</v>
      </c>
      <c r="I1401" s="129">
        <v>2190</v>
      </c>
      <c r="J1401" s="129">
        <f>ROUND(I1401*H1401,2)</f>
        <v>219000</v>
      </c>
      <c r="K1401" s="126" t="s">
        <v>132</v>
      </c>
      <c r="L1401" s="25"/>
      <c r="M1401" s="130" t="s">
        <v>1</v>
      </c>
      <c r="N1401" s="131" t="s">
        <v>39</v>
      </c>
      <c r="O1401" s="132">
        <v>0</v>
      </c>
      <c r="P1401" s="132">
        <f>O1401*H1401</f>
        <v>0</v>
      </c>
      <c r="Q1401" s="132">
        <v>0</v>
      </c>
      <c r="R1401" s="132">
        <f>Q1401*H1401</f>
        <v>0</v>
      </c>
      <c r="S1401" s="132">
        <v>0</v>
      </c>
      <c r="T1401" s="133">
        <f>S1401*H1401</f>
        <v>0</v>
      </c>
      <c r="AR1401" s="134" t="s">
        <v>133</v>
      </c>
      <c r="AT1401" s="134" t="s">
        <v>128</v>
      </c>
      <c r="AU1401" s="134" t="s">
        <v>84</v>
      </c>
      <c r="AY1401" s="13" t="s">
        <v>125</v>
      </c>
      <c r="BE1401" s="135">
        <f>IF(N1401="základní",J1401,0)</f>
        <v>219000</v>
      </c>
      <c r="BF1401" s="135">
        <f>IF(N1401="snížená",J1401,0)</f>
        <v>0</v>
      </c>
      <c r="BG1401" s="135">
        <f>IF(N1401="zákl. přenesená",J1401,0)</f>
        <v>0</v>
      </c>
      <c r="BH1401" s="135">
        <f>IF(N1401="sníž. přenesená",J1401,0)</f>
        <v>0</v>
      </c>
      <c r="BI1401" s="135">
        <f>IF(N1401="nulová",J1401,0)</f>
        <v>0</v>
      </c>
      <c r="BJ1401" s="13" t="s">
        <v>82</v>
      </c>
      <c r="BK1401" s="135">
        <f>ROUND(I1401*H1401,2)</f>
        <v>219000</v>
      </c>
      <c r="BL1401" s="13" t="s">
        <v>133</v>
      </c>
      <c r="BM1401" s="134" t="s">
        <v>2181</v>
      </c>
    </row>
    <row r="1402" spans="2:65" s="1" customFormat="1" ht="38.4">
      <c r="B1402" s="25"/>
      <c r="D1402" s="136" t="s">
        <v>134</v>
      </c>
      <c r="F1402" s="137" t="s">
        <v>2182</v>
      </c>
      <c r="L1402" s="25"/>
      <c r="M1402" s="138"/>
      <c r="T1402" s="49"/>
      <c r="AT1402" s="13" t="s">
        <v>134</v>
      </c>
      <c r="AU1402" s="13" t="s">
        <v>84</v>
      </c>
    </row>
    <row r="1403" spans="2:65" s="1" customFormat="1" ht="38.4">
      <c r="B1403" s="25"/>
      <c r="D1403" s="136" t="s">
        <v>136</v>
      </c>
      <c r="F1403" s="139" t="s">
        <v>2183</v>
      </c>
      <c r="L1403" s="25"/>
      <c r="M1403" s="138"/>
      <c r="T1403" s="49"/>
      <c r="AT1403" s="13" t="s">
        <v>136</v>
      </c>
      <c r="AU1403" s="13" t="s">
        <v>84</v>
      </c>
    </row>
    <row r="1404" spans="2:65" s="1" customFormat="1" ht="16.5" customHeight="1">
      <c r="B1404" s="25"/>
      <c r="C1404" s="124" t="s">
        <v>2184</v>
      </c>
      <c r="D1404" s="124" t="s">
        <v>128</v>
      </c>
      <c r="E1404" s="125" t="s">
        <v>2185</v>
      </c>
      <c r="F1404" s="126" t="s">
        <v>2186</v>
      </c>
      <c r="G1404" s="127" t="s">
        <v>450</v>
      </c>
      <c r="H1404" s="128">
        <v>100</v>
      </c>
      <c r="I1404" s="129">
        <v>1840</v>
      </c>
      <c r="J1404" s="129">
        <f>ROUND(I1404*H1404,2)</f>
        <v>184000</v>
      </c>
      <c r="K1404" s="126" t="s">
        <v>132</v>
      </c>
      <c r="L1404" s="25"/>
      <c r="M1404" s="130" t="s">
        <v>1</v>
      </c>
      <c r="N1404" s="131" t="s">
        <v>39</v>
      </c>
      <c r="O1404" s="132">
        <v>0</v>
      </c>
      <c r="P1404" s="132">
        <f>O1404*H1404</f>
        <v>0</v>
      </c>
      <c r="Q1404" s="132">
        <v>0</v>
      </c>
      <c r="R1404" s="132">
        <f>Q1404*H1404</f>
        <v>0</v>
      </c>
      <c r="S1404" s="132">
        <v>0</v>
      </c>
      <c r="T1404" s="133">
        <f>S1404*H1404</f>
        <v>0</v>
      </c>
      <c r="AR1404" s="134" t="s">
        <v>133</v>
      </c>
      <c r="AT1404" s="134" t="s">
        <v>128</v>
      </c>
      <c r="AU1404" s="134" t="s">
        <v>84</v>
      </c>
      <c r="AY1404" s="13" t="s">
        <v>125</v>
      </c>
      <c r="BE1404" s="135">
        <f>IF(N1404="základní",J1404,0)</f>
        <v>184000</v>
      </c>
      <c r="BF1404" s="135">
        <f>IF(N1404="snížená",J1404,0)</f>
        <v>0</v>
      </c>
      <c r="BG1404" s="135">
        <f>IF(N1404="zákl. přenesená",J1404,0)</f>
        <v>0</v>
      </c>
      <c r="BH1404" s="135">
        <f>IF(N1404="sníž. přenesená",J1404,0)</f>
        <v>0</v>
      </c>
      <c r="BI1404" s="135">
        <f>IF(N1404="nulová",J1404,0)</f>
        <v>0</v>
      </c>
      <c r="BJ1404" s="13" t="s">
        <v>82</v>
      </c>
      <c r="BK1404" s="135">
        <f>ROUND(I1404*H1404,2)</f>
        <v>184000</v>
      </c>
      <c r="BL1404" s="13" t="s">
        <v>133</v>
      </c>
      <c r="BM1404" s="134" t="s">
        <v>2187</v>
      </c>
    </row>
    <row r="1405" spans="2:65" s="1" customFormat="1" ht="38.4">
      <c r="B1405" s="25"/>
      <c r="D1405" s="136" t="s">
        <v>134</v>
      </c>
      <c r="F1405" s="137" t="s">
        <v>2188</v>
      </c>
      <c r="L1405" s="25"/>
      <c r="M1405" s="138"/>
      <c r="T1405" s="49"/>
      <c r="AT1405" s="13" t="s">
        <v>134</v>
      </c>
      <c r="AU1405" s="13" t="s">
        <v>84</v>
      </c>
    </row>
    <row r="1406" spans="2:65" s="1" customFormat="1" ht="38.4">
      <c r="B1406" s="25"/>
      <c r="D1406" s="136" t="s">
        <v>136</v>
      </c>
      <c r="F1406" s="139" t="s">
        <v>2183</v>
      </c>
      <c r="L1406" s="25"/>
      <c r="M1406" s="138"/>
      <c r="T1406" s="49"/>
      <c r="AT1406" s="13" t="s">
        <v>136</v>
      </c>
      <c r="AU1406" s="13" t="s">
        <v>84</v>
      </c>
    </row>
    <row r="1407" spans="2:65" s="1" customFormat="1" ht="16.5" customHeight="1">
      <c r="B1407" s="25"/>
      <c r="C1407" s="124" t="s">
        <v>2189</v>
      </c>
      <c r="D1407" s="124" t="s">
        <v>128</v>
      </c>
      <c r="E1407" s="125" t="s">
        <v>2190</v>
      </c>
      <c r="F1407" s="126" t="s">
        <v>2191</v>
      </c>
      <c r="G1407" s="127" t="s">
        <v>450</v>
      </c>
      <c r="H1407" s="128">
        <v>100</v>
      </c>
      <c r="I1407" s="129">
        <v>2390</v>
      </c>
      <c r="J1407" s="129">
        <f>ROUND(I1407*H1407,2)</f>
        <v>239000</v>
      </c>
      <c r="K1407" s="126" t="s">
        <v>132</v>
      </c>
      <c r="L1407" s="25"/>
      <c r="M1407" s="130" t="s">
        <v>1</v>
      </c>
      <c r="N1407" s="131" t="s">
        <v>39</v>
      </c>
      <c r="O1407" s="132">
        <v>0</v>
      </c>
      <c r="P1407" s="132">
        <f>O1407*H1407</f>
        <v>0</v>
      </c>
      <c r="Q1407" s="132">
        <v>0</v>
      </c>
      <c r="R1407" s="132">
        <f>Q1407*H1407</f>
        <v>0</v>
      </c>
      <c r="S1407" s="132">
        <v>0</v>
      </c>
      <c r="T1407" s="133">
        <f>S1407*H1407</f>
        <v>0</v>
      </c>
      <c r="AR1407" s="134" t="s">
        <v>133</v>
      </c>
      <c r="AT1407" s="134" t="s">
        <v>128</v>
      </c>
      <c r="AU1407" s="134" t="s">
        <v>84</v>
      </c>
      <c r="AY1407" s="13" t="s">
        <v>125</v>
      </c>
      <c r="BE1407" s="135">
        <f>IF(N1407="základní",J1407,0)</f>
        <v>239000</v>
      </c>
      <c r="BF1407" s="135">
        <f>IF(N1407="snížená",J1407,0)</f>
        <v>0</v>
      </c>
      <c r="BG1407" s="135">
        <f>IF(N1407="zákl. přenesená",J1407,0)</f>
        <v>0</v>
      </c>
      <c r="BH1407" s="135">
        <f>IF(N1407="sníž. přenesená",J1407,0)</f>
        <v>0</v>
      </c>
      <c r="BI1407" s="135">
        <f>IF(N1407="nulová",J1407,0)</f>
        <v>0</v>
      </c>
      <c r="BJ1407" s="13" t="s">
        <v>82</v>
      </c>
      <c r="BK1407" s="135">
        <f>ROUND(I1407*H1407,2)</f>
        <v>239000</v>
      </c>
      <c r="BL1407" s="13" t="s">
        <v>133</v>
      </c>
      <c r="BM1407" s="134" t="s">
        <v>2192</v>
      </c>
    </row>
    <row r="1408" spans="2:65" s="1" customFormat="1" ht="38.4">
      <c r="B1408" s="25"/>
      <c r="D1408" s="136" t="s">
        <v>134</v>
      </c>
      <c r="F1408" s="137" t="s">
        <v>2193</v>
      </c>
      <c r="L1408" s="25"/>
      <c r="M1408" s="138"/>
      <c r="T1408" s="49"/>
      <c r="AT1408" s="13" t="s">
        <v>134</v>
      </c>
      <c r="AU1408" s="13" t="s">
        <v>84</v>
      </c>
    </row>
    <row r="1409" spans="2:65" s="1" customFormat="1" ht="38.4">
      <c r="B1409" s="25"/>
      <c r="D1409" s="136" t="s">
        <v>136</v>
      </c>
      <c r="F1409" s="139" t="s">
        <v>2183</v>
      </c>
      <c r="L1409" s="25"/>
      <c r="M1409" s="138"/>
      <c r="T1409" s="49"/>
      <c r="AT1409" s="13" t="s">
        <v>136</v>
      </c>
      <c r="AU1409" s="13" t="s">
        <v>84</v>
      </c>
    </row>
    <row r="1410" spans="2:65" s="1" customFormat="1" ht="16.5" customHeight="1">
      <c r="B1410" s="25"/>
      <c r="C1410" s="124" t="s">
        <v>2194</v>
      </c>
      <c r="D1410" s="124" t="s">
        <v>128</v>
      </c>
      <c r="E1410" s="125" t="s">
        <v>2195</v>
      </c>
      <c r="F1410" s="126" t="s">
        <v>2196</v>
      </c>
      <c r="G1410" s="127" t="s">
        <v>450</v>
      </c>
      <c r="H1410" s="128">
        <v>100</v>
      </c>
      <c r="I1410" s="129">
        <v>2010</v>
      </c>
      <c r="J1410" s="129">
        <f>ROUND(I1410*H1410,2)</f>
        <v>201000</v>
      </c>
      <c r="K1410" s="126" t="s">
        <v>132</v>
      </c>
      <c r="L1410" s="25"/>
      <c r="M1410" s="130" t="s">
        <v>1</v>
      </c>
      <c r="N1410" s="131" t="s">
        <v>39</v>
      </c>
      <c r="O1410" s="132">
        <v>0</v>
      </c>
      <c r="P1410" s="132">
        <f>O1410*H1410</f>
        <v>0</v>
      </c>
      <c r="Q1410" s="132">
        <v>0</v>
      </c>
      <c r="R1410" s="132">
        <f>Q1410*H1410</f>
        <v>0</v>
      </c>
      <c r="S1410" s="132">
        <v>0</v>
      </c>
      <c r="T1410" s="133">
        <f>S1410*H1410</f>
        <v>0</v>
      </c>
      <c r="AR1410" s="134" t="s">
        <v>133</v>
      </c>
      <c r="AT1410" s="134" t="s">
        <v>128</v>
      </c>
      <c r="AU1410" s="134" t="s">
        <v>84</v>
      </c>
      <c r="AY1410" s="13" t="s">
        <v>125</v>
      </c>
      <c r="BE1410" s="135">
        <f>IF(N1410="základní",J1410,0)</f>
        <v>201000</v>
      </c>
      <c r="BF1410" s="135">
        <f>IF(N1410="snížená",J1410,0)</f>
        <v>0</v>
      </c>
      <c r="BG1410" s="135">
        <f>IF(N1410="zákl. přenesená",J1410,0)</f>
        <v>0</v>
      </c>
      <c r="BH1410" s="135">
        <f>IF(N1410="sníž. přenesená",J1410,0)</f>
        <v>0</v>
      </c>
      <c r="BI1410" s="135">
        <f>IF(N1410="nulová",J1410,0)</f>
        <v>0</v>
      </c>
      <c r="BJ1410" s="13" t="s">
        <v>82</v>
      </c>
      <c r="BK1410" s="135">
        <f>ROUND(I1410*H1410,2)</f>
        <v>201000</v>
      </c>
      <c r="BL1410" s="13" t="s">
        <v>133</v>
      </c>
      <c r="BM1410" s="134" t="s">
        <v>2197</v>
      </c>
    </row>
    <row r="1411" spans="2:65" s="1" customFormat="1" ht="38.4">
      <c r="B1411" s="25"/>
      <c r="D1411" s="136" t="s">
        <v>134</v>
      </c>
      <c r="F1411" s="137" t="s">
        <v>2198</v>
      </c>
      <c r="L1411" s="25"/>
      <c r="M1411" s="138"/>
      <c r="T1411" s="49"/>
      <c r="AT1411" s="13" t="s">
        <v>134</v>
      </c>
      <c r="AU1411" s="13" t="s">
        <v>84</v>
      </c>
    </row>
    <row r="1412" spans="2:65" s="1" customFormat="1" ht="38.4">
      <c r="B1412" s="25"/>
      <c r="D1412" s="136" t="s">
        <v>136</v>
      </c>
      <c r="F1412" s="139" t="s">
        <v>2183</v>
      </c>
      <c r="L1412" s="25"/>
      <c r="M1412" s="138"/>
      <c r="T1412" s="49"/>
      <c r="AT1412" s="13" t="s">
        <v>136</v>
      </c>
      <c r="AU1412" s="13" t="s">
        <v>84</v>
      </c>
    </row>
    <row r="1413" spans="2:65" s="1" customFormat="1" ht="16.5" customHeight="1">
      <c r="B1413" s="25"/>
      <c r="C1413" s="124" t="s">
        <v>1140</v>
      </c>
      <c r="D1413" s="124" t="s">
        <v>128</v>
      </c>
      <c r="E1413" s="125" t="s">
        <v>2199</v>
      </c>
      <c r="F1413" s="126" t="s">
        <v>2200</v>
      </c>
      <c r="G1413" s="127" t="s">
        <v>450</v>
      </c>
      <c r="H1413" s="128">
        <v>100</v>
      </c>
      <c r="I1413" s="129">
        <v>857</v>
      </c>
      <c r="J1413" s="129">
        <f>ROUND(I1413*H1413,2)</f>
        <v>85700</v>
      </c>
      <c r="K1413" s="126" t="s">
        <v>132</v>
      </c>
      <c r="L1413" s="25"/>
      <c r="M1413" s="130" t="s">
        <v>1</v>
      </c>
      <c r="N1413" s="131" t="s">
        <v>39</v>
      </c>
      <c r="O1413" s="132">
        <v>0</v>
      </c>
      <c r="P1413" s="132">
        <f>O1413*H1413</f>
        <v>0</v>
      </c>
      <c r="Q1413" s="132">
        <v>0</v>
      </c>
      <c r="R1413" s="132">
        <f>Q1413*H1413</f>
        <v>0</v>
      </c>
      <c r="S1413" s="132">
        <v>0</v>
      </c>
      <c r="T1413" s="133">
        <f>S1413*H1413</f>
        <v>0</v>
      </c>
      <c r="AR1413" s="134" t="s">
        <v>133</v>
      </c>
      <c r="AT1413" s="134" t="s">
        <v>128</v>
      </c>
      <c r="AU1413" s="134" t="s">
        <v>84</v>
      </c>
      <c r="AY1413" s="13" t="s">
        <v>125</v>
      </c>
      <c r="BE1413" s="135">
        <f>IF(N1413="základní",J1413,0)</f>
        <v>85700</v>
      </c>
      <c r="BF1413" s="135">
        <f>IF(N1413="snížená",J1413,0)</f>
        <v>0</v>
      </c>
      <c r="BG1413" s="135">
        <f>IF(N1413="zákl. přenesená",J1413,0)</f>
        <v>0</v>
      </c>
      <c r="BH1413" s="135">
        <f>IF(N1413="sníž. přenesená",J1413,0)</f>
        <v>0</v>
      </c>
      <c r="BI1413" s="135">
        <f>IF(N1413="nulová",J1413,0)</f>
        <v>0</v>
      </c>
      <c r="BJ1413" s="13" t="s">
        <v>82</v>
      </c>
      <c r="BK1413" s="135">
        <f>ROUND(I1413*H1413,2)</f>
        <v>85700</v>
      </c>
      <c r="BL1413" s="13" t="s">
        <v>133</v>
      </c>
      <c r="BM1413" s="134" t="s">
        <v>2201</v>
      </c>
    </row>
    <row r="1414" spans="2:65" s="1" customFormat="1" ht="19.2">
      <c r="B1414" s="25"/>
      <c r="D1414" s="136" t="s">
        <v>134</v>
      </c>
      <c r="F1414" s="137" t="s">
        <v>2202</v>
      </c>
      <c r="L1414" s="25"/>
      <c r="M1414" s="138"/>
      <c r="T1414" s="49"/>
      <c r="AT1414" s="13" t="s">
        <v>134</v>
      </c>
      <c r="AU1414" s="13" t="s">
        <v>84</v>
      </c>
    </row>
    <row r="1415" spans="2:65" s="1" customFormat="1" ht="28.8">
      <c r="B1415" s="25"/>
      <c r="D1415" s="136" t="s">
        <v>136</v>
      </c>
      <c r="F1415" s="139" t="s">
        <v>2203</v>
      </c>
      <c r="L1415" s="25"/>
      <c r="M1415" s="138"/>
      <c r="T1415" s="49"/>
      <c r="AT1415" s="13" t="s">
        <v>136</v>
      </c>
      <c r="AU1415" s="13" t="s">
        <v>84</v>
      </c>
    </row>
    <row r="1416" spans="2:65" s="1" customFormat="1" ht="16.5" customHeight="1">
      <c r="B1416" s="25"/>
      <c r="C1416" s="124" t="s">
        <v>2204</v>
      </c>
      <c r="D1416" s="124" t="s">
        <v>128</v>
      </c>
      <c r="E1416" s="125" t="s">
        <v>2205</v>
      </c>
      <c r="F1416" s="126" t="s">
        <v>2206</v>
      </c>
      <c r="G1416" s="127" t="s">
        <v>450</v>
      </c>
      <c r="H1416" s="128">
        <v>100</v>
      </c>
      <c r="I1416" s="129">
        <v>569</v>
      </c>
      <c r="J1416" s="129">
        <f>ROUND(I1416*H1416,2)</f>
        <v>56900</v>
      </c>
      <c r="K1416" s="126" t="s">
        <v>132</v>
      </c>
      <c r="L1416" s="25"/>
      <c r="M1416" s="130" t="s">
        <v>1</v>
      </c>
      <c r="N1416" s="131" t="s">
        <v>39</v>
      </c>
      <c r="O1416" s="132">
        <v>0</v>
      </c>
      <c r="P1416" s="132">
        <f>O1416*H1416</f>
        <v>0</v>
      </c>
      <c r="Q1416" s="132">
        <v>0</v>
      </c>
      <c r="R1416" s="132">
        <f>Q1416*H1416</f>
        <v>0</v>
      </c>
      <c r="S1416" s="132">
        <v>0</v>
      </c>
      <c r="T1416" s="133">
        <f>S1416*H1416</f>
        <v>0</v>
      </c>
      <c r="AR1416" s="134" t="s">
        <v>133</v>
      </c>
      <c r="AT1416" s="134" t="s">
        <v>128</v>
      </c>
      <c r="AU1416" s="134" t="s">
        <v>84</v>
      </c>
      <c r="AY1416" s="13" t="s">
        <v>125</v>
      </c>
      <c r="BE1416" s="135">
        <f>IF(N1416="základní",J1416,0)</f>
        <v>56900</v>
      </c>
      <c r="BF1416" s="135">
        <f>IF(N1416="snížená",J1416,0)</f>
        <v>0</v>
      </c>
      <c r="BG1416" s="135">
        <f>IF(N1416="zákl. přenesená",J1416,0)</f>
        <v>0</v>
      </c>
      <c r="BH1416" s="135">
        <f>IF(N1416="sníž. přenesená",J1416,0)</f>
        <v>0</v>
      </c>
      <c r="BI1416" s="135">
        <f>IF(N1416="nulová",J1416,0)</f>
        <v>0</v>
      </c>
      <c r="BJ1416" s="13" t="s">
        <v>82</v>
      </c>
      <c r="BK1416" s="135">
        <f>ROUND(I1416*H1416,2)</f>
        <v>56900</v>
      </c>
      <c r="BL1416" s="13" t="s">
        <v>133</v>
      </c>
      <c r="BM1416" s="134" t="s">
        <v>2207</v>
      </c>
    </row>
    <row r="1417" spans="2:65" s="1" customFormat="1" ht="19.2">
      <c r="B1417" s="25"/>
      <c r="D1417" s="136" t="s">
        <v>134</v>
      </c>
      <c r="F1417" s="137" t="s">
        <v>2208</v>
      </c>
      <c r="L1417" s="25"/>
      <c r="M1417" s="138"/>
      <c r="T1417" s="49"/>
      <c r="AT1417" s="13" t="s">
        <v>134</v>
      </c>
      <c r="AU1417" s="13" t="s">
        <v>84</v>
      </c>
    </row>
    <row r="1418" spans="2:65" s="1" customFormat="1" ht="28.8">
      <c r="B1418" s="25"/>
      <c r="D1418" s="136" t="s">
        <v>136</v>
      </c>
      <c r="F1418" s="139" t="s">
        <v>2203</v>
      </c>
      <c r="L1418" s="25"/>
      <c r="M1418" s="138"/>
      <c r="T1418" s="49"/>
      <c r="AT1418" s="13" t="s">
        <v>136</v>
      </c>
      <c r="AU1418" s="13" t="s">
        <v>84</v>
      </c>
    </row>
    <row r="1419" spans="2:65" s="1" customFormat="1" ht="16.5" customHeight="1">
      <c r="B1419" s="25"/>
      <c r="C1419" s="124" t="s">
        <v>1146</v>
      </c>
      <c r="D1419" s="124" t="s">
        <v>128</v>
      </c>
      <c r="E1419" s="125" t="s">
        <v>2209</v>
      </c>
      <c r="F1419" s="126" t="s">
        <v>2210</v>
      </c>
      <c r="G1419" s="127" t="s">
        <v>450</v>
      </c>
      <c r="H1419" s="128">
        <v>50</v>
      </c>
      <c r="I1419" s="129">
        <v>1270</v>
      </c>
      <c r="J1419" s="129">
        <f>ROUND(I1419*H1419,2)</f>
        <v>63500</v>
      </c>
      <c r="K1419" s="126" t="s">
        <v>132</v>
      </c>
      <c r="L1419" s="25"/>
      <c r="M1419" s="130" t="s">
        <v>1</v>
      </c>
      <c r="N1419" s="131" t="s">
        <v>39</v>
      </c>
      <c r="O1419" s="132">
        <v>0</v>
      </c>
      <c r="P1419" s="132">
        <f>O1419*H1419</f>
        <v>0</v>
      </c>
      <c r="Q1419" s="132">
        <v>0</v>
      </c>
      <c r="R1419" s="132">
        <f>Q1419*H1419</f>
        <v>0</v>
      </c>
      <c r="S1419" s="132">
        <v>0</v>
      </c>
      <c r="T1419" s="133">
        <f>S1419*H1419</f>
        <v>0</v>
      </c>
      <c r="AR1419" s="134" t="s">
        <v>133</v>
      </c>
      <c r="AT1419" s="134" t="s">
        <v>128</v>
      </c>
      <c r="AU1419" s="134" t="s">
        <v>84</v>
      </c>
      <c r="AY1419" s="13" t="s">
        <v>125</v>
      </c>
      <c r="BE1419" s="135">
        <f>IF(N1419="základní",J1419,0)</f>
        <v>63500</v>
      </c>
      <c r="BF1419" s="135">
        <f>IF(N1419="snížená",J1419,0)</f>
        <v>0</v>
      </c>
      <c r="BG1419" s="135">
        <f>IF(N1419="zákl. přenesená",J1419,0)</f>
        <v>0</v>
      </c>
      <c r="BH1419" s="135">
        <f>IF(N1419="sníž. přenesená",J1419,0)</f>
        <v>0</v>
      </c>
      <c r="BI1419" s="135">
        <f>IF(N1419="nulová",J1419,0)</f>
        <v>0</v>
      </c>
      <c r="BJ1419" s="13" t="s">
        <v>82</v>
      </c>
      <c r="BK1419" s="135">
        <f>ROUND(I1419*H1419,2)</f>
        <v>63500</v>
      </c>
      <c r="BL1419" s="13" t="s">
        <v>133</v>
      </c>
      <c r="BM1419" s="134" t="s">
        <v>2211</v>
      </c>
    </row>
    <row r="1420" spans="2:65" s="1" customFormat="1" ht="19.2">
      <c r="B1420" s="25"/>
      <c r="D1420" s="136" t="s">
        <v>134</v>
      </c>
      <c r="F1420" s="137" t="s">
        <v>2212</v>
      </c>
      <c r="L1420" s="25"/>
      <c r="M1420" s="138"/>
      <c r="T1420" s="49"/>
      <c r="AT1420" s="13" t="s">
        <v>134</v>
      </c>
      <c r="AU1420" s="13" t="s">
        <v>84</v>
      </c>
    </row>
    <row r="1421" spans="2:65" s="1" customFormat="1" ht="28.8">
      <c r="B1421" s="25"/>
      <c r="D1421" s="136" t="s">
        <v>136</v>
      </c>
      <c r="F1421" s="139" t="s">
        <v>2203</v>
      </c>
      <c r="L1421" s="25"/>
      <c r="M1421" s="138"/>
      <c r="T1421" s="49"/>
      <c r="AT1421" s="13" t="s">
        <v>136</v>
      </c>
      <c r="AU1421" s="13" t="s">
        <v>84</v>
      </c>
    </row>
    <row r="1422" spans="2:65" s="1" customFormat="1" ht="16.5" customHeight="1">
      <c r="B1422" s="25"/>
      <c r="C1422" s="124" t="s">
        <v>2213</v>
      </c>
      <c r="D1422" s="124" t="s">
        <v>128</v>
      </c>
      <c r="E1422" s="125" t="s">
        <v>2214</v>
      </c>
      <c r="F1422" s="126" t="s">
        <v>2215</v>
      </c>
      <c r="G1422" s="127" t="s">
        <v>450</v>
      </c>
      <c r="H1422" s="128">
        <v>50</v>
      </c>
      <c r="I1422" s="129">
        <v>1280</v>
      </c>
      <c r="J1422" s="129">
        <f>ROUND(I1422*H1422,2)</f>
        <v>64000</v>
      </c>
      <c r="K1422" s="126" t="s">
        <v>132</v>
      </c>
      <c r="L1422" s="25"/>
      <c r="M1422" s="130" t="s">
        <v>1</v>
      </c>
      <c r="N1422" s="131" t="s">
        <v>39</v>
      </c>
      <c r="O1422" s="132">
        <v>0</v>
      </c>
      <c r="P1422" s="132">
        <f>O1422*H1422</f>
        <v>0</v>
      </c>
      <c r="Q1422" s="132">
        <v>0</v>
      </c>
      <c r="R1422" s="132">
        <f>Q1422*H1422</f>
        <v>0</v>
      </c>
      <c r="S1422" s="132">
        <v>0</v>
      </c>
      <c r="T1422" s="133">
        <f>S1422*H1422</f>
        <v>0</v>
      </c>
      <c r="AR1422" s="134" t="s">
        <v>133</v>
      </c>
      <c r="AT1422" s="134" t="s">
        <v>128</v>
      </c>
      <c r="AU1422" s="134" t="s">
        <v>84</v>
      </c>
      <c r="AY1422" s="13" t="s">
        <v>125</v>
      </c>
      <c r="BE1422" s="135">
        <f>IF(N1422="základní",J1422,0)</f>
        <v>64000</v>
      </c>
      <c r="BF1422" s="135">
        <f>IF(N1422="snížená",J1422,0)</f>
        <v>0</v>
      </c>
      <c r="BG1422" s="135">
        <f>IF(N1422="zákl. přenesená",J1422,0)</f>
        <v>0</v>
      </c>
      <c r="BH1422" s="135">
        <f>IF(N1422="sníž. přenesená",J1422,0)</f>
        <v>0</v>
      </c>
      <c r="BI1422" s="135">
        <f>IF(N1422="nulová",J1422,0)</f>
        <v>0</v>
      </c>
      <c r="BJ1422" s="13" t="s">
        <v>82</v>
      </c>
      <c r="BK1422" s="135">
        <f>ROUND(I1422*H1422,2)</f>
        <v>64000</v>
      </c>
      <c r="BL1422" s="13" t="s">
        <v>133</v>
      </c>
      <c r="BM1422" s="134" t="s">
        <v>2216</v>
      </c>
    </row>
    <row r="1423" spans="2:65" s="1" customFormat="1" ht="19.2">
      <c r="B1423" s="25"/>
      <c r="D1423" s="136" t="s">
        <v>134</v>
      </c>
      <c r="F1423" s="137" t="s">
        <v>2217</v>
      </c>
      <c r="L1423" s="25"/>
      <c r="M1423" s="138"/>
      <c r="T1423" s="49"/>
      <c r="AT1423" s="13" t="s">
        <v>134</v>
      </c>
      <c r="AU1423" s="13" t="s">
        <v>84</v>
      </c>
    </row>
    <row r="1424" spans="2:65" s="1" customFormat="1" ht="28.8">
      <c r="B1424" s="25"/>
      <c r="D1424" s="136" t="s">
        <v>136</v>
      </c>
      <c r="F1424" s="139" t="s">
        <v>2203</v>
      </c>
      <c r="L1424" s="25"/>
      <c r="M1424" s="138"/>
      <c r="T1424" s="49"/>
      <c r="AT1424" s="13" t="s">
        <v>136</v>
      </c>
      <c r="AU1424" s="13" t="s">
        <v>84</v>
      </c>
    </row>
    <row r="1425" spans="2:65" s="1" customFormat="1" ht="16.5" customHeight="1">
      <c r="B1425" s="25"/>
      <c r="C1425" s="124" t="s">
        <v>1150</v>
      </c>
      <c r="D1425" s="124" t="s">
        <v>128</v>
      </c>
      <c r="E1425" s="125" t="s">
        <v>2218</v>
      </c>
      <c r="F1425" s="126" t="s">
        <v>2219</v>
      </c>
      <c r="G1425" s="127" t="s">
        <v>450</v>
      </c>
      <c r="H1425" s="128">
        <v>100</v>
      </c>
      <c r="I1425" s="129">
        <v>392</v>
      </c>
      <c r="J1425" s="129">
        <f>ROUND(I1425*H1425,2)</f>
        <v>39200</v>
      </c>
      <c r="K1425" s="126" t="s">
        <v>132</v>
      </c>
      <c r="L1425" s="25"/>
      <c r="M1425" s="130" t="s">
        <v>1</v>
      </c>
      <c r="N1425" s="131" t="s">
        <v>39</v>
      </c>
      <c r="O1425" s="132">
        <v>0</v>
      </c>
      <c r="P1425" s="132">
        <f>O1425*H1425</f>
        <v>0</v>
      </c>
      <c r="Q1425" s="132">
        <v>0</v>
      </c>
      <c r="R1425" s="132">
        <f>Q1425*H1425</f>
        <v>0</v>
      </c>
      <c r="S1425" s="132">
        <v>0</v>
      </c>
      <c r="T1425" s="133">
        <f>S1425*H1425</f>
        <v>0</v>
      </c>
      <c r="AR1425" s="134" t="s">
        <v>133</v>
      </c>
      <c r="AT1425" s="134" t="s">
        <v>128</v>
      </c>
      <c r="AU1425" s="134" t="s">
        <v>84</v>
      </c>
      <c r="AY1425" s="13" t="s">
        <v>125</v>
      </c>
      <c r="BE1425" s="135">
        <f>IF(N1425="základní",J1425,0)</f>
        <v>39200</v>
      </c>
      <c r="BF1425" s="135">
        <f>IF(N1425="snížená",J1425,0)</f>
        <v>0</v>
      </c>
      <c r="BG1425" s="135">
        <f>IF(N1425="zákl. přenesená",J1425,0)</f>
        <v>0</v>
      </c>
      <c r="BH1425" s="135">
        <f>IF(N1425="sníž. přenesená",J1425,0)</f>
        <v>0</v>
      </c>
      <c r="BI1425" s="135">
        <f>IF(N1425="nulová",J1425,0)</f>
        <v>0</v>
      </c>
      <c r="BJ1425" s="13" t="s">
        <v>82</v>
      </c>
      <c r="BK1425" s="135">
        <f>ROUND(I1425*H1425,2)</f>
        <v>39200</v>
      </c>
      <c r="BL1425" s="13" t="s">
        <v>133</v>
      </c>
      <c r="BM1425" s="134" t="s">
        <v>2220</v>
      </c>
    </row>
    <row r="1426" spans="2:65" s="1" customFormat="1" ht="19.2">
      <c r="B1426" s="25"/>
      <c r="D1426" s="136" t="s">
        <v>134</v>
      </c>
      <c r="F1426" s="137" t="s">
        <v>2221</v>
      </c>
      <c r="L1426" s="25"/>
      <c r="M1426" s="138"/>
      <c r="T1426" s="49"/>
      <c r="AT1426" s="13" t="s">
        <v>134</v>
      </c>
      <c r="AU1426" s="13" t="s">
        <v>84</v>
      </c>
    </row>
    <row r="1427" spans="2:65" s="1" customFormat="1" ht="28.8">
      <c r="B1427" s="25"/>
      <c r="D1427" s="136" t="s">
        <v>136</v>
      </c>
      <c r="F1427" s="139" t="s">
        <v>2203</v>
      </c>
      <c r="L1427" s="25"/>
      <c r="M1427" s="138"/>
      <c r="T1427" s="49"/>
      <c r="AT1427" s="13" t="s">
        <v>136</v>
      </c>
      <c r="AU1427" s="13" t="s">
        <v>84</v>
      </c>
    </row>
    <row r="1428" spans="2:65" s="1" customFormat="1" ht="16.5" customHeight="1">
      <c r="B1428" s="25"/>
      <c r="C1428" s="124" t="s">
        <v>2222</v>
      </c>
      <c r="D1428" s="124" t="s">
        <v>128</v>
      </c>
      <c r="E1428" s="125" t="s">
        <v>2223</v>
      </c>
      <c r="F1428" s="126" t="s">
        <v>2224</v>
      </c>
      <c r="G1428" s="127" t="s">
        <v>450</v>
      </c>
      <c r="H1428" s="128">
        <v>100</v>
      </c>
      <c r="I1428" s="129">
        <v>81.3</v>
      </c>
      <c r="J1428" s="129">
        <f>ROUND(I1428*H1428,2)</f>
        <v>8130</v>
      </c>
      <c r="K1428" s="126" t="s">
        <v>132</v>
      </c>
      <c r="L1428" s="25"/>
      <c r="M1428" s="130" t="s">
        <v>1</v>
      </c>
      <c r="N1428" s="131" t="s">
        <v>39</v>
      </c>
      <c r="O1428" s="132">
        <v>0</v>
      </c>
      <c r="P1428" s="132">
        <f>O1428*H1428</f>
        <v>0</v>
      </c>
      <c r="Q1428" s="132">
        <v>0</v>
      </c>
      <c r="R1428" s="132">
        <f>Q1428*H1428</f>
        <v>0</v>
      </c>
      <c r="S1428" s="132">
        <v>0</v>
      </c>
      <c r="T1428" s="133">
        <f>S1428*H1428</f>
        <v>0</v>
      </c>
      <c r="AR1428" s="134" t="s">
        <v>133</v>
      </c>
      <c r="AT1428" s="134" t="s">
        <v>128</v>
      </c>
      <c r="AU1428" s="134" t="s">
        <v>84</v>
      </c>
      <c r="AY1428" s="13" t="s">
        <v>125</v>
      </c>
      <c r="BE1428" s="135">
        <f>IF(N1428="základní",J1428,0)</f>
        <v>8130</v>
      </c>
      <c r="BF1428" s="135">
        <f>IF(N1428="snížená",J1428,0)</f>
        <v>0</v>
      </c>
      <c r="BG1428" s="135">
        <f>IF(N1428="zákl. přenesená",J1428,0)</f>
        <v>0</v>
      </c>
      <c r="BH1428" s="135">
        <f>IF(N1428="sníž. přenesená",J1428,0)</f>
        <v>0</v>
      </c>
      <c r="BI1428" s="135">
        <f>IF(N1428="nulová",J1428,0)</f>
        <v>0</v>
      </c>
      <c r="BJ1428" s="13" t="s">
        <v>82</v>
      </c>
      <c r="BK1428" s="135">
        <f>ROUND(I1428*H1428,2)</f>
        <v>8130</v>
      </c>
      <c r="BL1428" s="13" t="s">
        <v>133</v>
      </c>
      <c r="BM1428" s="134" t="s">
        <v>2225</v>
      </c>
    </row>
    <row r="1429" spans="2:65" s="1" customFormat="1" ht="19.2">
      <c r="B1429" s="25"/>
      <c r="D1429" s="136" t="s">
        <v>134</v>
      </c>
      <c r="F1429" s="137" t="s">
        <v>2226</v>
      </c>
      <c r="L1429" s="25"/>
      <c r="M1429" s="138"/>
      <c r="T1429" s="49"/>
      <c r="AT1429" s="13" t="s">
        <v>134</v>
      </c>
      <c r="AU1429" s="13" t="s">
        <v>84</v>
      </c>
    </row>
    <row r="1430" spans="2:65" s="1" customFormat="1" ht="19.2">
      <c r="B1430" s="25"/>
      <c r="D1430" s="136" t="s">
        <v>136</v>
      </c>
      <c r="F1430" s="139" t="s">
        <v>2227</v>
      </c>
      <c r="L1430" s="25"/>
      <c r="M1430" s="138"/>
      <c r="T1430" s="49"/>
      <c r="AT1430" s="13" t="s">
        <v>136</v>
      </c>
      <c r="AU1430" s="13" t="s">
        <v>84</v>
      </c>
    </row>
    <row r="1431" spans="2:65" s="1" customFormat="1" ht="16.5" customHeight="1">
      <c r="B1431" s="25"/>
      <c r="C1431" s="124" t="s">
        <v>1155</v>
      </c>
      <c r="D1431" s="124" t="s">
        <v>128</v>
      </c>
      <c r="E1431" s="125" t="s">
        <v>2228</v>
      </c>
      <c r="F1431" s="126" t="s">
        <v>2229</v>
      </c>
      <c r="G1431" s="127" t="s">
        <v>450</v>
      </c>
      <c r="H1431" s="128">
        <v>100</v>
      </c>
      <c r="I1431" s="129">
        <v>56.2</v>
      </c>
      <c r="J1431" s="129">
        <f>ROUND(I1431*H1431,2)</f>
        <v>5620</v>
      </c>
      <c r="K1431" s="126" t="s">
        <v>132</v>
      </c>
      <c r="L1431" s="25"/>
      <c r="M1431" s="130" t="s">
        <v>1</v>
      </c>
      <c r="N1431" s="131" t="s">
        <v>39</v>
      </c>
      <c r="O1431" s="132">
        <v>0</v>
      </c>
      <c r="P1431" s="132">
        <f>O1431*H1431</f>
        <v>0</v>
      </c>
      <c r="Q1431" s="132">
        <v>0</v>
      </c>
      <c r="R1431" s="132">
        <f>Q1431*H1431</f>
        <v>0</v>
      </c>
      <c r="S1431" s="132">
        <v>0</v>
      </c>
      <c r="T1431" s="133">
        <f>S1431*H1431</f>
        <v>0</v>
      </c>
      <c r="AR1431" s="134" t="s">
        <v>133</v>
      </c>
      <c r="AT1431" s="134" t="s">
        <v>128</v>
      </c>
      <c r="AU1431" s="134" t="s">
        <v>84</v>
      </c>
      <c r="AY1431" s="13" t="s">
        <v>125</v>
      </c>
      <c r="BE1431" s="135">
        <f>IF(N1431="základní",J1431,0)</f>
        <v>5620</v>
      </c>
      <c r="BF1431" s="135">
        <f>IF(N1431="snížená",J1431,0)</f>
        <v>0</v>
      </c>
      <c r="BG1431" s="135">
        <f>IF(N1431="zákl. přenesená",J1431,0)</f>
        <v>0</v>
      </c>
      <c r="BH1431" s="135">
        <f>IF(N1431="sníž. přenesená",J1431,0)</f>
        <v>0</v>
      </c>
      <c r="BI1431" s="135">
        <f>IF(N1431="nulová",J1431,0)</f>
        <v>0</v>
      </c>
      <c r="BJ1431" s="13" t="s">
        <v>82</v>
      </c>
      <c r="BK1431" s="135">
        <f>ROUND(I1431*H1431,2)</f>
        <v>5620</v>
      </c>
      <c r="BL1431" s="13" t="s">
        <v>133</v>
      </c>
      <c r="BM1431" s="134" t="s">
        <v>2230</v>
      </c>
    </row>
    <row r="1432" spans="2:65" s="1" customFormat="1" ht="19.2">
      <c r="B1432" s="25"/>
      <c r="D1432" s="136" t="s">
        <v>134</v>
      </c>
      <c r="F1432" s="137" t="s">
        <v>2231</v>
      </c>
      <c r="L1432" s="25"/>
      <c r="M1432" s="138"/>
      <c r="T1432" s="49"/>
      <c r="AT1432" s="13" t="s">
        <v>134</v>
      </c>
      <c r="AU1432" s="13" t="s">
        <v>84</v>
      </c>
    </row>
    <row r="1433" spans="2:65" s="1" customFormat="1" ht="19.2">
      <c r="B1433" s="25"/>
      <c r="D1433" s="136" t="s">
        <v>136</v>
      </c>
      <c r="F1433" s="139" t="s">
        <v>2227</v>
      </c>
      <c r="L1433" s="25"/>
      <c r="M1433" s="138"/>
      <c r="T1433" s="49"/>
      <c r="AT1433" s="13" t="s">
        <v>136</v>
      </c>
      <c r="AU1433" s="13" t="s">
        <v>84</v>
      </c>
    </row>
    <row r="1434" spans="2:65" s="1" customFormat="1" ht="16.5" customHeight="1">
      <c r="B1434" s="25"/>
      <c r="C1434" s="124" t="s">
        <v>2232</v>
      </c>
      <c r="D1434" s="124" t="s">
        <v>128</v>
      </c>
      <c r="E1434" s="125" t="s">
        <v>2233</v>
      </c>
      <c r="F1434" s="126" t="s">
        <v>2234</v>
      </c>
      <c r="G1434" s="127" t="s">
        <v>450</v>
      </c>
      <c r="H1434" s="128">
        <v>50</v>
      </c>
      <c r="I1434" s="129">
        <v>91.8</v>
      </c>
      <c r="J1434" s="129">
        <f>ROUND(I1434*H1434,2)</f>
        <v>4590</v>
      </c>
      <c r="K1434" s="126" t="s">
        <v>132</v>
      </c>
      <c r="L1434" s="25"/>
      <c r="M1434" s="130" t="s">
        <v>1</v>
      </c>
      <c r="N1434" s="131" t="s">
        <v>39</v>
      </c>
      <c r="O1434" s="132">
        <v>0</v>
      </c>
      <c r="P1434" s="132">
        <f>O1434*H1434</f>
        <v>0</v>
      </c>
      <c r="Q1434" s="132">
        <v>0</v>
      </c>
      <c r="R1434" s="132">
        <f>Q1434*H1434</f>
        <v>0</v>
      </c>
      <c r="S1434" s="132">
        <v>0</v>
      </c>
      <c r="T1434" s="133">
        <f>S1434*H1434</f>
        <v>0</v>
      </c>
      <c r="AR1434" s="134" t="s">
        <v>133</v>
      </c>
      <c r="AT1434" s="134" t="s">
        <v>128</v>
      </c>
      <c r="AU1434" s="134" t="s">
        <v>84</v>
      </c>
      <c r="AY1434" s="13" t="s">
        <v>125</v>
      </c>
      <c r="BE1434" s="135">
        <f>IF(N1434="základní",J1434,0)</f>
        <v>4590</v>
      </c>
      <c r="BF1434" s="135">
        <f>IF(N1434="snížená",J1434,0)</f>
        <v>0</v>
      </c>
      <c r="BG1434" s="135">
        <f>IF(N1434="zákl. přenesená",J1434,0)</f>
        <v>0</v>
      </c>
      <c r="BH1434" s="135">
        <f>IF(N1434="sníž. přenesená",J1434,0)</f>
        <v>0</v>
      </c>
      <c r="BI1434" s="135">
        <f>IF(N1434="nulová",J1434,0)</f>
        <v>0</v>
      </c>
      <c r="BJ1434" s="13" t="s">
        <v>82</v>
      </c>
      <c r="BK1434" s="135">
        <f>ROUND(I1434*H1434,2)</f>
        <v>4590</v>
      </c>
      <c r="BL1434" s="13" t="s">
        <v>133</v>
      </c>
      <c r="BM1434" s="134" t="s">
        <v>2235</v>
      </c>
    </row>
    <row r="1435" spans="2:65" s="1" customFormat="1" ht="19.2">
      <c r="B1435" s="25"/>
      <c r="D1435" s="136" t="s">
        <v>134</v>
      </c>
      <c r="F1435" s="137" t="s">
        <v>2236</v>
      </c>
      <c r="L1435" s="25"/>
      <c r="M1435" s="138"/>
      <c r="T1435" s="49"/>
      <c r="AT1435" s="13" t="s">
        <v>134</v>
      </c>
      <c r="AU1435" s="13" t="s">
        <v>84</v>
      </c>
    </row>
    <row r="1436" spans="2:65" s="1" customFormat="1" ht="19.2">
      <c r="B1436" s="25"/>
      <c r="D1436" s="136" t="s">
        <v>136</v>
      </c>
      <c r="F1436" s="139" t="s">
        <v>2227</v>
      </c>
      <c r="L1436" s="25"/>
      <c r="M1436" s="138"/>
      <c r="T1436" s="49"/>
      <c r="AT1436" s="13" t="s">
        <v>136</v>
      </c>
      <c r="AU1436" s="13" t="s">
        <v>84</v>
      </c>
    </row>
    <row r="1437" spans="2:65" s="1" customFormat="1" ht="16.5" customHeight="1">
      <c r="B1437" s="25"/>
      <c r="C1437" s="124" t="s">
        <v>1159</v>
      </c>
      <c r="D1437" s="124" t="s">
        <v>128</v>
      </c>
      <c r="E1437" s="125" t="s">
        <v>2237</v>
      </c>
      <c r="F1437" s="126" t="s">
        <v>2238</v>
      </c>
      <c r="G1437" s="127" t="s">
        <v>450</v>
      </c>
      <c r="H1437" s="128">
        <v>100</v>
      </c>
      <c r="I1437" s="129">
        <v>91.8</v>
      </c>
      <c r="J1437" s="129">
        <f>ROUND(I1437*H1437,2)</f>
        <v>9180</v>
      </c>
      <c r="K1437" s="126" t="s">
        <v>132</v>
      </c>
      <c r="L1437" s="25"/>
      <c r="M1437" s="130" t="s">
        <v>1</v>
      </c>
      <c r="N1437" s="131" t="s">
        <v>39</v>
      </c>
      <c r="O1437" s="132">
        <v>0</v>
      </c>
      <c r="P1437" s="132">
        <f>O1437*H1437</f>
        <v>0</v>
      </c>
      <c r="Q1437" s="132">
        <v>0</v>
      </c>
      <c r="R1437" s="132">
        <f>Q1437*H1437</f>
        <v>0</v>
      </c>
      <c r="S1437" s="132">
        <v>0</v>
      </c>
      <c r="T1437" s="133">
        <f>S1437*H1437</f>
        <v>0</v>
      </c>
      <c r="AR1437" s="134" t="s">
        <v>133</v>
      </c>
      <c r="AT1437" s="134" t="s">
        <v>128</v>
      </c>
      <c r="AU1437" s="134" t="s">
        <v>84</v>
      </c>
      <c r="AY1437" s="13" t="s">
        <v>125</v>
      </c>
      <c r="BE1437" s="135">
        <f>IF(N1437="základní",J1437,0)</f>
        <v>9180</v>
      </c>
      <c r="BF1437" s="135">
        <f>IF(N1437="snížená",J1437,0)</f>
        <v>0</v>
      </c>
      <c r="BG1437" s="135">
        <f>IF(N1437="zákl. přenesená",J1437,0)</f>
        <v>0</v>
      </c>
      <c r="BH1437" s="135">
        <f>IF(N1437="sníž. přenesená",J1437,0)</f>
        <v>0</v>
      </c>
      <c r="BI1437" s="135">
        <f>IF(N1437="nulová",J1437,0)</f>
        <v>0</v>
      </c>
      <c r="BJ1437" s="13" t="s">
        <v>82</v>
      </c>
      <c r="BK1437" s="135">
        <f>ROUND(I1437*H1437,2)</f>
        <v>9180</v>
      </c>
      <c r="BL1437" s="13" t="s">
        <v>133</v>
      </c>
      <c r="BM1437" s="134" t="s">
        <v>2239</v>
      </c>
    </row>
    <row r="1438" spans="2:65" s="1" customFormat="1" ht="19.2">
      <c r="B1438" s="25"/>
      <c r="D1438" s="136" t="s">
        <v>134</v>
      </c>
      <c r="F1438" s="137" t="s">
        <v>2240</v>
      </c>
      <c r="L1438" s="25"/>
      <c r="M1438" s="138"/>
      <c r="T1438" s="49"/>
      <c r="AT1438" s="13" t="s">
        <v>134</v>
      </c>
      <c r="AU1438" s="13" t="s">
        <v>84</v>
      </c>
    </row>
    <row r="1439" spans="2:65" s="1" customFormat="1" ht="19.2">
      <c r="B1439" s="25"/>
      <c r="D1439" s="136" t="s">
        <v>136</v>
      </c>
      <c r="F1439" s="139" t="s">
        <v>2227</v>
      </c>
      <c r="L1439" s="25"/>
      <c r="M1439" s="138"/>
      <c r="T1439" s="49"/>
      <c r="AT1439" s="13" t="s">
        <v>136</v>
      </c>
      <c r="AU1439" s="13" t="s">
        <v>84</v>
      </c>
    </row>
    <row r="1440" spans="2:65" s="1" customFormat="1" ht="16.5" customHeight="1">
      <c r="B1440" s="25"/>
      <c r="C1440" s="124" t="s">
        <v>2241</v>
      </c>
      <c r="D1440" s="124" t="s">
        <v>128</v>
      </c>
      <c r="E1440" s="125" t="s">
        <v>2242</v>
      </c>
      <c r="F1440" s="126" t="s">
        <v>2243</v>
      </c>
      <c r="G1440" s="127" t="s">
        <v>450</v>
      </c>
      <c r="H1440" s="128">
        <v>100</v>
      </c>
      <c r="I1440" s="129">
        <v>67.2</v>
      </c>
      <c r="J1440" s="129">
        <f>ROUND(I1440*H1440,2)</f>
        <v>6720</v>
      </c>
      <c r="K1440" s="126" t="s">
        <v>132</v>
      </c>
      <c r="L1440" s="25"/>
      <c r="M1440" s="130" t="s">
        <v>1</v>
      </c>
      <c r="N1440" s="131" t="s">
        <v>39</v>
      </c>
      <c r="O1440" s="132">
        <v>0</v>
      </c>
      <c r="P1440" s="132">
        <f>O1440*H1440</f>
        <v>0</v>
      </c>
      <c r="Q1440" s="132">
        <v>0</v>
      </c>
      <c r="R1440" s="132">
        <f>Q1440*H1440</f>
        <v>0</v>
      </c>
      <c r="S1440" s="132">
        <v>0</v>
      </c>
      <c r="T1440" s="133">
        <f>S1440*H1440</f>
        <v>0</v>
      </c>
      <c r="AR1440" s="134" t="s">
        <v>133</v>
      </c>
      <c r="AT1440" s="134" t="s">
        <v>128</v>
      </c>
      <c r="AU1440" s="134" t="s">
        <v>84</v>
      </c>
      <c r="AY1440" s="13" t="s">
        <v>125</v>
      </c>
      <c r="BE1440" s="135">
        <f>IF(N1440="základní",J1440,0)</f>
        <v>6720</v>
      </c>
      <c r="BF1440" s="135">
        <f>IF(N1440="snížená",J1440,0)</f>
        <v>0</v>
      </c>
      <c r="BG1440" s="135">
        <f>IF(N1440="zákl. přenesená",J1440,0)</f>
        <v>0</v>
      </c>
      <c r="BH1440" s="135">
        <f>IF(N1440="sníž. přenesená",J1440,0)</f>
        <v>0</v>
      </c>
      <c r="BI1440" s="135">
        <f>IF(N1440="nulová",J1440,0)</f>
        <v>0</v>
      </c>
      <c r="BJ1440" s="13" t="s">
        <v>82</v>
      </c>
      <c r="BK1440" s="135">
        <f>ROUND(I1440*H1440,2)</f>
        <v>6720</v>
      </c>
      <c r="BL1440" s="13" t="s">
        <v>133</v>
      </c>
      <c r="BM1440" s="134" t="s">
        <v>2244</v>
      </c>
    </row>
    <row r="1441" spans="2:65" s="1" customFormat="1" ht="19.2">
      <c r="B1441" s="25"/>
      <c r="D1441" s="136" t="s">
        <v>134</v>
      </c>
      <c r="F1441" s="137" t="s">
        <v>2245</v>
      </c>
      <c r="L1441" s="25"/>
      <c r="M1441" s="138"/>
      <c r="T1441" s="49"/>
      <c r="AT1441" s="13" t="s">
        <v>134</v>
      </c>
      <c r="AU1441" s="13" t="s">
        <v>84</v>
      </c>
    </row>
    <row r="1442" spans="2:65" s="1" customFormat="1" ht="19.2">
      <c r="B1442" s="25"/>
      <c r="D1442" s="136" t="s">
        <v>136</v>
      </c>
      <c r="F1442" s="139" t="s">
        <v>2227</v>
      </c>
      <c r="L1442" s="25"/>
      <c r="M1442" s="138"/>
      <c r="T1442" s="49"/>
      <c r="AT1442" s="13" t="s">
        <v>136</v>
      </c>
      <c r="AU1442" s="13" t="s">
        <v>84</v>
      </c>
    </row>
    <row r="1443" spans="2:65" s="1" customFormat="1" ht="16.5" customHeight="1">
      <c r="B1443" s="25"/>
      <c r="C1443" s="124" t="s">
        <v>1164</v>
      </c>
      <c r="D1443" s="124" t="s">
        <v>128</v>
      </c>
      <c r="E1443" s="125" t="s">
        <v>2246</v>
      </c>
      <c r="F1443" s="126" t="s">
        <v>2247</v>
      </c>
      <c r="G1443" s="127" t="s">
        <v>450</v>
      </c>
      <c r="H1443" s="128">
        <v>50</v>
      </c>
      <c r="I1443" s="129">
        <v>89.2</v>
      </c>
      <c r="J1443" s="129">
        <f>ROUND(I1443*H1443,2)</f>
        <v>4460</v>
      </c>
      <c r="K1443" s="126" t="s">
        <v>132</v>
      </c>
      <c r="L1443" s="25"/>
      <c r="M1443" s="130" t="s">
        <v>1</v>
      </c>
      <c r="N1443" s="131" t="s">
        <v>39</v>
      </c>
      <c r="O1443" s="132">
        <v>0</v>
      </c>
      <c r="P1443" s="132">
        <f>O1443*H1443</f>
        <v>0</v>
      </c>
      <c r="Q1443" s="132">
        <v>0</v>
      </c>
      <c r="R1443" s="132">
        <f>Q1443*H1443</f>
        <v>0</v>
      </c>
      <c r="S1443" s="132">
        <v>0</v>
      </c>
      <c r="T1443" s="133">
        <f>S1443*H1443</f>
        <v>0</v>
      </c>
      <c r="AR1443" s="134" t="s">
        <v>133</v>
      </c>
      <c r="AT1443" s="134" t="s">
        <v>128</v>
      </c>
      <c r="AU1443" s="134" t="s">
        <v>84</v>
      </c>
      <c r="AY1443" s="13" t="s">
        <v>125</v>
      </c>
      <c r="BE1443" s="135">
        <f>IF(N1443="základní",J1443,0)</f>
        <v>4460</v>
      </c>
      <c r="BF1443" s="135">
        <f>IF(N1443="snížená",J1443,0)</f>
        <v>0</v>
      </c>
      <c r="BG1443" s="135">
        <f>IF(N1443="zákl. přenesená",J1443,0)</f>
        <v>0</v>
      </c>
      <c r="BH1443" s="135">
        <f>IF(N1443="sníž. přenesená",J1443,0)</f>
        <v>0</v>
      </c>
      <c r="BI1443" s="135">
        <f>IF(N1443="nulová",J1443,0)</f>
        <v>0</v>
      </c>
      <c r="BJ1443" s="13" t="s">
        <v>82</v>
      </c>
      <c r="BK1443" s="135">
        <f>ROUND(I1443*H1443,2)</f>
        <v>4460</v>
      </c>
      <c r="BL1443" s="13" t="s">
        <v>133</v>
      </c>
      <c r="BM1443" s="134" t="s">
        <v>2248</v>
      </c>
    </row>
    <row r="1444" spans="2:65" s="1" customFormat="1" ht="19.2">
      <c r="B1444" s="25"/>
      <c r="D1444" s="136" t="s">
        <v>134</v>
      </c>
      <c r="F1444" s="137" t="s">
        <v>2249</v>
      </c>
      <c r="L1444" s="25"/>
      <c r="M1444" s="138"/>
      <c r="T1444" s="49"/>
      <c r="AT1444" s="13" t="s">
        <v>134</v>
      </c>
      <c r="AU1444" s="13" t="s">
        <v>84</v>
      </c>
    </row>
    <row r="1445" spans="2:65" s="1" customFormat="1" ht="19.2">
      <c r="B1445" s="25"/>
      <c r="D1445" s="136" t="s">
        <v>136</v>
      </c>
      <c r="F1445" s="139" t="s">
        <v>2250</v>
      </c>
      <c r="L1445" s="25"/>
      <c r="M1445" s="138"/>
      <c r="T1445" s="49"/>
      <c r="AT1445" s="13" t="s">
        <v>136</v>
      </c>
      <c r="AU1445" s="13" t="s">
        <v>84</v>
      </c>
    </row>
    <row r="1446" spans="2:65" s="1" customFormat="1" ht="16.5" customHeight="1">
      <c r="B1446" s="25"/>
      <c r="C1446" s="124" t="s">
        <v>2251</v>
      </c>
      <c r="D1446" s="124" t="s">
        <v>128</v>
      </c>
      <c r="E1446" s="125" t="s">
        <v>2252</v>
      </c>
      <c r="F1446" s="126" t="s">
        <v>2253</v>
      </c>
      <c r="G1446" s="127" t="s">
        <v>450</v>
      </c>
      <c r="H1446" s="128">
        <v>50</v>
      </c>
      <c r="I1446" s="129">
        <v>140</v>
      </c>
      <c r="J1446" s="129">
        <f>ROUND(I1446*H1446,2)</f>
        <v>7000</v>
      </c>
      <c r="K1446" s="126" t="s">
        <v>132</v>
      </c>
      <c r="L1446" s="25"/>
      <c r="M1446" s="130" t="s">
        <v>1</v>
      </c>
      <c r="N1446" s="131" t="s">
        <v>39</v>
      </c>
      <c r="O1446" s="132">
        <v>0</v>
      </c>
      <c r="P1446" s="132">
        <f>O1446*H1446</f>
        <v>0</v>
      </c>
      <c r="Q1446" s="132">
        <v>0</v>
      </c>
      <c r="R1446" s="132">
        <f>Q1446*H1446</f>
        <v>0</v>
      </c>
      <c r="S1446" s="132">
        <v>0</v>
      </c>
      <c r="T1446" s="133">
        <f>S1446*H1446</f>
        <v>0</v>
      </c>
      <c r="AR1446" s="134" t="s">
        <v>133</v>
      </c>
      <c r="AT1446" s="134" t="s">
        <v>128</v>
      </c>
      <c r="AU1446" s="134" t="s">
        <v>84</v>
      </c>
      <c r="AY1446" s="13" t="s">
        <v>125</v>
      </c>
      <c r="BE1446" s="135">
        <f>IF(N1446="základní",J1446,0)</f>
        <v>7000</v>
      </c>
      <c r="BF1446" s="135">
        <f>IF(N1446="snížená",J1446,0)</f>
        <v>0</v>
      </c>
      <c r="BG1446" s="135">
        <f>IF(N1446="zákl. přenesená",J1446,0)</f>
        <v>0</v>
      </c>
      <c r="BH1446" s="135">
        <f>IF(N1446="sníž. přenesená",J1446,0)</f>
        <v>0</v>
      </c>
      <c r="BI1446" s="135">
        <f>IF(N1446="nulová",J1446,0)</f>
        <v>0</v>
      </c>
      <c r="BJ1446" s="13" t="s">
        <v>82</v>
      </c>
      <c r="BK1446" s="135">
        <f>ROUND(I1446*H1446,2)</f>
        <v>7000</v>
      </c>
      <c r="BL1446" s="13" t="s">
        <v>133</v>
      </c>
      <c r="BM1446" s="134" t="s">
        <v>2254</v>
      </c>
    </row>
    <row r="1447" spans="2:65" s="1" customFormat="1" ht="19.2">
      <c r="B1447" s="25"/>
      <c r="D1447" s="136" t="s">
        <v>134</v>
      </c>
      <c r="F1447" s="137" t="s">
        <v>2255</v>
      </c>
      <c r="L1447" s="25"/>
      <c r="M1447" s="138"/>
      <c r="T1447" s="49"/>
      <c r="AT1447" s="13" t="s">
        <v>134</v>
      </c>
      <c r="AU1447" s="13" t="s">
        <v>84</v>
      </c>
    </row>
    <row r="1448" spans="2:65" s="1" customFormat="1" ht="28.8">
      <c r="B1448" s="25"/>
      <c r="D1448" s="136" t="s">
        <v>136</v>
      </c>
      <c r="F1448" s="139" t="s">
        <v>2256</v>
      </c>
      <c r="L1448" s="25"/>
      <c r="M1448" s="138"/>
      <c r="T1448" s="49"/>
      <c r="AT1448" s="13" t="s">
        <v>136</v>
      </c>
      <c r="AU1448" s="13" t="s">
        <v>84</v>
      </c>
    </row>
    <row r="1449" spans="2:65" s="1" customFormat="1" ht="16.5" customHeight="1">
      <c r="B1449" s="25"/>
      <c r="C1449" s="124" t="s">
        <v>1168</v>
      </c>
      <c r="D1449" s="124" t="s">
        <v>128</v>
      </c>
      <c r="E1449" s="125" t="s">
        <v>2257</v>
      </c>
      <c r="F1449" s="126" t="s">
        <v>2258</v>
      </c>
      <c r="G1449" s="127" t="s">
        <v>146</v>
      </c>
      <c r="H1449" s="128">
        <v>50</v>
      </c>
      <c r="I1449" s="129">
        <v>192</v>
      </c>
      <c r="J1449" s="129">
        <f>ROUND(I1449*H1449,2)</f>
        <v>9600</v>
      </c>
      <c r="K1449" s="126" t="s">
        <v>132</v>
      </c>
      <c r="L1449" s="25"/>
      <c r="M1449" s="130" t="s">
        <v>1</v>
      </c>
      <c r="N1449" s="131" t="s">
        <v>39</v>
      </c>
      <c r="O1449" s="132">
        <v>0</v>
      </c>
      <c r="P1449" s="132">
        <f>O1449*H1449</f>
        <v>0</v>
      </c>
      <c r="Q1449" s="132">
        <v>0</v>
      </c>
      <c r="R1449" s="132">
        <f>Q1449*H1449</f>
        <v>0</v>
      </c>
      <c r="S1449" s="132">
        <v>0</v>
      </c>
      <c r="T1449" s="133">
        <f>S1449*H1449</f>
        <v>0</v>
      </c>
      <c r="AR1449" s="134" t="s">
        <v>133</v>
      </c>
      <c r="AT1449" s="134" t="s">
        <v>128</v>
      </c>
      <c r="AU1449" s="134" t="s">
        <v>84</v>
      </c>
      <c r="AY1449" s="13" t="s">
        <v>125</v>
      </c>
      <c r="BE1449" s="135">
        <f>IF(N1449="základní",J1449,0)</f>
        <v>9600</v>
      </c>
      <c r="BF1449" s="135">
        <f>IF(N1449="snížená",J1449,0)</f>
        <v>0</v>
      </c>
      <c r="BG1449" s="135">
        <f>IF(N1449="zákl. přenesená",J1449,0)</f>
        <v>0</v>
      </c>
      <c r="BH1449" s="135">
        <f>IF(N1449="sníž. přenesená",J1449,0)</f>
        <v>0</v>
      </c>
      <c r="BI1449" s="135">
        <f>IF(N1449="nulová",J1449,0)</f>
        <v>0</v>
      </c>
      <c r="BJ1449" s="13" t="s">
        <v>82</v>
      </c>
      <c r="BK1449" s="135">
        <f>ROUND(I1449*H1449,2)</f>
        <v>9600</v>
      </c>
      <c r="BL1449" s="13" t="s">
        <v>133</v>
      </c>
      <c r="BM1449" s="134" t="s">
        <v>2259</v>
      </c>
    </row>
    <row r="1450" spans="2:65" s="1" customFormat="1" ht="19.2">
      <c r="B1450" s="25"/>
      <c r="D1450" s="136" t="s">
        <v>134</v>
      </c>
      <c r="F1450" s="137" t="s">
        <v>2260</v>
      </c>
      <c r="L1450" s="25"/>
      <c r="M1450" s="138"/>
      <c r="T1450" s="49"/>
      <c r="AT1450" s="13" t="s">
        <v>134</v>
      </c>
      <c r="AU1450" s="13" t="s">
        <v>84</v>
      </c>
    </row>
    <row r="1451" spans="2:65" s="1" customFormat="1" ht="16.5" customHeight="1">
      <c r="B1451" s="25"/>
      <c r="C1451" s="124" t="s">
        <v>2261</v>
      </c>
      <c r="D1451" s="124" t="s">
        <v>128</v>
      </c>
      <c r="E1451" s="125" t="s">
        <v>2262</v>
      </c>
      <c r="F1451" s="126" t="s">
        <v>2263</v>
      </c>
      <c r="G1451" s="127" t="s">
        <v>146</v>
      </c>
      <c r="H1451" s="128">
        <v>50</v>
      </c>
      <c r="I1451" s="129">
        <v>192</v>
      </c>
      <c r="J1451" s="129">
        <f>ROUND(I1451*H1451,2)</f>
        <v>9600</v>
      </c>
      <c r="K1451" s="126" t="s">
        <v>132</v>
      </c>
      <c r="L1451" s="25"/>
      <c r="M1451" s="130" t="s">
        <v>1</v>
      </c>
      <c r="N1451" s="131" t="s">
        <v>39</v>
      </c>
      <c r="O1451" s="132">
        <v>0</v>
      </c>
      <c r="P1451" s="132">
        <f>O1451*H1451</f>
        <v>0</v>
      </c>
      <c r="Q1451" s="132">
        <v>0</v>
      </c>
      <c r="R1451" s="132">
        <f>Q1451*H1451</f>
        <v>0</v>
      </c>
      <c r="S1451" s="132">
        <v>0</v>
      </c>
      <c r="T1451" s="133">
        <f>S1451*H1451</f>
        <v>0</v>
      </c>
      <c r="AR1451" s="134" t="s">
        <v>133</v>
      </c>
      <c r="AT1451" s="134" t="s">
        <v>128</v>
      </c>
      <c r="AU1451" s="134" t="s">
        <v>84</v>
      </c>
      <c r="AY1451" s="13" t="s">
        <v>125</v>
      </c>
      <c r="BE1451" s="135">
        <f>IF(N1451="základní",J1451,0)</f>
        <v>9600</v>
      </c>
      <c r="BF1451" s="135">
        <f>IF(N1451="snížená",J1451,0)</f>
        <v>0</v>
      </c>
      <c r="BG1451" s="135">
        <f>IF(N1451="zákl. přenesená",J1451,0)</f>
        <v>0</v>
      </c>
      <c r="BH1451" s="135">
        <f>IF(N1451="sníž. přenesená",J1451,0)</f>
        <v>0</v>
      </c>
      <c r="BI1451" s="135">
        <f>IF(N1451="nulová",J1451,0)</f>
        <v>0</v>
      </c>
      <c r="BJ1451" s="13" t="s">
        <v>82</v>
      </c>
      <c r="BK1451" s="135">
        <f>ROUND(I1451*H1451,2)</f>
        <v>9600</v>
      </c>
      <c r="BL1451" s="13" t="s">
        <v>133</v>
      </c>
      <c r="BM1451" s="134" t="s">
        <v>2264</v>
      </c>
    </row>
    <row r="1452" spans="2:65" s="1" customFormat="1" ht="19.2">
      <c r="B1452" s="25"/>
      <c r="D1452" s="136" t="s">
        <v>134</v>
      </c>
      <c r="F1452" s="137" t="s">
        <v>2265</v>
      </c>
      <c r="L1452" s="25"/>
      <c r="M1452" s="138"/>
      <c r="T1452" s="49"/>
      <c r="AT1452" s="13" t="s">
        <v>134</v>
      </c>
      <c r="AU1452" s="13" t="s">
        <v>84</v>
      </c>
    </row>
    <row r="1453" spans="2:65" s="1" customFormat="1" ht="16.5" customHeight="1">
      <c r="B1453" s="25"/>
      <c r="C1453" s="124" t="s">
        <v>1174</v>
      </c>
      <c r="D1453" s="124" t="s">
        <v>128</v>
      </c>
      <c r="E1453" s="125" t="s">
        <v>2266</v>
      </c>
      <c r="F1453" s="126" t="s">
        <v>2267</v>
      </c>
      <c r="G1453" s="127" t="s">
        <v>146</v>
      </c>
      <c r="H1453" s="128">
        <v>50</v>
      </c>
      <c r="I1453" s="129">
        <v>532</v>
      </c>
      <c r="J1453" s="129">
        <f>ROUND(I1453*H1453,2)</f>
        <v>26600</v>
      </c>
      <c r="K1453" s="126" t="s">
        <v>132</v>
      </c>
      <c r="L1453" s="25"/>
      <c r="M1453" s="130" t="s">
        <v>1</v>
      </c>
      <c r="N1453" s="131" t="s">
        <v>39</v>
      </c>
      <c r="O1453" s="132">
        <v>0</v>
      </c>
      <c r="P1453" s="132">
        <f>O1453*H1453</f>
        <v>0</v>
      </c>
      <c r="Q1453" s="132">
        <v>0</v>
      </c>
      <c r="R1453" s="132">
        <f>Q1453*H1453</f>
        <v>0</v>
      </c>
      <c r="S1453" s="132">
        <v>0</v>
      </c>
      <c r="T1453" s="133">
        <f>S1453*H1453</f>
        <v>0</v>
      </c>
      <c r="AR1453" s="134" t="s">
        <v>133</v>
      </c>
      <c r="AT1453" s="134" t="s">
        <v>128</v>
      </c>
      <c r="AU1453" s="134" t="s">
        <v>84</v>
      </c>
      <c r="AY1453" s="13" t="s">
        <v>125</v>
      </c>
      <c r="BE1453" s="135">
        <f>IF(N1453="základní",J1453,0)</f>
        <v>26600</v>
      </c>
      <c r="BF1453" s="135">
        <f>IF(N1453="snížená",J1453,0)</f>
        <v>0</v>
      </c>
      <c r="BG1453" s="135">
        <f>IF(N1453="zákl. přenesená",J1453,0)</f>
        <v>0</v>
      </c>
      <c r="BH1453" s="135">
        <f>IF(N1453="sníž. přenesená",J1453,0)</f>
        <v>0</v>
      </c>
      <c r="BI1453" s="135">
        <f>IF(N1453="nulová",J1453,0)</f>
        <v>0</v>
      </c>
      <c r="BJ1453" s="13" t="s">
        <v>82</v>
      </c>
      <c r="BK1453" s="135">
        <f>ROUND(I1453*H1453,2)</f>
        <v>26600</v>
      </c>
      <c r="BL1453" s="13" t="s">
        <v>133</v>
      </c>
      <c r="BM1453" s="134" t="s">
        <v>2268</v>
      </c>
    </row>
    <row r="1454" spans="2:65" s="1" customFormat="1" ht="28.8">
      <c r="B1454" s="25"/>
      <c r="D1454" s="136" t="s">
        <v>134</v>
      </c>
      <c r="F1454" s="137" t="s">
        <v>2269</v>
      </c>
      <c r="L1454" s="25"/>
      <c r="M1454" s="138"/>
      <c r="T1454" s="49"/>
      <c r="AT1454" s="13" t="s">
        <v>134</v>
      </c>
      <c r="AU1454" s="13" t="s">
        <v>84</v>
      </c>
    </row>
    <row r="1455" spans="2:65" s="1" customFormat="1" ht="16.5" customHeight="1">
      <c r="B1455" s="25"/>
      <c r="C1455" s="124" t="s">
        <v>2270</v>
      </c>
      <c r="D1455" s="124" t="s">
        <v>128</v>
      </c>
      <c r="E1455" s="125" t="s">
        <v>2271</v>
      </c>
      <c r="F1455" s="126" t="s">
        <v>2272</v>
      </c>
      <c r="G1455" s="127" t="s">
        <v>146</v>
      </c>
      <c r="H1455" s="128">
        <v>100</v>
      </c>
      <c r="I1455" s="129">
        <v>532</v>
      </c>
      <c r="J1455" s="129">
        <f>ROUND(I1455*H1455,2)</f>
        <v>53200</v>
      </c>
      <c r="K1455" s="126" t="s">
        <v>132</v>
      </c>
      <c r="L1455" s="25"/>
      <c r="M1455" s="130" t="s">
        <v>1</v>
      </c>
      <c r="N1455" s="131" t="s">
        <v>39</v>
      </c>
      <c r="O1455" s="132">
        <v>0</v>
      </c>
      <c r="P1455" s="132">
        <f>O1455*H1455</f>
        <v>0</v>
      </c>
      <c r="Q1455" s="132">
        <v>0</v>
      </c>
      <c r="R1455" s="132">
        <f>Q1455*H1455</f>
        <v>0</v>
      </c>
      <c r="S1455" s="132">
        <v>0</v>
      </c>
      <c r="T1455" s="133">
        <f>S1455*H1455</f>
        <v>0</v>
      </c>
      <c r="AR1455" s="134" t="s">
        <v>133</v>
      </c>
      <c r="AT1455" s="134" t="s">
        <v>128</v>
      </c>
      <c r="AU1455" s="134" t="s">
        <v>84</v>
      </c>
      <c r="AY1455" s="13" t="s">
        <v>125</v>
      </c>
      <c r="BE1455" s="135">
        <f>IF(N1455="základní",J1455,0)</f>
        <v>53200</v>
      </c>
      <c r="BF1455" s="135">
        <f>IF(N1455="snížená",J1455,0)</f>
        <v>0</v>
      </c>
      <c r="BG1455" s="135">
        <f>IF(N1455="zákl. přenesená",J1455,0)</f>
        <v>0</v>
      </c>
      <c r="BH1455" s="135">
        <f>IF(N1455="sníž. přenesená",J1455,0)</f>
        <v>0</v>
      </c>
      <c r="BI1455" s="135">
        <f>IF(N1455="nulová",J1455,0)</f>
        <v>0</v>
      </c>
      <c r="BJ1455" s="13" t="s">
        <v>82</v>
      </c>
      <c r="BK1455" s="135">
        <f>ROUND(I1455*H1455,2)</f>
        <v>53200</v>
      </c>
      <c r="BL1455" s="13" t="s">
        <v>133</v>
      </c>
      <c r="BM1455" s="134" t="s">
        <v>2273</v>
      </c>
    </row>
    <row r="1456" spans="2:65" s="1" customFormat="1" ht="28.8">
      <c r="B1456" s="25"/>
      <c r="D1456" s="136" t="s">
        <v>134</v>
      </c>
      <c r="F1456" s="137" t="s">
        <v>2274</v>
      </c>
      <c r="L1456" s="25"/>
      <c r="M1456" s="138"/>
      <c r="T1456" s="49"/>
      <c r="AT1456" s="13" t="s">
        <v>134</v>
      </c>
      <c r="AU1456" s="13" t="s">
        <v>84</v>
      </c>
    </row>
    <row r="1457" spans="2:65" s="1" customFormat="1" ht="16.5" customHeight="1">
      <c r="B1457" s="25"/>
      <c r="C1457" s="124" t="s">
        <v>1178</v>
      </c>
      <c r="D1457" s="124" t="s">
        <v>128</v>
      </c>
      <c r="E1457" s="125" t="s">
        <v>2275</v>
      </c>
      <c r="F1457" s="126" t="s">
        <v>2276</v>
      </c>
      <c r="G1457" s="127" t="s">
        <v>146</v>
      </c>
      <c r="H1457" s="128">
        <v>20</v>
      </c>
      <c r="I1457" s="129">
        <v>254</v>
      </c>
      <c r="J1457" s="129">
        <f>ROUND(I1457*H1457,2)</f>
        <v>5080</v>
      </c>
      <c r="K1457" s="126" t="s">
        <v>132</v>
      </c>
      <c r="L1457" s="25"/>
      <c r="M1457" s="130" t="s">
        <v>1</v>
      </c>
      <c r="N1457" s="131" t="s">
        <v>39</v>
      </c>
      <c r="O1457" s="132">
        <v>0</v>
      </c>
      <c r="P1457" s="132">
        <f>O1457*H1457</f>
        <v>0</v>
      </c>
      <c r="Q1457" s="132">
        <v>0</v>
      </c>
      <c r="R1457" s="132">
        <f>Q1457*H1457</f>
        <v>0</v>
      </c>
      <c r="S1457" s="132">
        <v>0</v>
      </c>
      <c r="T1457" s="133">
        <f>S1457*H1457</f>
        <v>0</v>
      </c>
      <c r="AR1457" s="134" t="s">
        <v>133</v>
      </c>
      <c r="AT1457" s="134" t="s">
        <v>128</v>
      </c>
      <c r="AU1457" s="134" t="s">
        <v>84</v>
      </c>
      <c r="AY1457" s="13" t="s">
        <v>125</v>
      </c>
      <c r="BE1457" s="135">
        <f>IF(N1457="základní",J1457,0)</f>
        <v>5080</v>
      </c>
      <c r="BF1457" s="135">
        <f>IF(N1457="snížená",J1457,0)</f>
        <v>0</v>
      </c>
      <c r="BG1457" s="135">
        <f>IF(N1457="zákl. přenesená",J1457,0)</f>
        <v>0</v>
      </c>
      <c r="BH1457" s="135">
        <f>IF(N1457="sníž. přenesená",J1457,0)</f>
        <v>0</v>
      </c>
      <c r="BI1457" s="135">
        <f>IF(N1457="nulová",J1457,0)</f>
        <v>0</v>
      </c>
      <c r="BJ1457" s="13" t="s">
        <v>82</v>
      </c>
      <c r="BK1457" s="135">
        <f>ROUND(I1457*H1457,2)</f>
        <v>5080</v>
      </c>
      <c r="BL1457" s="13" t="s">
        <v>133</v>
      </c>
      <c r="BM1457" s="134" t="s">
        <v>2277</v>
      </c>
    </row>
    <row r="1458" spans="2:65" s="1" customFormat="1" ht="19.2">
      <c r="B1458" s="25"/>
      <c r="D1458" s="136" t="s">
        <v>134</v>
      </c>
      <c r="F1458" s="137" t="s">
        <v>2278</v>
      </c>
      <c r="L1458" s="25"/>
      <c r="M1458" s="138"/>
      <c r="T1458" s="49"/>
      <c r="AT1458" s="13" t="s">
        <v>134</v>
      </c>
      <c r="AU1458" s="13" t="s">
        <v>84</v>
      </c>
    </row>
    <row r="1459" spans="2:65" s="1" customFormat="1" ht="28.8">
      <c r="B1459" s="25"/>
      <c r="D1459" s="136" t="s">
        <v>136</v>
      </c>
      <c r="F1459" s="139" t="s">
        <v>2279</v>
      </c>
      <c r="L1459" s="25"/>
      <c r="M1459" s="138"/>
      <c r="T1459" s="49"/>
      <c r="AT1459" s="13" t="s">
        <v>136</v>
      </c>
      <c r="AU1459" s="13" t="s">
        <v>84</v>
      </c>
    </row>
    <row r="1460" spans="2:65" s="1" customFormat="1" ht="16.5" customHeight="1">
      <c r="B1460" s="25"/>
      <c r="C1460" s="124" t="s">
        <v>2280</v>
      </c>
      <c r="D1460" s="124" t="s">
        <v>128</v>
      </c>
      <c r="E1460" s="125" t="s">
        <v>2281</v>
      </c>
      <c r="F1460" s="126" t="s">
        <v>2282</v>
      </c>
      <c r="G1460" s="127" t="s">
        <v>146</v>
      </c>
      <c r="H1460" s="128">
        <v>20</v>
      </c>
      <c r="I1460" s="129">
        <v>427</v>
      </c>
      <c r="J1460" s="129">
        <f>ROUND(I1460*H1460,2)</f>
        <v>8540</v>
      </c>
      <c r="K1460" s="126" t="s">
        <v>132</v>
      </c>
      <c r="L1460" s="25"/>
      <c r="M1460" s="130" t="s">
        <v>1</v>
      </c>
      <c r="N1460" s="131" t="s">
        <v>39</v>
      </c>
      <c r="O1460" s="132">
        <v>0</v>
      </c>
      <c r="P1460" s="132">
        <f>O1460*H1460</f>
        <v>0</v>
      </c>
      <c r="Q1460" s="132">
        <v>0</v>
      </c>
      <c r="R1460" s="132">
        <f>Q1460*H1460</f>
        <v>0</v>
      </c>
      <c r="S1460" s="132">
        <v>0</v>
      </c>
      <c r="T1460" s="133">
        <f>S1460*H1460</f>
        <v>0</v>
      </c>
      <c r="AR1460" s="134" t="s">
        <v>133</v>
      </c>
      <c r="AT1460" s="134" t="s">
        <v>128</v>
      </c>
      <c r="AU1460" s="134" t="s">
        <v>84</v>
      </c>
      <c r="AY1460" s="13" t="s">
        <v>125</v>
      </c>
      <c r="BE1460" s="135">
        <f>IF(N1460="základní",J1460,0)</f>
        <v>8540</v>
      </c>
      <c r="BF1460" s="135">
        <f>IF(N1460="snížená",J1460,0)</f>
        <v>0</v>
      </c>
      <c r="BG1460" s="135">
        <f>IF(N1460="zákl. přenesená",J1460,0)</f>
        <v>0</v>
      </c>
      <c r="BH1460" s="135">
        <f>IF(N1460="sníž. přenesená",J1460,0)</f>
        <v>0</v>
      </c>
      <c r="BI1460" s="135">
        <f>IF(N1460="nulová",J1460,0)</f>
        <v>0</v>
      </c>
      <c r="BJ1460" s="13" t="s">
        <v>82</v>
      </c>
      <c r="BK1460" s="135">
        <f>ROUND(I1460*H1460,2)</f>
        <v>8540</v>
      </c>
      <c r="BL1460" s="13" t="s">
        <v>133</v>
      </c>
      <c r="BM1460" s="134" t="s">
        <v>2283</v>
      </c>
    </row>
    <row r="1461" spans="2:65" s="1" customFormat="1" ht="19.2">
      <c r="B1461" s="25"/>
      <c r="D1461" s="136" t="s">
        <v>134</v>
      </c>
      <c r="F1461" s="137" t="s">
        <v>2284</v>
      </c>
      <c r="L1461" s="25"/>
      <c r="M1461" s="138"/>
      <c r="T1461" s="49"/>
      <c r="AT1461" s="13" t="s">
        <v>134</v>
      </c>
      <c r="AU1461" s="13" t="s">
        <v>84</v>
      </c>
    </row>
    <row r="1462" spans="2:65" s="1" customFormat="1" ht="28.8">
      <c r="B1462" s="25"/>
      <c r="D1462" s="136" t="s">
        <v>136</v>
      </c>
      <c r="F1462" s="139" t="s">
        <v>2279</v>
      </c>
      <c r="L1462" s="25"/>
      <c r="M1462" s="138"/>
      <c r="T1462" s="49"/>
      <c r="AT1462" s="13" t="s">
        <v>136</v>
      </c>
      <c r="AU1462" s="13" t="s">
        <v>84</v>
      </c>
    </row>
    <row r="1463" spans="2:65" s="1" customFormat="1" ht="16.5" customHeight="1">
      <c r="B1463" s="25"/>
      <c r="C1463" s="124" t="s">
        <v>1183</v>
      </c>
      <c r="D1463" s="124" t="s">
        <v>128</v>
      </c>
      <c r="E1463" s="125" t="s">
        <v>2285</v>
      </c>
      <c r="F1463" s="126" t="s">
        <v>2286</v>
      </c>
      <c r="G1463" s="127" t="s">
        <v>146</v>
      </c>
      <c r="H1463" s="128">
        <v>20</v>
      </c>
      <c r="I1463" s="129">
        <v>254</v>
      </c>
      <c r="J1463" s="129">
        <f>ROUND(I1463*H1463,2)</f>
        <v>5080</v>
      </c>
      <c r="K1463" s="126" t="s">
        <v>132</v>
      </c>
      <c r="L1463" s="25"/>
      <c r="M1463" s="130" t="s">
        <v>1</v>
      </c>
      <c r="N1463" s="131" t="s">
        <v>39</v>
      </c>
      <c r="O1463" s="132">
        <v>0</v>
      </c>
      <c r="P1463" s="132">
        <f>O1463*H1463</f>
        <v>0</v>
      </c>
      <c r="Q1463" s="132">
        <v>0</v>
      </c>
      <c r="R1463" s="132">
        <f>Q1463*H1463</f>
        <v>0</v>
      </c>
      <c r="S1463" s="132">
        <v>0</v>
      </c>
      <c r="T1463" s="133">
        <f>S1463*H1463</f>
        <v>0</v>
      </c>
      <c r="AR1463" s="134" t="s">
        <v>133</v>
      </c>
      <c r="AT1463" s="134" t="s">
        <v>128</v>
      </c>
      <c r="AU1463" s="134" t="s">
        <v>84</v>
      </c>
      <c r="AY1463" s="13" t="s">
        <v>125</v>
      </c>
      <c r="BE1463" s="135">
        <f>IF(N1463="základní",J1463,0)</f>
        <v>5080</v>
      </c>
      <c r="BF1463" s="135">
        <f>IF(N1463="snížená",J1463,0)</f>
        <v>0</v>
      </c>
      <c r="BG1463" s="135">
        <f>IF(N1463="zákl. přenesená",J1463,0)</f>
        <v>0</v>
      </c>
      <c r="BH1463" s="135">
        <f>IF(N1463="sníž. přenesená",J1463,0)</f>
        <v>0</v>
      </c>
      <c r="BI1463" s="135">
        <f>IF(N1463="nulová",J1463,0)</f>
        <v>0</v>
      </c>
      <c r="BJ1463" s="13" t="s">
        <v>82</v>
      </c>
      <c r="BK1463" s="135">
        <f>ROUND(I1463*H1463,2)</f>
        <v>5080</v>
      </c>
      <c r="BL1463" s="13" t="s">
        <v>133</v>
      </c>
      <c r="BM1463" s="134" t="s">
        <v>2287</v>
      </c>
    </row>
    <row r="1464" spans="2:65" s="1" customFormat="1" ht="19.2">
      <c r="B1464" s="25"/>
      <c r="D1464" s="136" t="s">
        <v>134</v>
      </c>
      <c r="F1464" s="137" t="s">
        <v>2288</v>
      </c>
      <c r="L1464" s="25"/>
      <c r="M1464" s="138"/>
      <c r="T1464" s="49"/>
      <c r="AT1464" s="13" t="s">
        <v>134</v>
      </c>
      <c r="AU1464" s="13" t="s">
        <v>84</v>
      </c>
    </row>
    <row r="1465" spans="2:65" s="1" customFormat="1" ht="19.2">
      <c r="B1465" s="25"/>
      <c r="D1465" s="136" t="s">
        <v>136</v>
      </c>
      <c r="F1465" s="139" t="s">
        <v>2289</v>
      </c>
      <c r="L1465" s="25"/>
      <c r="M1465" s="138"/>
      <c r="T1465" s="49"/>
      <c r="AT1465" s="13" t="s">
        <v>136</v>
      </c>
      <c r="AU1465" s="13" t="s">
        <v>84</v>
      </c>
    </row>
    <row r="1466" spans="2:65" s="1" customFormat="1" ht="16.5" customHeight="1">
      <c r="B1466" s="25"/>
      <c r="C1466" s="124" t="s">
        <v>2290</v>
      </c>
      <c r="D1466" s="124" t="s">
        <v>128</v>
      </c>
      <c r="E1466" s="125" t="s">
        <v>2291</v>
      </c>
      <c r="F1466" s="126" t="s">
        <v>2292</v>
      </c>
      <c r="G1466" s="127" t="s">
        <v>146</v>
      </c>
      <c r="H1466" s="128">
        <v>20</v>
      </c>
      <c r="I1466" s="129">
        <v>378</v>
      </c>
      <c r="J1466" s="129">
        <f>ROUND(I1466*H1466,2)</f>
        <v>7560</v>
      </c>
      <c r="K1466" s="126" t="s">
        <v>132</v>
      </c>
      <c r="L1466" s="25"/>
      <c r="M1466" s="130" t="s">
        <v>1</v>
      </c>
      <c r="N1466" s="131" t="s">
        <v>39</v>
      </c>
      <c r="O1466" s="132">
        <v>0</v>
      </c>
      <c r="P1466" s="132">
        <f>O1466*H1466</f>
        <v>0</v>
      </c>
      <c r="Q1466" s="132">
        <v>0</v>
      </c>
      <c r="R1466" s="132">
        <f>Q1466*H1466</f>
        <v>0</v>
      </c>
      <c r="S1466" s="132">
        <v>0</v>
      </c>
      <c r="T1466" s="133">
        <f>S1466*H1466</f>
        <v>0</v>
      </c>
      <c r="AR1466" s="134" t="s">
        <v>133</v>
      </c>
      <c r="AT1466" s="134" t="s">
        <v>128</v>
      </c>
      <c r="AU1466" s="134" t="s">
        <v>84</v>
      </c>
      <c r="AY1466" s="13" t="s">
        <v>125</v>
      </c>
      <c r="BE1466" s="135">
        <f>IF(N1466="základní",J1466,0)</f>
        <v>7560</v>
      </c>
      <c r="BF1466" s="135">
        <f>IF(N1466="snížená",J1466,0)</f>
        <v>0</v>
      </c>
      <c r="BG1466" s="135">
        <f>IF(N1466="zákl. přenesená",J1466,0)</f>
        <v>0</v>
      </c>
      <c r="BH1466" s="135">
        <f>IF(N1466="sníž. přenesená",J1466,0)</f>
        <v>0</v>
      </c>
      <c r="BI1466" s="135">
        <f>IF(N1466="nulová",J1466,0)</f>
        <v>0</v>
      </c>
      <c r="BJ1466" s="13" t="s">
        <v>82</v>
      </c>
      <c r="BK1466" s="135">
        <f>ROUND(I1466*H1466,2)</f>
        <v>7560</v>
      </c>
      <c r="BL1466" s="13" t="s">
        <v>133</v>
      </c>
      <c r="BM1466" s="134" t="s">
        <v>2293</v>
      </c>
    </row>
    <row r="1467" spans="2:65" s="1" customFormat="1" ht="19.2">
      <c r="B1467" s="25"/>
      <c r="D1467" s="136" t="s">
        <v>134</v>
      </c>
      <c r="F1467" s="137" t="s">
        <v>2294</v>
      </c>
      <c r="L1467" s="25"/>
      <c r="M1467" s="138"/>
      <c r="T1467" s="49"/>
      <c r="AT1467" s="13" t="s">
        <v>134</v>
      </c>
      <c r="AU1467" s="13" t="s">
        <v>84</v>
      </c>
    </row>
    <row r="1468" spans="2:65" s="1" customFormat="1" ht="28.8">
      <c r="B1468" s="25"/>
      <c r="D1468" s="136" t="s">
        <v>136</v>
      </c>
      <c r="F1468" s="139" t="s">
        <v>2295</v>
      </c>
      <c r="L1468" s="25"/>
      <c r="M1468" s="138"/>
      <c r="T1468" s="49"/>
      <c r="AT1468" s="13" t="s">
        <v>136</v>
      </c>
      <c r="AU1468" s="13" t="s">
        <v>84</v>
      </c>
    </row>
    <row r="1469" spans="2:65" s="1" customFormat="1" ht="16.5" customHeight="1">
      <c r="B1469" s="25"/>
      <c r="C1469" s="124" t="s">
        <v>1187</v>
      </c>
      <c r="D1469" s="124" t="s">
        <v>128</v>
      </c>
      <c r="E1469" s="125" t="s">
        <v>2296</v>
      </c>
      <c r="F1469" s="126" t="s">
        <v>2297</v>
      </c>
      <c r="G1469" s="127" t="s">
        <v>450</v>
      </c>
      <c r="H1469" s="128">
        <v>200</v>
      </c>
      <c r="I1469" s="129">
        <v>124</v>
      </c>
      <c r="J1469" s="129">
        <f>ROUND(I1469*H1469,2)</f>
        <v>24800</v>
      </c>
      <c r="K1469" s="126" t="s">
        <v>132</v>
      </c>
      <c r="L1469" s="25"/>
      <c r="M1469" s="130" t="s">
        <v>1</v>
      </c>
      <c r="N1469" s="131" t="s">
        <v>39</v>
      </c>
      <c r="O1469" s="132">
        <v>0</v>
      </c>
      <c r="P1469" s="132">
        <f>O1469*H1469</f>
        <v>0</v>
      </c>
      <c r="Q1469" s="132">
        <v>0</v>
      </c>
      <c r="R1469" s="132">
        <f>Q1469*H1469</f>
        <v>0</v>
      </c>
      <c r="S1469" s="132">
        <v>0</v>
      </c>
      <c r="T1469" s="133">
        <f>S1469*H1469</f>
        <v>0</v>
      </c>
      <c r="AR1469" s="134" t="s">
        <v>133</v>
      </c>
      <c r="AT1469" s="134" t="s">
        <v>128</v>
      </c>
      <c r="AU1469" s="134" t="s">
        <v>84</v>
      </c>
      <c r="AY1469" s="13" t="s">
        <v>125</v>
      </c>
      <c r="BE1469" s="135">
        <f>IF(N1469="základní",J1469,0)</f>
        <v>24800</v>
      </c>
      <c r="BF1469" s="135">
        <f>IF(N1469="snížená",J1469,0)</f>
        <v>0</v>
      </c>
      <c r="BG1469" s="135">
        <f>IF(N1469="zákl. přenesená",J1469,0)</f>
        <v>0</v>
      </c>
      <c r="BH1469" s="135">
        <f>IF(N1469="sníž. přenesená",J1469,0)</f>
        <v>0</v>
      </c>
      <c r="BI1469" s="135">
        <f>IF(N1469="nulová",J1469,0)</f>
        <v>0</v>
      </c>
      <c r="BJ1469" s="13" t="s">
        <v>82</v>
      </c>
      <c r="BK1469" s="135">
        <f>ROUND(I1469*H1469,2)</f>
        <v>24800</v>
      </c>
      <c r="BL1469" s="13" t="s">
        <v>133</v>
      </c>
      <c r="BM1469" s="134" t="s">
        <v>2298</v>
      </c>
    </row>
    <row r="1470" spans="2:65" s="1" customFormat="1" ht="19.2">
      <c r="B1470" s="25"/>
      <c r="D1470" s="136" t="s">
        <v>134</v>
      </c>
      <c r="F1470" s="137" t="s">
        <v>2299</v>
      </c>
      <c r="L1470" s="25"/>
      <c r="M1470" s="138"/>
      <c r="T1470" s="49"/>
      <c r="AT1470" s="13" t="s">
        <v>134</v>
      </c>
      <c r="AU1470" s="13" t="s">
        <v>84</v>
      </c>
    </row>
    <row r="1471" spans="2:65" s="1" customFormat="1" ht="19.2">
      <c r="B1471" s="25"/>
      <c r="D1471" s="136" t="s">
        <v>136</v>
      </c>
      <c r="F1471" s="139" t="s">
        <v>2300</v>
      </c>
      <c r="L1471" s="25"/>
      <c r="M1471" s="138"/>
      <c r="T1471" s="49"/>
      <c r="AT1471" s="13" t="s">
        <v>136</v>
      </c>
      <c r="AU1471" s="13" t="s">
        <v>84</v>
      </c>
    </row>
    <row r="1472" spans="2:65" s="1" customFormat="1" ht="16.5" customHeight="1">
      <c r="B1472" s="25"/>
      <c r="C1472" s="124" t="s">
        <v>2301</v>
      </c>
      <c r="D1472" s="124" t="s">
        <v>128</v>
      </c>
      <c r="E1472" s="125" t="s">
        <v>2302</v>
      </c>
      <c r="F1472" s="126" t="s">
        <v>2303</v>
      </c>
      <c r="G1472" s="127" t="s">
        <v>450</v>
      </c>
      <c r="H1472" s="128">
        <v>100</v>
      </c>
      <c r="I1472" s="129">
        <v>223</v>
      </c>
      <c r="J1472" s="129">
        <f>ROUND(I1472*H1472,2)</f>
        <v>22300</v>
      </c>
      <c r="K1472" s="126" t="s">
        <v>132</v>
      </c>
      <c r="L1472" s="25"/>
      <c r="M1472" s="130" t="s">
        <v>1</v>
      </c>
      <c r="N1472" s="131" t="s">
        <v>39</v>
      </c>
      <c r="O1472" s="132">
        <v>0</v>
      </c>
      <c r="P1472" s="132">
        <f>O1472*H1472</f>
        <v>0</v>
      </c>
      <c r="Q1472" s="132">
        <v>0</v>
      </c>
      <c r="R1472" s="132">
        <f>Q1472*H1472</f>
        <v>0</v>
      </c>
      <c r="S1472" s="132">
        <v>0</v>
      </c>
      <c r="T1472" s="133">
        <f>S1472*H1472</f>
        <v>0</v>
      </c>
      <c r="AR1472" s="134" t="s">
        <v>133</v>
      </c>
      <c r="AT1472" s="134" t="s">
        <v>128</v>
      </c>
      <c r="AU1472" s="134" t="s">
        <v>84</v>
      </c>
      <c r="AY1472" s="13" t="s">
        <v>125</v>
      </c>
      <c r="BE1472" s="135">
        <f>IF(N1472="základní",J1472,0)</f>
        <v>22300</v>
      </c>
      <c r="BF1472" s="135">
        <f>IF(N1472="snížená",J1472,0)</f>
        <v>0</v>
      </c>
      <c r="BG1472" s="135">
        <f>IF(N1472="zákl. přenesená",J1472,0)</f>
        <v>0</v>
      </c>
      <c r="BH1472" s="135">
        <f>IF(N1472="sníž. přenesená",J1472,0)</f>
        <v>0</v>
      </c>
      <c r="BI1472" s="135">
        <f>IF(N1472="nulová",J1472,0)</f>
        <v>0</v>
      </c>
      <c r="BJ1472" s="13" t="s">
        <v>82</v>
      </c>
      <c r="BK1472" s="135">
        <f>ROUND(I1472*H1472,2)</f>
        <v>22300</v>
      </c>
      <c r="BL1472" s="13" t="s">
        <v>133</v>
      </c>
      <c r="BM1472" s="134" t="s">
        <v>2304</v>
      </c>
    </row>
    <row r="1473" spans="2:65" s="1" customFormat="1" ht="38.4">
      <c r="B1473" s="25"/>
      <c r="D1473" s="136" t="s">
        <v>134</v>
      </c>
      <c r="F1473" s="137" t="s">
        <v>2305</v>
      </c>
      <c r="L1473" s="25"/>
      <c r="M1473" s="138"/>
      <c r="T1473" s="49"/>
      <c r="AT1473" s="13" t="s">
        <v>134</v>
      </c>
      <c r="AU1473" s="13" t="s">
        <v>84</v>
      </c>
    </row>
    <row r="1474" spans="2:65" s="1" customFormat="1" ht="48">
      <c r="B1474" s="25"/>
      <c r="D1474" s="136" t="s">
        <v>136</v>
      </c>
      <c r="F1474" s="139" t="s">
        <v>2306</v>
      </c>
      <c r="L1474" s="25"/>
      <c r="M1474" s="138"/>
      <c r="T1474" s="49"/>
      <c r="AT1474" s="13" t="s">
        <v>136</v>
      </c>
      <c r="AU1474" s="13" t="s">
        <v>84</v>
      </c>
    </row>
    <row r="1475" spans="2:65" s="1" customFormat="1" ht="16.5" customHeight="1">
      <c r="B1475" s="25"/>
      <c r="C1475" s="124" t="s">
        <v>1192</v>
      </c>
      <c r="D1475" s="124" t="s">
        <v>128</v>
      </c>
      <c r="E1475" s="125" t="s">
        <v>2307</v>
      </c>
      <c r="F1475" s="126" t="s">
        <v>2308</v>
      </c>
      <c r="G1475" s="127" t="s">
        <v>450</v>
      </c>
      <c r="H1475" s="128">
        <v>100</v>
      </c>
      <c r="I1475" s="129">
        <v>217</v>
      </c>
      <c r="J1475" s="129">
        <f>ROUND(I1475*H1475,2)</f>
        <v>21700</v>
      </c>
      <c r="K1475" s="126" t="s">
        <v>132</v>
      </c>
      <c r="L1475" s="25"/>
      <c r="M1475" s="130" t="s">
        <v>1</v>
      </c>
      <c r="N1475" s="131" t="s">
        <v>39</v>
      </c>
      <c r="O1475" s="132">
        <v>0</v>
      </c>
      <c r="P1475" s="132">
        <f>O1475*H1475</f>
        <v>0</v>
      </c>
      <c r="Q1475" s="132">
        <v>0</v>
      </c>
      <c r="R1475" s="132">
        <f>Q1475*H1475</f>
        <v>0</v>
      </c>
      <c r="S1475" s="132">
        <v>0</v>
      </c>
      <c r="T1475" s="133">
        <f>S1475*H1475</f>
        <v>0</v>
      </c>
      <c r="AR1475" s="134" t="s">
        <v>133</v>
      </c>
      <c r="AT1475" s="134" t="s">
        <v>128</v>
      </c>
      <c r="AU1475" s="134" t="s">
        <v>84</v>
      </c>
      <c r="AY1475" s="13" t="s">
        <v>125</v>
      </c>
      <c r="BE1475" s="135">
        <f>IF(N1475="základní",J1475,0)</f>
        <v>21700</v>
      </c>
      <c r="BF1475" s="135">
        <f>IF(N1475="snížená",J1475,0)</f>
        <v>0</v>
      </c>
      <c r="BG1475" s="135">
        <f>IF(N1475="zákl. přenesená",J1475,0)</f>
        <v>0</v>
      </c>
      <c r="BH1475" s="135">
        <f>IF(N1475="sníž. přenesená",J1475,0)</f>
        <v>0</v>
      </c>
      <c r="BI1475" s="135">
        <f>IF(N1475="nulová",J1475,0)</f>
        <v>0</v>
      </c>
      <c r="BJ1475" s="13" t="s">
        <v>82</v>
      </c>
      <c r="BK1475" s="135">
        <f>ROUND(I1475*H1475,2)</f>
        <v>21700</v>
      </c>
      <c r="BL1475" s="13" t="s">
        <v>133</v>
      </c>
      <c r="BM1475" s="134" t="s">
        <v>2309</v>
      </c>
    </row>
    <row r="1476" spans="2:65" s="1" customFormat="1" ht="38.4">
      <c r="B1476" s="25"/>
      <c r="D1476" s="136" t="s">
        <v>134</v>
      </c>
      <c r="F1476" s="137" t="s">
        <v>2310</v>
      </c>
      <c r="L1476" s="25"/>
      <c r="M1476" s="138"/>
      <c r="T1476" s="49"/>
      <c r="AT1476" s="13" t="s">
        <v>134</v>
      </c>
      <c r="AU1476" s="13" t="s">
        <v>84</v>
      </c>
    </row>
    <row r="1477" spans="2:65" s="1" customFormat="1" ht="48">
      <c r="B1477" s="25"/>
      <c r="D1477" s="136" t="s">
        <v>136</v>
      </c>
      <c r="F1477" s="139" t="s">
        <v>2306</v>
      </c>
      <c r="L1477" s="25"/>
      <c r="M1477" s="138"/>
      <c r="T1477" s="49"/>
      <c r="AT1477" s="13" t="s">
        <v>136</v>
      </c>
      <c r="AU1477" s="13" t="s">
        <v>84</v>
      </c>
    </row>
    <row r="1478" spans="2:65" s="1" customFormat="1" ht="16.5" customHeight="1">
      <c r="B1478" s="25"/>
      <c r="C1478" s="124" t="s">
        <v>2311</v>
      </c>
      <c r="D1478" s="124" t="s">
        <v>128</v>
      </c>
      <c r="E1478" s="125" t="s">
        <v>2312</v>
      </c>
      <c r="F1478" s="126" t="s">
        <v>2313</v>
      </c>
      <c r="G1478" s="127" t="s">
        <v>146</v>
      </c>
      <c r="H1478" s="128">
        <v>200</v>
      </c>
      <c r="I1478" s="129">
        <v>693</v>
      </c>
      <c r="J1478" s="129">
        <f>ROUND(I1478*H1478,2)</f>
        <v>138600</v>
      </c>
      <c r="K1478" s="126" t="s">
        <v>132</v>
      </c>
      <c r="L1478" s="25"/>
      <c r="M1478" s="130" t="s">
        <v>1</v>
      </c>
      <c r="N1478" s="131" t="s">
        <v>39</v>
      </c>
      <c r="O1478" s="132">
        <v>0</v>
      </c>
      <c r="P1478" s="132">
        <f>O1478*H1478</f>
        <v>0</v>
      </c>
      <c r="Q1478" s="132">
        <v>0</v>
      </c>
      <c r="R1478" s="132">
        <f>Q1478*H1478</f>
        <v>0</v>
      </c>
      <c r="S1478" s="132">
        <v>0</v>
      </c>
      <c r="T1478" s="133">
        <f>S1478*H1478</f>
        <v>0</v>
      </c>
      <c r="AR1478" s="134" t="s">
        <v>133</v>
      </c>
      <c r="AT1478" s="134" t="s">
        <v>128</v>
      </c>
      <c r="AU1478" s="134" t="s">
        <v>84</v>
      </c>
      <c r="AY1478" s="13" t="s">
        <v>125</v>
      </c>
      <c r="BE1478" s="135">
        <f>IF(N1478="základní",J1478,0)</f>
        <v>138600</v>
      </c>
      <c r="BF1478" s="135">
        <f>IF(N1478="snížená",J1478,0)</f>
        <v>0</v>
      </c>
      <c r="BG1478" s="135">
        <f>IF(N1478="zákl. přenesená",J1478,0)</f>
        <v>0</v>
      </c>
      <c r="BH1478" s="135">
        <f>IF(N1478="sníž. přenesená",J1478,0)</f>
        <v>0</v>
      </c>
      <c r="BI1478" s="135">
        <f>IF(N1478="nulová",J1478,0)</f>
        <v>0</v>
      </c>
      <c r="BJ1478" s="13" t="s">
        <v>82</v>
      </c>
      <c r="BK1478" s="135">
        <f>ROUND(I1478*H1478,2)</f>
        <v>138600</v>
      </c>
      <c r="BL1478" s="13" t="s">
        <v>133</v>
      </c>
      <c r="BM1478" s="134" t="s">
        <v>2314</v>
      </c>
    </row>
    <row r="1479" spans="2:65" s="1" customFormat="1" ht="19.2">
      <c r="B1479" s="25"/>
      <c r="D1479" s="136" t="s">
        <v>134</v>
      </c>
      <c r="F1479" s="137" t="s">
        <v>2315</v>
      </c>
      <c r="L1479" s="25"/>
      <c r="M1479" s="138"/>
      <c r="T1479" s="49"/>
      <c r="AT1479" s="13" t="s">
        <v>134</v>
      </c>
      <c r="AU1479" s="13" t="s">
        <v>84</v>
      </c>
    </row>
    <row r="1480" spans="2:65" s="1" customFormat="1" ht="19.2">
      <c r="B1480" s="25"/>
      <c r="D1480" s="136" t="s">
        <v>136</v>
      </c>
      <c r="F1480" s="139" t="s">
        <v>2316</v>
      </c>
      <c r="L1480" s="25"/>
      <c r="M1480" s="138"/>
      <c r="T1480" s="49"/>
      <c r="AT1480" s="13" t="s">
        <v>136</v>
      </c>
      <c r="AU1480" s="13" t="s">
        <v>84</v>
      </c>
    </row>
    <row r="1481" spans="2:65" s="1" customFormat="1" ht="16.5" customHeight="1">
      <c r="B1481" s="25"/>
      <c r="C1481" s="124" t="s">
        <v>1196</v>
      </c>
      <c r="D1481" s="124" t="s">
        <v>128</v>
      </c>
      <c r="E1481" s="125" t="s">
        <v>2317</v>
      </c>
      <c r="F1481" s="126" t="s">
        <v>2318</v>
      </c>
      <c r="G1481" s="127" t="s">
        <v>146</v>
      </c>
      <c r="H1481" s="128">
        <v>200</v>
      </c>
      <c r="I1481" s="129">
        <v>761</v>
      </c>
      <c r="J1481" s="129">
        <f>ROUND(I1481*H1481,2)</f>
        <v>152200</v>
      </c>
      <c r="K1481" s="126" t="s">
        <v>132</v>
      </c>
      <c r="L1481" s="25"/>
      <c r="M1481" s="130" t="s">
        <v>1</v>
      </c>
      <c r="N1481" s="131" t="s">
        <v>39</v>
      </c>
      <c r="O1481" s="132">
        <v>0</v>
      </c>
      <c r="P1481" s="132">
        <f>O1481*H1481</f>
        <v>0</v>
      </c>
      <c r="Q1481" s="132">
        <v>0</v>
      </c>
      <c r="R1481" s="132">
        <f>Q1481*H1481</f>
        <v>0</v>
      </c>
      <c r="S1481" s="132">
        <v>0</v>
      </c>
      <c r="T1481" s="133">
        <f>S1481*H1481</f>
        <v>0</v>
      </c>
      <c r="AR1481" s="134" t="s">
        <v>133</v>
      </c>
      <c r="AT1481" s="134" t="s">
        <v>128</v>
      </c>
      <c r="AU1481" s="134" t="s">
        <v>84</v>
      </c>
      <c r="AY1481" s="13" t="s">
        <v>125</v>
      </c>
      <c r="BE1481" s="135">
        <f>IF(N1481="základní",J1481,0)</f>
        <v>152200</v>
      </c>
      <c r="BF1481" s="135">
        <f>IF(N1481="snížená",J1481,0)</f>
        <v>0</v>
      </c>
      <c r="BG1481" s="135">
        <f>IF(N1481="zákl. přenesená",J1481,0)</f>
        <v>0</v>
      </c>
      <c r="BH1481" s="135">
        <f>IF(N1481="sníž. přenesená",J1481,0)</f>
        <v>0</v>
      </c>
      <c r="BI1481" s="135">
        <f>IF(N1481="nulová",J1481,0)</f>
        <v>0</v>
      </c>
      <c r="BJ1481" s="13" t="s">
        <v>82</v>
      </c>
      <c r="BK1481" s="135">
        <f>ROUND(I1481*H1481,2)</f>
        <v>152200</v>
      </c>
      <c r="BL1481" s="13" t="s">
        <v>133</v>
      </c>
      <c r="BM1481" s="134" t="s">
        <v>2319</v>
      </c>
    </row>
    <row r="1482" spans="2:65" s="1" customFormat="1" ht="19.2">
      <c r="B1482" s="25"/>
      <c r="D1482" s="136" t="s">
        <v>134</v>
      </c>
      <c r="F1482" s="137" t="s">
        <v>2320</v>
      </c>
      <c r="L1482" s="25"/>
      <c r="M1482" s="138"/>
      <c r="T1482" s="49"/>
      <c r="AT1482" s="13" t="s">
        <v>134</v>
      </c>
      <c r="AU1482" s="13" t="s">
        <v>84</v>
      </c>
    </row>
    <row r="1483" spans="2:65" s="1" customFormat="1" ht="19.2">
      <c r="B1483" s="25"/>
      <c r="D1483" s="136" t="s">
        <v>136</v>
      </c>
      <c r="F1483" s="139" t="s">
        <v>2316</v>
      </c>
      <c r="L1483" s="25"/>
      <c r="M1483" s="138"/>
      <c r="T1483" s="49"/>
      <c r="AT1483" s="13" t="s">
        <v>136</v>
      </c>
      <c r="AU1483" s="13" t="s">
        <v>84</v>
      </c>
    </row>
    <row r="1484" spans="2:65" s="1" customFormat="1" ht="16.5" customHeight="1">
      <c r="B1484" s="25"/>
      <c r="C1484" s="124" t="s">
        <v>2321</v>
      </c>
      <c r="D1484" s="124" t="s">
        <v>128</v>
      </c>
      <c r="E1484" s="125" t="s">
        <v>2322</v>
      </c>
      <c r="F1484" s="126" t="s">
        <v>2323</v>
      </c>
      <c r="G1484" s="127" t="s">
        <v>146</v>
      </c>
      <c r="H1484" s="128">
        <v>100</v>
      </c>
      <c r="I1484" s="129">
        <v>80.5</v>
      </c>
      <c r="J1484" s="129">
        <f>ROUND(I1484*H1484,2)</f>
        <v>8050</v>
      </c>
      <c r="K1484" s="126" t="s">
        <v>132</v>
      </c>
      <c r="L1484" s="25"/>
      <c r="M1484" s="130" t="s">
        <v>1</v>
      </c>
      <c r="N1484" s="131" t="s">
        <v>39</v>
      </c>
      <c r="O1484" s="132">
        <v>0</v>
      </c>
      <c r="P1484" s="132">
        <f>O1484*H1484</f>
        <v>0</v>
      </c>
      <c r="Q1484" s="132">
        <v>0</v>
      </c>
      <c r="R1484" s="132">
        <f>Q1484*H1484</f>
        <v>0</v>
      </c>
      <c r="S1484" s="132">
        <v>0</v>
      </c>
      <c r="T1484" s="133">
        <f>S1484*H1484</f>
        <v>0</v>
      </c>
      <c r="AR1484" s="134" t="s">
        <v>133</v>
      </c>
      <c r="AT1484" s="134" t="s">
        <v>128</v>
      </c>
      <c r="AU1484" s="134" t="s">
        <v>84</v>
      </c>
      <c r="AY1484" s="13" t="s">
        <v>125</v>
      </c>
      <c r="BE1484" s="135">
        <f>IF(N1484="základní",J1484,0)</f>
        <v>8050</v>
      </c>
      <c r="BF1484" s="135">
        <f>IF(N1484="snížená",J1484,0)</f>
        <v>0</v>
      </c>
      <c r="BG1484" s="135">
        <f>IF(N1484="zákl. přenesená",J1484,0)</f>
        <v>0</v>
      </c>
      <c r="BH1484" s="135">
        <f>IF(N1484="sníž. přenesená",J1484,0)</f>
        <v>0</v>
      </c>
      <c r="BI1484" s="135">
        <f>IF(N1484="nulová",J1484,0)</f>
        <v>0</v>
      </c>
      <c r="BJ1484" s="13" t="s">
        <v>82</v>
      </c>
      <c r="BK1484" s="135">
        <f>ROUND(I1484*H1484,2)</f>
        <v>8050</v>
      </c>
      <c r="BL1484" s="13" t="s">
        <v>133</v>
      </c>
      <c r="BM1484" s="134" t="s">
        <v>2324</v>
      </c>
    </row>
    <row r="1485" spans="2:65" s="1" customFormat="1" ht="19.2">
      <c r="B1485" s="25"/>
      <c r="D1485" s="136" t="s">
        <v>134</v>
      </c>
      <c r="F1485" s="137" t="s">
        <v>2325</v>
      </c>
      <c r="L1485" s="25"/>
      <c r="M1485" s="138"/>
      <c r="T1485" s="49"/>
      <c r="AT1485" s="13" t="s">
        <v>134</v>
      </c>
      <c r="AU1485" s="13" t="s">
        <v>84</v>
      </c>
    </row>
    <row r="1486" spans="2:65" s="1" customFormat="1" ht="19.2">
      <c r="B1486" s="25"/>
      <c r="D1486" s="136" t="s">
        <v>136</v>
      </c>
      <c r="F1486" s="139" t="s">
        <v>2316</v>
      </c>
      <c r="L1486" s="25"/>
      <c r="M1486" s="138"/>
      <c r="T1486" s="49"/>
      <c r="AT1486" s="13" t="s">
        <v>136</v>
      </c>
      <c r="AU1486" s="13" t="s">
        <v>84</v>
      </c>
    </row>
    <row r="1487" spans="2:65" s="1" customFormat="1" ht="16.5" customHeight="1">
      <c r="B1487" s="25"/>
      <c r="C1487" s="124" t="s">
        <v>1201</v>
      </c>
      <c r="D1487" s="124" t="s">
        <v>128</v>
      </c>
      <c r="E1487" s="125" t="s">
        <v>2326</v>
      </c>
      <c r="F1487" s="126" t="s">
        <v>2327</v>
      </c>
      <c r="G1487" s="127" t="s">
        <v>146</v>
      </c>
      <c r="H1487" s="128">
        <v>100</v>
      </c>
      <c r="I1487" s="129">
        <v>262</v>
      </c>
      <c r="J1487" s="129">
        <f>ROUND(I1487*H1487,2)</f>
        <v>26200</v>
      </c>
      <c r="K1487" s="126" t="s">
        <v>132</v>
      </c>
      <c r="L1487" s="25"/>
      <c r="M1487" s="130" t="s">
        <v>1</v>
      </c>
      <c r="N1487" s="131" t="s">
        <v>39</v>
      </c>
      <c r="O1487" s="132">
        <v>0</v>
      </c>
      <c r="P1487" s="132">
        <f>O1487*H1487</f>
        <v>0</v>
      </c>
      <c r="Q1487" s="132">
        <v>0</v>
      </c>
      <c r="R1487" s="132">
        <f>Q1487*H1487</f>
        <v>0</v>
      </c>
      <c r="S1487" s="132">
        <v>0</v>
      </c>
      <c r="T1487" s="133">
        <f>S1487*H1487</f>
        <v>0</v>
      </c>
      <c r="AR1487" s="134" t="s">
        <v>133</v>
      </c>
      <c r="AT1487" s="134" t="s">
        <v>128</v>
      </c>
      <c r="AU1487" s="134" t="s">
        <v>84</v>
      </c>
      <c r="AY1487" s="13" t="s">
        <v>125</v>
      </c>
      <c r="BE1487" s="135">
        <f>IF(N1487="základní",J1487,0)</f>
        <v>26200</v>
      </c>
      <c r="BF1487" s="135">
        <f>IF(N1487="snížená",J1487,0)</f>
        <v>0</v>
      </c>
      <c r="BG1487" s="135">
        <f>IF(N1487="zákl. přenesená",J1487,0)</f>
        <v>0</v>
      </c>
      <c r="BH1487" s="135">
        <f>IF(N1487="sníž. přenesená",J1487,0)</f>
        <v>0</v>
      </c>
      <c r="BI1487" s="135">
        <f>IF(N1487="nulová",J1487,0)</f>
        <v>0</v>
      </c>
      <c r="BJ1487" s="13" t="s">
        <v>82</v>
      </c>
      <c r="BK1487" s="135">
        <f>ROUND(I1487*H1487,2)</f>
        <v>26200</v>
      </c>
      <c r="BL1487" s="13" t="s">
        <v>133</v>
      </c>
      <c r="BM1487" s="134" t="s">
        <v>2328</v>
      </c>
    </row>
    <row r="1488" spans="2:65" s="1" customFormat="1" ht="19.2">
      <c r="B1488" s="25"/>
      <c r="D1488" s="136" t="s">
        <v>134</v>
      </c>
      <c r="F1488" s="137" t="s">
        <v>2329</v>
      </c>
      <c r="L1488" s="25"/>
      <c r="M1488" s="138"/>
      <c r="T1488" s="49"/>
      <c r="AT1488" s="13" t="s">
        <v>134</v>
      </c>
      <c r="AU1488" s="13" t="s">
        <v>84</v>
      </c>
    </row>
    <row r="1489" spans="2:65" s="1" customFormat="1" ht="19.2">
      <c r="B1489" s="25"/>
      <c r="D1489" s="136" t="s">
        <v>136</v>
      </c>
      <c r="F1489" s="139" t="s">
        <v>2316</v>
      </c>
      <c r="L1489" s="25"/>
      <c r="M1489" s="138"/>
      <c r="T1489" s="49"/>
      <c r="AT1489" s="13" t="s">
        <v>136</v>
      </c>
      <c r="AU1489" s="13" t="s">
        <v>84</v>
      </c>
    </row>
    <row r="1490" spans="2:65" s="1" customFormat="1" ht="16.5" customHeight="1">
      <c r="B1490" s="25"/>
      <c r="C1490" s="124" t="s">
        <v>2330</v>
      </c>
      <c r="D1490" s="124" t="s">
        <v>128</v>
      </c>
      <c r="E1490" s="125" t="s">
        <v>2331</v>
      </c>
      <c r="F1490" s="126" t="s">
        <v>2332</v>
      </c>
      <c r="G1490" s="127" t="s">
        <v>146</v>
      </c>
      <c r="H1490" s="128">
        <v>200</v>
      </c>
      <c r="I1490" s="129">
        <v>1040</v>
      </c>
      <c r="J1490" s="129">
        <f>ROUND(I1490*H1490,2)</f>
        <v>208000</v>
      </c>
      <c r="K1490" s="126" t="s">
        <v>132</v>
      </c>
      <c r="L1490" s="25"/>
      <c r="M1490" s="130" t="s">
        <v>1</v>
      </c>
      <c r="N1490" s="131" t="s">
        <v>39</v>
      </c>
      <c r="O1490" s="132">
        <v>0</v>
      </c>
      <c r="P1490" s="132">
        <f>O1490*H1490</f>
        <v>0</v>
      </c>
      <c r="Q1490" s="132">
        <v>0</v>
      </c>
      <c r="R1490" s="132">
        <f>Q1490*H1490</f>
        <v>0</v>
      </c>
      <c r="S1490" s="132">
        <v>0</v>
      </c>
      <c r="T1490" s="133">
        <f>S1490*H1490</f>
        <v>0</v>
      </c>
      <c r="AR1490" s="134" t="s">
        <v>133</v>
      </c>
      <c r="AT1490" s="134" t="s">
        <v>128</v>
      </c>
      <c r="AU1490" s="134" t="s">
        <v>84</v>
      </c>
      <c r="AY1490" s="13" t="s">
        <v>125</v>
      </c>
      <c r="BE1490" s="135">
        <f>IF(N1490="základní",J1490,0)</f>
        <v>208000</v>
      </c>
      <c r="BF1490" s="135">
        <f>IF(N1490="snížená",J1490,0)</f>
        <v>0</v>
      </c>
      <c r="BG1490" s="135">
        <f>IF(N1490="zákl. přenesená",J1490,0)</f>
        <v>0</v>
      </c>
      <c r="BH1490" s="135">
        <f>IF(N1490="sníž. přenesená",J1490,0)</f>
        <v>0</v>
      </c>
      <c r="BI1490" s="135">
        <f>IF(N1490="nulová",J1490,0)</f>
        <v>0</v>
      </c>
      <c r="BJ1490" s="13" t="s">
        <v>82</v>
      </c>
      <c r="BK1490" s="135">
        <f>ROUND(I1490*H1490,2)</f>
        <v>208000</v>
      </c>
      <c r="BL1490" s="13" t="s">
        <v>133</v>
      </c>
      <c r="BM1490" s="134" t="s">
        <v>2333</v>
      </c>
    </row>
    <row r="1491" spans="2:65" s="1" customFormat="1" ht="19.2">
      <c r="B1491" s="25"/>
      <c r="D1491" s="136" t="s">
        <v>134</v>
      </c>
      <c r="F1491" s="137" t="s">
        <v>2334</v>
      </c>
      <c r="L1491" s="25"/>
      <c r="M1491" s="138"/>
      <c r="T1491" s="49"/>
      <c r="AT1491" s="13" t="s">
        <v>134</v>
      </c>
      <c r="AU1491" s="13" t="s">
        <v>84</v>
      </c>
    </row>
    <row r="1492" spans="2:65" s="1" customFormat="1" ht="19.2">
      <c r="B1492" s="25"/>
      <c r="D1492" s="136" t="s">
        <v>136</v>
      </c>
      <c r="F1492" s="139" t="s">
        <v>2335</v>
      </c>
      <c r="L1492" s="25"/>
      <c r="M1492" s="138"/>
      <c r="T1492" s="49"/>
      <c r="AT1492" s="13" t="s">
        <v>136</v>
      </c>
      <c r="AU1492" s="13" t="s">
        <v>84</v>
      </c>
    </row>
    <row r="1493" spans="2:65" s="1" customFormat="1" ht="16.5" customHeight="1">
      <c r="B1493" s="25"/>
      <c r="C1493" s="124" t="s">
        <v>1205</v>
      </c>
      <c r="D1493" s="124" t="s">
        <v>128</v>
      </c>
      <c r="E1493" s="125" t="s">
        <v>2336</v>
      </c>
      <c r="F1493" s="126" t="s">
        <v>2337</v>
      </c>
      <c r="G1493" s="127" t="s">
        <v>146</v>
      </c>
      <c r="H1493" s="128">
        <v>200</v>
      </c>
      <c r="I1493" s="129">
        <v>1150</v>
      </c>
      <c r="J1493" s="129">
        <f>ROUND(I1493*H1493,2)</f>
        <v>230000</v>
      </c>
      <c r="K1493" s="126" t="s">
        <v>132</v>
      </c>
      <c r="L1493" s="25"/>
      <c r="M1493" s="130" t="s">
        <v>1</v>
      </c>
      <c r="N1493" s="131" t="s">
        <v>39</v>
      </c>
      <c r="O1493" s="132">
        <v>0</v>
      </c>
      <c r="P1493" s="132">
        <f>O1493*H1493</f>
        <v>0</v>
      </c>
      <c r="Q1493" s="132">
        <v>0</v>
      </c>
      <c r="R1493" s="132">
        <f>Q1493*H1493</f>
        <v>0</v>
      </c>
      <c r="S1493" s="132">
        <v>0</v>
      </c>
      <c r="T1493" s="133">
        <f>S1493*H1493</f>
        <v>0</v>
      </c>
      <c r="AR1493" s="134" t="s">
        <v>133</v>
      </c>
      <c r="AT1493" s="134" t="s">
        <v>128</v>
      </c>
      <c r="AU1493" s="134" t="s">
        <v>84</v>
      </c>
      <c r="AY1493" s="13" t="s">
        <v>125</v>
      </c>
      <c r="BE1493" s="135">
        <f>IF(N1493="základní",J1493,0)</f>
        <v>230000</v>
      </c>
      <c r="BF1493" s="135">
        <f>IF(N1493="snížená",J1493,0)</f>
        <v>0</v>
      </c>
      <c r="BG1493" s="135">
        <f>IF(N1493="zákl. přenesená",J1493,0)</f>
        <v>0</v>
      </c>
      <c r="BH1493" s="135">
        <f>IF(N1493="sníž. přenesená",J1493,0)</f>
        <v>0</v>
      </c>
      <c r="BI1493" s="135">
        <f>IF(N1493="nulová",J1493,0)</f>
        <v>0</v>
      </c>
      <c r="BJ1493" s="13" t="s">
        <v>82</v>
      </c>
      <c r="BK1493" s="135">
        <f>ROUND(I1493*H1493,2)</f>
        <v>230000</v>
      </c>
      <c r="BL1493" s="13" t="s">
        <v>133</v>
      </c>
      <c r="BM1493" s="134" t="s">
        <v>2338</v>
      </c>
    </row>
    <row r="1494" spans="2:65" s="1" customFormat="1" ht="19.2">
      <c r="B1494" s="25"/>
      <c r="D1494" s="136" t="s">
        <v>134</v>
      </c>
      <c r="F1494" s="137" t="s">
        <v>2339</v>
      </c>
      <c r="L1494" s="25"/>
      <c r="M1494" s="138"/>
      <c r="T1494" s="49"/>
      <c r="AT1494" s="13" t="s">
        <v>134</v>
      </c>
      <c r="AU1494" s="13" t="s">
        <v>84</v>
      </c>
    </row>
    <row r="1495" spans="2:65" s="1" customFormat="1" ht="19.2">
      <c r="B1495" s="25"/>
      <c r="D1495" s="136" t="s">
        <v>136</v>
      </c>
      <c r="F1495" s="139" t="s">
        <v>2335</v>
      </c>
      <c r="L1495" s="25"/>
      <c r="M1495" s="138"/>
      <c r="T1495" s="49"/>
      <c r="AT1495" s="13" t="s">
        <v>136</v>
      </c>
      <c r="AU1495" s="13" t="s">
        <v>84</v>
      </c>
    </row>
    <row r="1496" spans="2:65" s="1" customFormat="1" ht="16.5" customHeight="1">
      <c r="B1496" s="25"/>
      <c r="C1496" s="124" t="s">
        <v>2340</v>
      </c>
      <c r="D1496" s="124" t="s">
        <v>128</v>
      </c>
      <c r="E1496" s="125" t="s">
        <v>2341</v>
      </c>
      <c r="F1496" s="126" t="s">
        <v>2342</v>
      </c>
      <c r="G1496" s="127" t="s">
        <v>146</v>
      </c>
      <c r="H1496" s="128">
        <v>100</v>
      </c>
      <c r="I1496" s="129">
        <v>118</v>
      </c>
      <c r="J1496" s="129">
        <f>ROUND(I1496*H1496,2)</f>
        <v>11800</v>
      </c>
      <c r="K1496" s="126" t="s">
        <v>132</v>
      </c>
      <c r="L1496" s="25"/>
      <c r="M1496" s="130" t="s">
        <v>1</v>
      </c>
      <c r="N1496" s="131" t="s">
        <v>39</v>
      </c>
      <c r="O1496" s="132">
        <v>0</v>
      </c>
      <c r="P1496" s="132">
        <f>O1496*H1496</f>
        <v>0</v>
      </c>
      <c r="Q1496" s="132">
        <v>0</v>
      </c>
      <c r="R1496" s="132">
        <f>Q1496*H1496</f>
        <v>0</v>
      </c>
      <c r="S1496" s="132">
        <v>0</v>
      </c>
      <c r="T1496" s="133">
        <f>S1496*H1496</f>
        <v>0</v>
      </c>
      <c r="AR1496" s="134" t="s">
        <v>133</v>
      </c>
      <c r="AT1496" s="134" t="s">
        <v>128</v>
      </c>
      <c r="AU1496" s="134" t="s">
        <v>84</v>
      </c>
      <c r="AY1496" s="13" t="s">
        <v>125</v>
      </c>
      <c r="BE1496" s="135">
        <f>IF(N1496="základní",J1496,0)</f>
        <v>11800</v>
      </c>
      <c r="BF1496" s="135">
        <f>IF(N1496="snížená",J1496,0)</f>
        <v>0</v>
      </c>
      <c r="BG1496" s="135">
        <f>IF(N1496="zákl. přenesená",J1496,0)</f>
        <v>0</v>
      </c>
      <c r="BH1496" s="135">
        <f>IF(N1496="sníž. přenesená",J1496,0)</f>
        <v>0</v>
      </c>
      <c r="BI1496" s="135">
        <f>IF(N1496="nulová",J1496,0)</f>
        <v>0</v>
      </c>
      <c r="BJ1496" s="13" t="s">
        <v>82</v>
      </c>
      <c r="BK1496" s="135">
        <f>ROUND(I1496*H1496,2)</f>
        <v>11800</v>
      </c>
      <c r="BL1496" s="13" t="s">
        <v>133</v>
      </c>
      <c r="BM1496" s="134" t="s">
        <v>2343</v>
      </c>
    </row>
    <row r="1497" spans="2:65" s="1" customFormat="1" ht="19.2">
      <c r="B1497" s="25"/>
      <c r="D1497" s="136" t="s">
        <v>134</v>
      </c>
      <c r="F1497" s="137" t="s">
        <v>2344</v>
      </c>
      <c r="L1497" s="25"/>
      <c r="M1497" s="138"/>
      <c r="T1497" s="49"/>
      <c r="AT1497" s="13" t="s">
        <v>134</v>
      </c>
      <c r="AU1497" s="13" t="s">
        <v>84</v>
      </c>
    </row>
    <row r="1498" spans="2:65" s="1" customFormat="1" ht="19.2">
      <c r="B1498" s="25"/>
      <c r="D1498" s="136" t="s">
        <v>136</v>
      </c>
      <c r="F1498" s="139" t="s">
        <v>2335</v>
      </c>
      <c r="L1498" s="25"/>
      <c r="M1498" s="138"/>
      <c r="T1498" s="49"/>
      <c r="AT1498" s="13" t="s">
        <v>136</v>
      </c>
      <c r="AU1498" s="13" t="s">
        <v>84</v>
      </c>
    </row>
    <row r="1499" spans="2:65" s="1" customFormat="1" ht="16.5" customHeight="1">
      <c r="B1499" s="25"/>
      <c r="C1499" s="124" t="s">
        <v>1210</v>
      </c>
      <c r="D1499" s="124" t="s">
        <v>128</v>
      </c>
      <c r="E1499" s="125" t="s">
        <v>2345</v>
      </c>
      <c r="F1499" s="126" t="s">
        <v>2346</v>
      </c>
      <c r="G1499" s="127" t="s">
        <v>146</v>
      </c>
      <c r="H1499" s="128">
        <v>100</v>
      </c>
      <c r="I1499" s="129">
        <v>525</v>
      </c>
      <c r="J1499" s="129">
        <f>ROUND(I1499*H1499,2)</f>
        <v>52500</v>
      </c>
      <c r="K1499" s="126" t="s">
        <v>132</v>
      </c>
      <c r="L1499" s="25"/>
      <c r="M1499" s="130" t="s">
        <v>1</v>
      </c>
      <c r="N1499" s="131" t="s">
        <v>39</v>
      </c>
      <c r="O1499" s="132">
        <v>0</v>
      </c>
      <c r="P1499" s="132">
        <f>O1499*H1499</f>
        <v>0</v>
      </c>
      <c r="Q1499" s="132">
        <v>0</v>
      </c>
      <c r="R1499" s="132">
        <f>Q1499*H1499</f>
        <v>0</v>
      </c>
      <c r="S1499" s="132">
        <v>0</v>
      </c>
      <c r="T1499" s="133">
        <f>S1499*H1499</f>
        <v>0</v>
      </c>
      <c r="AR1499" s="134" t="s">
        <v>133</v>
      </c>
      <c r="AT1499" s="134" t="s">
        <v>128</v>
      </c>
      <c r="AU1499" s="134" t="s">
        <v>84</v>
      </c>
      <c r="AY1499" s="13" t="s">
        <v>125</v>
      </c>
      <c r="BE1499" s="135">
        <f>IF(N1499="základní",J1499,0)</f>
        <v>52500</v>
      </c>
      <c r="BF1499" s="135">
        <f>IF(N1499="snížená",J1499,0)</f>
        <v>0</v>
      </c>
      <c r="BG1499" s="135">
        <f>IF(N1499="zákl. přenesená",J1499,0)</f>
        <v>0</v>
      </c>
      <c r="BH1499" s="135">
        <f>IF(N1499="sníž. přenesená",J1499,0)</f>
        <v>0</v>
      </c>
      <c r="BI1499" s="135">
        <f>IF(N1499="nulová",J1499,0)</f>
        <v>0</v>
      </c>
      <c r="BJ1499" s="13" t="s">
        <v>82</v>
      </c>
      <c r="BK1499" s="135">
        <f>ROUND(I1499*H1499,2)</f>
        <v>52500</v>
      </c>
      <c r="BL1499" s="13" t="s">
        <v>133</v>
      </c>
      <c r="BM1499" s="134" t="s">
        <v>2347</v>
      </c>
    </row>
    <row r="1500" spans="2:65" s="1" customFormat="1" ht="19.2">
      <c r="B1500" s="25"/>
      <c r="D1500" s="136" t="s">
        <v>134</v>
      </c>
      <c r="F1500" s="137" t="s">
        <v>2348</v>
      </c>
      <c r="L1500" s="25"/>
      <c r="M1500" s="138"/>
      <c r="T1500" s="49"/>
      <c r="AT1500" s="13" t="s">
        <v>134</v>
      </c>
      <c r="AU1500" s="13" t="s">
        <v>84</v>
      </c>
    </row>
    <row r="1501" spans="2:65" s="1" customFormat="1" ht="19.2">
      <c r="B1501" s="25"/>
      <c r="D1501" s="136" t="s">
        <v>136</v>
      </c>
      <c r="F1501" s="139" t="s">
        <v>2335</v>
      </c>
      <c r="L1501" s="25"/>
      <c r="M1501" s="138"/>
      <c r="T1501" s="49"/>
      <c r="AT1501" s="13" t="s">
        <v>136</v>
      </c>
      <c r="AU1501" s="13" t="s">
        <v>84</v>
      </c>
    </row>
    <row r="1502" spans="2:65" s="1" customFormat="1" ht="21.75" customHeight="1">
      <c r="B1502" s="25"/>
      <c r="C1502" s="124" t="s">
        <v>2349</v>
      </c>
      <c r="D1502" s="124" t="s">
        <v>128</v>
      </c>
      <c r="E1502" s="125" t="s">
        <v>2350</v>
      </c>
      <c r="F1502" s="126" t="s">
        <v>2351</v>
      </c>
      <c r="G1502" s="127" t="s">
        <v>450</v>
      </c>
      <c r="H1502" s="128">
        <v>100</v>
      </c>
      <c r="I1502" s="129">
        <v>1010</v>
      </c>
      <c r="J1502" s="129">
        <f>ROUND(I1502*H1502,2)</f>
        <v>101000</v>
      </c>
      <c r="K1502" s="126" t="s">
        <v>132</v>
      </c>
      <c r="L1502" s="25"/>
      <c r="M1502" s="130" t="s">
        <v>1</v>
      </c>
      <c r="N1502" s="131" t="s">
        <v>39</v>
      </c>
      <c r="O1502" s="132">
        <v>0</v>
      </c>
      <c r="P1502" s="132">
        <f>O1502*H1502</f>
        <v>0</v>
      </c>
      <c r="Q1502" s="132">
        <v>0</v>
      </c>
      <c r="R1502" s="132">
        <f>Q1502*H1502</f>
        <v>0</v>
      </c>
      <c r="S1502" s="132">
        <v>0</v>
      </c>
      <c r="T1502" s="133">
        <f>S1502*H1502</f>
        <v>0</v>
      </c>
      <c r="AR1502" s="134" t="s">
        <v>133</v>
      </c>
      <c r="AT1502" s="134" t="s">
        <v>128</v>
      </c>
      <c r="AU1502" s="134" t="s">
        <v>84</v>
      </c>
      <c r="AY1502" s="13" t="s">
        <v>125</v>
      </c>
      <c r="BE1502" s="135">
        <f>IF(N1502="základní",J1502,0)</f>
        <v>101000</v>
      </c>
      <c r="BF1502" s="135">
        <f>IF(N1502="snížená",J1502,0)</f>
        <v>0</v>
      </c>
      <c r="BG1502" s="135">
        <f>IF(N1502="zákl. přenesená",J1502,0)</f>
        <v>0</v>
      </c>
      <c r="BH1502" s="135">
        <f>IF(N1502="sníž. přenesená",J1502,0)</f>
        <v>0</v>
      </c>
      <c r="BI1502" s="135">
        <f>IF(N1502="nulová",J1502,0)</f>
        <v>0</v>
      </c>
      <c r="BJ1502" s="13" t="s">
        <v>82</v>
      </c>
      <c r="BK1502" s="135">
        <f>ROUND(I1502*H1502,2)</f>
        <v>101000</v>
      </c>
      <c r="BL1502" s="13" t="s">
        <v>133</v>
      </c>
      <c r="BM1502" s="134" t="s">
        <v>2352</v>
      </c>
    </row>
    <row r="1503" spans="2:65" s="1" customFormat="1" ht="19.2">
      <c r="B1503" s="25"/>
      <c r="D1503" s="136" t="s">
        <v>134</v>
      </c>
      <c r="F1503" s="137" t="s">
        <v>2353</v>
      </c>
      <c r="L1503" s="25"/>
      <c r="M1503" s="138"/>
      <c r="T1503" s="49"/>
      <c r="AT1503" s="13" t="s">
        <v>134</v>
      </c>
      <c r="AU1503" s="13" t="s">
        <v>84</v>
      </c>
    </row>
    <row r="1504" spans="2:65" s="1" customFormat="1" ht="19.2">
      <c r="B1504" s="25"/>
      <c r="D1504" s="136" t="s">
        <v>136</v>
      </c>
      <c r="F1504" s="139" t="s">
        <v>2354</v>
      </c>
      <c r="L1504" s="25"/>
      <c r="M1504" s="138"/>
      <c r="T1504" s="49"/>
      <c r="AT1504" s="13" t="s">
        <v>136</v>
      </c>
      <c r="AU1504" s="13" t="s">
        <v>84</v>
      </c>
    </row>
    <row r="1505" spans="2:65" s="1" customFormat="1" ht="16.5" customHeight="1">
      <c r="B1505" s="25"/>
      <c r="C1505" s="124" t="s">
        <v>1214</v>
      </c>
      <c r="D1505" s="124" t="s">
        <v>128</v>
      </c>
      <c r="E1505" s="125" t="s">
        <v>2355</v>
      </c>
      <c r="F1505" s="126" t="s">
        <v>2356</v>
      </c>
      <c r="G1505" s="127" t="s">
        <v>450</v>
      </c>
      <c r="H1505" s="128">
        <v>100</v>
      </c>
      <c r="I1505" s="129">
        <v>638</v>
      </c>
      <c r="J1505" s="129">
        <f>ROUND(I1505*H1505,2)</f>
        <v>63800</v>
      </c>
      <c r="K1505" s="126" t="s">
        <v>132</v>
      </c>
      <c r="L1505" s="25"/>
      <c r="M1505" s="130" t="s">
        <v>1</v>
      </c>
      <c r="N1505" s="131" t="s">
        <v>39</v>
      </c>
      <c r="O1505" s="132">
        <v>0</v>
      </c>
      <c r="P1505" s="132">
        <f>O1505*H1505</f>
        <v>0</v>
      </c>
      <c r="Q1505" s="132">
        <v>0</v>
      </c>
      <c r="R1505" s="132">
        <f>Q1505*H1505</f>
        <v>0</v>
      </c>
      <c r="S1505" s="132">
        <v>0</v>
      </c>
      <c r="T1505" s="133">
        <f>S1505*H1505</f>
        <v>0</v>
      </c>
      <c r="AR1505" s="134" t="s">
        <v>133</v>
      </c>
      <c r="AT1505" s="134" t="s">
        <v>128</v>
      </c>
      <c r="AU1505" s="134" t="s">
        <v>84</v>
      </c>
      <c r="AY1505" s="13" t="s">
        <v>125</v>
      </c>
      <c r="BE1505" s="135">
        <f>IF(N1505="základní",J1505,0)</f>
        <v>63800</v>
      </c>
      <c r="BF1505" s="135">
        <f>IF(N1505="snížená",J1505,0)</f>
        <v>0</v>
      </c>
      <c r="BG1505" s="135">
        <f>IF(N1505="zákl. přenesená",J1505,0)</f>
        <v>0</v>
      </c>
      <c r="BH1505" s="135">
        <f>IF(N1505="sníž. přenesená",J1505,0)</f>
        <v>0</v>
      </c>
      <c r="BI1505" s="135">
        <f>IF(N1505="nulová",J1505,0)</f>
        <v>0</v>
      </c>
      <c r="BJ1505" s="13" t="s">
        <v>82</v>
      </c>
      <c r="BK1505" s="135">
        <f>ROUND(I1505*H1505,2)</f>
        <v>63800</v>
      </c>
      <c r="BL1505" s="13" t="s">
        <v>133</v>
      </c>
      <c r="BM1505" s="134" t="s">
        <v>2357</v>
      </c>
    </row>
    <row r="1506" spans="2:65" s="1" customFormat="1" ht="19.2">
      <c r="B1506" s="25"/>
      <c r="D1506" s="136" t="s">
        <v>134</v>
      </c>
      <c r="F1506" s="137" t="s">
        <v>2358</v>
      </c>
      <c r="L1506" s="25"/>
      <c r="M1506" s="138"/>
      <c r="T1506" s="49"/>
      <c r="AT1506" s="13" t="s">
        <v>134</v>
      </c>
      <c r="AU1506" s="13" t="s">
        <v>84</v>
      </c>
    </row>
    <row r="1507" spans="2:65" s="1" customFormat="1" ht="19.2">
      <c r="B1507" s="25"/>
      <c r="D1507" s="136" t="s">
        <v>136</v>
      </c>
      <c r="F1507" s="139" t="s">
        <v>2354</v>
      </c>
      <c r="L1507" s="25"/>
      <c r="M1507" s="138"/>
      <c r="T1507" s="49"/>
      <c r="AT1507" s="13" t="s">
        <v>136</v>
      </c>
      <c r="AU1507" s="13" t="s">
        <v>84</v>
      </c>
    </row>
    <row r="1508" spans="2:65" s="1" customFormat="1" ht="21.75" customHeight="1">
      <c r="B1508" s="25"/>
      <c r="C1508" s="124" t="s">
        <v>2359</v>
      </c>
      <c r="D1508" s="124" t="s">
        <v>128</v>
      </c>
      <c r="E1508" s="125" t="s">
        <v>2360</v>
      </c>
      <c r="F1508" s="126" t="s">
        <v>2361</v>
      </c>
      <c r="G1508" s="127" t="s">
        <v>450</v>
      </c>
      <c r="H1508" s="128">
        <v>20</v>
      </c>
      <c r="I1508" s="129">
        <v>2350</v>
      </c>
      <c r="J1508" s="129">
        <f>ROUND(I1508*H1508,2)</f>
        <v>47000</v>
      </c>
      <c r="K1508" s="126" t="s">
        <v>132</v>
      </c>
      <c r="L1508" s="25"/>
      <c r="M1508" s="130" t="s">
        <v>1</v>
      </c>
      <c r="N1508" s="131" t="s">
        <v>39</v>
      </c>
      <c r="O1508" s="132">
        <v>0</v>
      </c>
      <c r="P1508" s="132">
        <f>O1508*H1508</f>
        <v>0</v>
      </c>
      <c r="Q1508" s="132">
        <v>0</v>
      </c>
      <c r="R1508" s="132">
        <f>Q1508*H1508</f>
        <v>0</v>
      </c>
      <c r="S1508" s="132">
        <v>0</v>
      </c>
      <c r="T1508" s="133">
        <f>S1508*H1508</f>
        <v>0</v>
      </c>
      <c r="AR1508" s="134" t="s">
        <v>133</v>
      </c>
      <c r="AT1508" s="134" t="s">
        <v>128</v>
      </c>
      <c r="AU1508" s="134" t="s">
        <v>84</v>
      </c>
      <c r="AY1508" s="13" t="s">
        <v>125</v>
      </c>
      <c r="BE1508" s="135">
        <f>IF(N1508="základní",J1508,0)</f>
        <v>47000</v>
      </c>
      <c r="BF1508" s="135">
        <f>IF(N1508="snížená",J1508,0)</f>
        <v>0</v>
      </c>
      <c r="BG1508" s="135">
        <f>IF(N1508="zákl. přenesená",J1508,0)</f>
        <v>0</v>
      </c>
      <c r="BH1508" s="135">
        <f>IF(N1508="sníž. přenesená",J1508,0)</f>
        <v>0</v>
      </c>
      <c r="BI1508" s="135">
        <f>IF(N1508="nulová",J1508,0)</f>
        <v>0</v>
      </c>
      <c r="BJ1508" s="13" t="s">
        <v>82</v>
      </c>
      <c r="BK1508" s="135">
        <f>ROUND(I1508*H1508,2)</f>
        <v>47000</v>
      </c>
      <c r="BL1508" s="13" t="s">
        <v>133</v>
      </c>
      <c r="BM1508" s="134" t="s">
        <v>2362</v>
      </c>
    </row>
    <row r="1509" spans="2:65" s="1" customFormat="1" ht="19.2">
      <c r="B1509" s="25"/>
      <c r="D1509" s="136" t="s">
        <v>134</v>
      </c>
      <c r="F1509" s="137" t="s">
        <v>2363</v>
      </c>
      <c r="L1509" s="25"/>
      <c r="M1509" s="138"/>
      <c r="T1509" s="49"/>
      <c r="AT1509" s="13" t="s">
        <v>134</v>
      </c>
      <c r="AU1509" s="13" t="s">
        <v>84</v>
      </c>
    </row>
    <row r="1510" spans="2:65" s="1" customFormat="1" ht="19.2">
      <c r="B1510" s="25"/>
      <c r="D1510" s="136" t="s">
        <v>136</v>
      </c>
      <c r="F1510" s="139" t="s">
        <v>2354</v>
      </c>
      <c r="L1510" s="25"/>
      <c r="M1510" s="138"/>
      <c r="T1510" s="49"/>
      <c r="AT1510" s="13" t="s">
        <v>136</v>
      </c>
      <c r="AU1510" s="13" t="s">
        <v>84</v>
      </c>
    </row>
    <row r="1511" spans="2:65" s="1" customFormat="1" ht="21.75" customHeight="1">
      <c r="B1511" s="25"/>
      <c r="C1511" s="124" t="s">
        <v>1219</v>
      </c>
      <c r="D1511" s="124" t="s">
        <v>128</v>
      </c>
      <c r="E1511" s="125" t="s">
        <v>2364</v>
      </c>
      <c r="F1511" s="126" t="s">
        <v>2365</v>
      </c>
      <c r="G1511" s="127" t="s">
        <v>450</v>
      </c>
      <c r="H1511" s="128">
        <v>50</v>
      </c>
      <c r="I1511" s="129">
        <v>2110</v>
      </c>
      <c r="J1511" s="129">
        <f>ROUND(I1511*H1511,2)</f>
        <v>105500</v>
      </c>
      <c r="K1511" s="126" t="s">
        <v>132</v>
      </c>
      <c r="L1511" s="25"/>
      <c r="M1511" s="130" t="s">
        <v>1</v>
      </c>
      <c r="N1511" s="131" t="s">
        <v>39</v>
      </c>
      <c r="O1511" s="132">
        <v>0</v>
      </c>
      <c r="P1511" s="132">
        <f>O1511*H1511</f>
        <v>0</v>
      </c>
      <c r="Q1511" s="132">
        <v>0</v>
      </c>
      <c r="R1511" s="132">
        <f>Q1511*H1511</f>
        <v>0</v>
      </c>
      <c r="S1511" s="132">
        <v>0</v>
      </c>
      <c r="T1511" s="133">
        <f>S1511*H1511</f>
        <v>0</v>
      </c>
      <c r="AR1511" s="134" t="s">
        <v>133</v>
      </c>
      <c r="AT1511" s="134" t="s">
        <v>128</v>
      </c>
      <c r="AU1511" s="134" t="s">
        <v>84</v>
      </c>
      <c r="AY1511" s="13" t="s">
        <v>125</v>
      </c>
      <c r="BE1511" s="135">
        <f>IF(N1511="základní",J1511,0)</f>
        <v>105500</v>
      </c>
      <c r="BF1511" s="135">
        <f>IF(N1511="snížená",J1511,0)</f>
        <v>0</v>
      </c>
      <c r="BG1511" s="135">
        <f>IF(N1511="zákl. přenesená",J1511,0)</f>
        <v>0</v>
      </c>
      <c r="BH1511" s="135">
        <f>IF(N1511="sníž. přenesená",J1511,0)</f>
        <v>0</v>
      </c>
      <c r="BI1511" s="135">
        <f>IF(N1511="nulová",J1511,0)</f>
        <v>0</v>
      </c>
      <c r="BJ1511" s="13" t="s">
        <v>82</v>
      </c>
      <c r="BK1511" s="135">
        <f>ROUND(I1511*H1511,2)</f>
        <v>105500</v>
      </c>
      <c r="BL1511" s="13" t="s">
        <v>133</v>
      </c>
      <c r="BM1511" s="134" t="s">
        <v>2366</v>
      </c>
    </row>
    <row r="1512" spans="2:65" s="1" customFormat="1" ht="19.2">
      <c r="B1512" s="25"/>
      <c r="D1512" s="136" t="s">
        <v>134</v>
      </c>
      <c r="F1512" s="137" t="s">
        <v>2367</v>
      </c>
      <c r="L1512" s="25"/>
      <c r="M1512" s="138"/>
      <c r="T1512" s="49"/>
      <c r="AT1512" s="13" t="s">
        <v>134</v>
      </c>
      <c r="AU1512" s="13" t="s">
        <v>84</v>
      </c>
    </row>
    <row r="1513" spans="2:65" s="1" customFormat="1" ht="19.2">
      <c r="B1513" s="25"/>
      <c r="D1513" s="136" t="s">
        <v>136</v>
      </c>
      <c r="F1513" s="139" t="s">
        <v>2354</v>
      </c>
      <c r="L1513" s="25"/>
      <c r="M1513" s="138"/>
      <c r="T1513" s="49"/>
      <c r="AT1513" s="13" t="s">
        <v>136</v>
      </c>
      <c r="AU1513" s="13" t="s">
        <v>84</v>
      </c>
    </row>
    <row r="1514" spans="2:65" s="1" customFormat="1" ht="16.5" customHeight="1">
      <c r="B1514" s="25"/>
      <c r="C1514" s="124" t="s">
        <v>2368</v>
      </c>
      <c r="D1514" s="124" t="s">
        <v>128</v>
      </c>
      <c r="E1514" s="125" t="s">
        <v>2369</v>
      </c>
      <c r="F1514" s="126" t="s">
        <v>2370</v>
      </c>
      <c r="G1514" s="127" t="s">
        <v>450</v>
      </c>
      <c r="H1514" s="128">
        <v>50</v>
      </c>
      <c r="I1514" s="129">
        <v>1360</v>
      </c>
      <c r="J1514" s="129">
        <f>ROUND(I1514*H1514,2)</f>
        <v>68000</v>
      </c>
      <c r="K1514" s="126" t="s">
        <v>132</v>
      </c>
      <c r="L1514" s="25"/>
      <c r="M1514" s="130" t="s">
        <v>1</v>
      </c>
      <c r="N1514" s="131" t="s">
        <v>39</v>
      </c>
      <c r="O1514" s="132">
        <v>0</v>
      </c>
      <c r="P1514" s="132">
        <f>O1514*H1514</f>
        <v>0</v>
      </c>
      <c r="Q1514" s="132">
        <v>0</v>
      </c>
      <c r="R1514" s="132">
        <f>Q1514*H1514</f>
        <v>0</v>
      </c>
      <c r="S1514" s="132">
        <v>0</v>
      </c>
      <c r="T1514" s="133">
        <f>S1514*H1514</f>
        <v>0</v>
      </c>
      <c r="AR1514" s="134" t="s">
        <v>133</v>
      </c>
      <c r="AT1514" s="134" t="s">
        <v>128</v>
      </c>
      <c r="AU1514" s="134" t="s">
        <v>84</v>
      </c>
      <c r="AY1514" s="13" t="s">
        <v>125</v>
      </c>
      <c r="BE1514" s="135">
        <f>IF(N1514="základní",J1514,0)</f>
        <v>68000</v>
      </c>
      <c r="BF1514" s="135">
        <f>IF(N1514="snížená",J1514,0)</f>
        <v>0</v>
      </c>
      <c r="BG1514" s="135">
        <f>IF(N1514="zákl. přenesená",J1514,0)</f>
        <v>0</v>
      </c>
      <c r="BH1514" s="135">
        <f>IF(N1514="sníž. přenesená",J1514,0)</f>
        <v>0</v>
      </c>
      <c r="BI1514" s="135">
        <f>IF(N1514="nulová",J1514,0)</f>
        <v>0</v>
      </c>
      <c r="BJ1514" s="13" t="s">
        <v>82</v>
      </c>
      <c r="BK1514" s="135">
        <f>ROUND(I1514*H1514,2)</f>
        <v>68000</v>
      </c>
      <c r="BL1514" s="13" t="s">
        <v>133</v>
      </c>
      <c r="BM1514" s="134" t="s">
        <v>2371</v>
      </c>
    </row>
    <row r="1515" spans="2:65" s="1" customFormat="1" ht="19.2">
      <c r="B1515" s="25"/>
      <c r="D1515" s="136" t="s">
        <v>134</v>
      </c>
      <c r="F1515" s="137" t="s">
        <v>2372</v>
      </c>
      <c r="L1515" s="25"/>
      <c r="M1515" s="138"/>
      <c r="T1515" s="49"/>
      <c r="AT1515" s="13" t="s">
        <v>134</v>
      </c>
      <c r="AU1515" s="13" t="s">
        <v>84</v>
      </c>
    </row>
    <row r="1516" spans="2:65" s="1" customFormat="1" ht="19.2">
      <c r="B1516" s="25"/>
      <c r="D1516" s="136" t="s">
        <v>136</v>
      </c>
      <c r="F1516" s="139" t="s">
        <v>2354</v>
      </c>
      <c r="L1516" s="25"/>
      <c r="M1516" s="138"/>
      <c r="T1516" s="49"/>
      <c r="AT1516" s="13" t="s">
        <v>136</v>
      </c>
      <c r="AU1516" s="13" t="s">
        <v>84</v>
      </c>
    </row>
    <row r="1517" spans="2:65" s="1" customFormat="1" ht="21.75" customHeight="1">
      <c r="B1517" s="25"/>
      <c r="C1517" s="124" t="s">
        <v>1223</v>
      </c>
      <c r="D1517" s="124" t="s">
        <v>128</v>
      </c>
      <c r="E1517" s="125" t="s">
        <v>2373</v>
      </c>
      <c r="F1517" s="126" t="s">
        <v>2374</v>
      </c>
      <c r="G1517" s="127" t="s">
        <v>450</v>
      </c>
      <c r="H1517" s="128">
        <v>20</v>
      </c>
      <c r="I1517" s="129">
        <v>2600</v>
      </c>
      <c r="J1517" s="129">
        <f>ROUND(I1517*H1517,2)</f>
        <v>52000</v>
      </c>
      <c r="K1517" s="126" t="s">
        <v>132</v>
      </c>
      <c r="L1517" s="25"/>
      <c r="M1517" s="130" t="s">
        <v>1</v>
      </c>
      <c r="N1517" s="131" t="s">
        <v>39</v>
      </c>
      <c r="O1517" s="132">
        <v>0</v>
      </c>
      <c r="P1517" s="132">
        <f>O1517*H1517</f>
        <v>0</v>
      </c>
      <c r="Q1517" s="132">
        <v>0</v>
      </c>
      <c r="R1517" s="132">
        <f>Q1517*H1517</f>
        <v>0</v>
      </c>
      <c r="S1517" s="132">
        <v>0</v>
      </c>
      <c r="T1517" s="133">
        <f>S1517*H1517</f>
        <v>0</v>
      </c>
      <c r="AR1517" s="134" t="s">
        <v>133</v>
      </c>
      <c r="AT1517" s="134" t="s">
        <v>128</v>
      </c>
      <c r="AU1517" s="134" t="s">
        <v>84</v>
      </c>
      <c r="AY1517" s="13" t="s">
        <v>125</v>
      </c>
      <c r="BE1517" s="135">
        <f>IF(N1517="základní",J1517,0)</f>
        <v>52000</v>
      </c>
      <c r="BF1517" s="135">
        <f>IF(N1517="snížená",J1517,0)</f>
        <v>0</v>
      </c>
      <c r="BG1517" s="135">
        <f>IF(N1517="zákl. přenesená",J1517,0)</f>
        <v>0</v>
      </c>
      <c r="BH1517" s="135">
        <f>IF(N1517="sníž. přenesená",J1517,0)</f>
        <v>0</v>
      </c>
      <c r="BI1517" s="135">
        <f>IF(N1517="nulová",J1517,0)</f>
        <v>0</v>
      </c>
      <c r="BJ1517" s="13" t="s">
        <v>82</v>
      </c>
      <c r="BK1517" s="135">
        <f>ROUND(I1517*H1517,2)</f>
        <v>52000</v>
      </c>
      <c r="BL1517" s="13" t="s">
        <v>133</v>
      </c>
      <c r="BM1517" s="134" t="s">
        <v>2375</v>
      </c>
    </row>
    <row r="1518" spans="2:65" s="1" customFormat="1" ht="19.2">
      <c r="B1518" s="25"/>
      <c r="D1518" s="136" t="s">
        <v>134</v>
      </c>
      <c r="F1518" s="137" t="s">
        <v>2376</v>
      </c>
      <c r="L1518" s="25"/>
      <c r="M1518" s="138"/>
      <c r="T1518" s="49"/>
      <c r="AT1518" s="13" t="s">
        <v>134</v>
      </c>
      <c r="AU1518" s="13" t="s">
        <v>84</v>
      </c>
    </row>
    <row r="1519" spans="2:65" s="1" customFormat="1" ht="19.2">
      <c r="B1519" s="25"/>
      <c r="D1519" s="136" t="s">
        <v>136</v>
      </c>
      <c r="F1519" s="139" t="s">
        <v>2354</v>
      </c>
      <c r="L1519" s="25"/>
      <c r="M1519" s="138"/>
      <c r="T1519" s="49"/>
      <c r="AT1519" s="13" t="s">
        <v>136</v>
      </c>
      <c r="AU1519" s="13" t="s">
        <v>84</v>
      </c>
    </row>
    <row r="1520" spans="2:65" s="1" customFormat="1" ht="21.75" customHeight="1">
      <c r="B1520" s="25"/>
      <c r="C1520" s="124" t="s">
        <v>2377</v>
      </c>
      <c r="D1520" s="124" t="s">
        <v>128</v>
      </c>
      <c r="E1520" s="125" t="s">
        <v>2378</v>
      </c>
      <c r="F1520" s="126" t="s">
        <v>2379</v>
      </c>
      <c r="G1520" s="127" t="s">
        <v>450</v>
      </c>
      <c r="H1520" s="128">
        <v>50</v>
      </c>
      <c r="I1520" s="129">
        <v>2530</v>
      </c>
      <c r="J1520" s="129">
        <f>ROUND(I1520*H1520,2)</f>
        <v>126500</v>
      </c>
      <c r="K1520" s="126" t="s">
        <v>132</v>
      </c>
      <c r="L1520" s="25"/>
      <c r="M1520" s="130" t="s">
        <v>1</v>
      </c>
      <c r="N1520" s="131" t="s">
        <v>39</v>
      </c>
      <c r="O1520" s="132">
        <v>0</v>
      </c>
      <c r="P1520" s="132">
        <f>O1520*H1520</f>
        <v>0</v>
      </c>
      <c r="Q1520" s="132">
        <v>0</v>
      </c>
      <c r="R1520" s="132">
        <f>Q1520*H1520</f>
        <v>0</v>
      </c>
      <c r="S1520" s="132">
        <v>0</v>
      </c>
      <c r="T1520" s="133">
        <f>S1520*H1520</f>
        <v>0</v>
      </c>
      <c r="AR1520" s="134" t="s">
        <v>133</v>
      </c>
      <c r="AT1520" s="134" t="s">
        <v>128</v>
      </c>
      <c r="AU1520" s="134" t="s">
        <v>84</v>
      </c>
      <c r="AY1520" s="13" t="s">
        <v>125</v>
      </c>
      <c r="BE1520" s="135">
        <f>IF(N1520="základní",J1520,0)</f>
        <v>126500</v>
      </c>
      <c r="BF1520" s="135">
        <f>IF(N1520="snížená",J1520,0)</f>
        <v>0</v>
      </c>
      <c r="BG1520" s="135">
        <f>IF(N1520="zákl. přenesená",J1520,0)</f>
        <v>0</v>
      </c>
      <c r="BH1520" s="135">
        <f>IF(N1520="sníž. přenesená",J1520,0)</f>
        <v>0</v>
      </c>
      <c r="BI1520" s="135">
        <f>IF(N1520="nulová",J1520,0)</f>
        <v>0</v>
      </c>
      <c r="BJ1520" s="13" t="s">
        <v>82</v>
      </c>
      <c r="BK1520" s="135">
        <f>ROUND(I1520*H1520,2)</f>
        <v>126500</v>
      </c>
      <c r="BL1520" s="13" t="s">
        <v>133</v>
      </c>
      <c r="BM1520" s="134" t="s">
        <v>2380</v>
      </c>
    </row>
    <row r="1521" spans="2:65" s="1" customFormat="1" ht="19.2">
      <c r="B1521" s="25"/>
      <c r="D1521" s="136" t="s">
        <v>134</v>
      </c>
      <c r="F1521" s="137" t="s">
        <v>2381</v>
      </c>
      <c r="L1521" s="25"/>
      <c r="M1521" s="138"/>
      <c r="T1521" s="49"/>
      <c r="AT1521" s="13" t="s">
        <v>134</v>
      </c>
      <c r="AU1521" s="13" t="s">
        <v>84</v>
      </c>
    </row>
    <row r="1522" spans="2:65" s="1" customFormat="1" ht="19.2">
      <c r="B1522" s="25"/>
      <c r="D1522" s="136" t="s">
        <v>136</v>
      </c>
      <c r="F1522" s="139" t="s">
        <v>2382</v>
      </c>
      <c r="L1522" s="25"/>
      <c r="M1522" s="138"/>
      <c r="T1522" s="49"/>
      <c r="AT1522" s="13" t="s">
        <v>136</v>
      </c>
      <c r="AU1522" s="13" t="s">
        <v>84</v>
      </c>
    </row>
    <row r="1523" spans="2:65" s="1" customFormat="1" ht="16.5" customHeight="1">
      <c r="B1523" s="25"/>
      <c r="C1523" s="124" t="s">
        <v>1228</v>
      </c>
      <c r="D1523" s="124" t="s">
        <v>128</v>
      </c>
      <c r="E1523" s="125" t="s">
        <v>2383</v>
      </c>
      <c r="F1523" s="126" t="s">
        <v>2384</v>
      </c>
      <c r="G1523" s="127" t="s">
        <v>450</v>
      </c>
      <c r="H1523" s="128">
        <v>50</v>
      </c>
      <c r="I1523" s="129">
        <v>1600</v>
      </c>
      <c r="J1523" s="129">
        <f>ROUND(I1523*H1523,2)</f>
        <v>80000</v>
      </c>
      <c r="K1523" s="126" t="s">
        <v>132</v>
      </c>
      <c r="L1523" s="25"/>
      <c r="M1523" s="130" t="s">
        <v>1</v>
      </c>
      <c r="N1523" s="131" t="s">
        <v>39</v>
      </c>
      <c r="O1523" s="132">
        <v>0</v>
      </c>
      <c r="P1523" s="132">
        <f>O1523*H1523</f>
        <v>0</v>
      </c>
      <c r="Q1523" s="132">
        <v>0</v>
      </c>
      <c r="R1523" s="132">
        <f>Q1523*H1523</f>
        <v>0</v>
      </c>
      <c r="S1523" s="132">
        <v>0</v>
      </c>
      <c r="T1523" s="133">
        <f>S1523*H1523</f>
        <v>0</v>
      </c>
      <c r="AR1523" s="134" t="s">
        <v>133</v>
      </c>
      <c r="AT1523" s="134" t="s">
        <v>128</v>
      </c>
      <c r="AU1523" s="134" t="s">
        <v>84</v>
      </c>
      <c r="AY1523" s="13" t="s">
        <v>125</v>
      </c>
      <c r="BE1523" s="135">
        <f>IF(N1523="základní",J1523,0)</f>
        <v>80000</v>
      </c>
      <c r="BF1523" s="135">
        <f>IF(N1523="snížená",J1523,0)</f>
        <v>0</v>
      </c>
      <c r="BG1523" s="135">
        <f>IF(N1523="zákl. přenesená",J1523,0)</f>
        <v>0</v>
      </c>
      <c r="BH1523" s="135">
        <f>IF(N1523="sníž. přenesená",J1523,0)</f>
        <v>0</v>
      </c>
      <c r="BI1523" s="135">
        <f>IF(N1523="nulová",J1523,0)</f>
        <v>0</v>
      </c>
      <c r="BJ1523" s="13" t="s">
        <v>82</v>
      </c>
      <c r="BK1523" s="135">
        <f>ROUND(I1523*H1523,2)</f>
        <v>80000</v>
      </c>
      <c r="BL1523" s="13" t="s">
        <v>133</v>
      </c>
      <c r="BM1523" s="134" t="s">
        <v>2385</v>
      </c>
    </row>
    <row r="1524" spans="2:65" s="1" customFormat="1" ht="19.2">
      <c r="B1524" s="25"/>
      <c r="D1524" s="136" t="s">
        <v>134</v>
      </c>
      <c r="F1524" s="137" t="s">
        <v>2386</v>
      </c>
      <c r="L1524" s="25"/>
      <c r="M1524" s="138"/>
      <c r="T1524" s="49"/>
      <c r="AT1524" s="13" t="s">
        <v>134</v>
      </c>
      <c r="AU1524" s="13" t="s">
        <v>84</v>
      </c>
    </row>
    <row r="1525" spans="2:65" s="1" customFormat="1" ht="19.2">
      <c r="B1525" s="25"/>
      <c r="D1525" s="136" t="s">
        <v>136</v>
      </c>
      <c r="F1525" s="139" t="s">
        <v>2382</v>
      </c>
      <c r="L1525" s="25"/>
      <c r="M1525" s="138"/>
      <c r="T1525" s="49"/>
      <c r="AT1525" s="13" t="s">
        <v>136</v>
      </c>
      <c r="AU1525" s="13" t="s">
        <v>84</v>
      </c>
    </row>
    <row r="1526" spans="2:65" s="1" customFormat="1" ht="21.75" customHeight="1">
      <c r="B1526" s="25"/>
      <c r="C1526" s="124" t="s">
        <v>2387</v>
      </c>
      <c r="D1526" s="124" t="s">
        <v>128</v>
      </c>
      <c r="E1526" s="125" t="s">
        <v>2388</v>
      </c>
      <c r="F1526" s="126" t="s">
        <v>2389</v>
      </c>
      <c r="G1526" s="127" t="s">
        <v>450</v>
      </c>
      <c r="H1526" s="128">
        <v>10</v>
      </c>
      <c r="I1526" s="129">
        <v>5870</v>
      </c>
      <c r="J1526" s="129">
        <f>ROUND(I1526*H1526,2)</f>
        <v>58700</v>
      </c>
      <c r="K1526" s="126" t="s">
        <v>132</v>
      </c>
      <c r="L1526" s="25"/>
      <c r="M1526" s="130" t="s">
        <v>1</v>
      </c>
      <c r="N1526" s="131" t="s">
        <v>39</v>
      </c>
      <c r="O1526" s="132">
        <v>0</v>
      </c>
      <c r="P1526" s="132">
        <f>O1526*H1526</f>
        <v>0</v>
      </c>
      <c r="Q1526" s="132">
        <v>0</v>
      </c>
      <c r="R1526" s="132">
        <f>Q1526*H1526</f>
        <v>0</v>
      </c>
      <c r="S1526" s="132">
        <v>0</v>
      </c>
      <c r="T1526" s="133">
        <f>S1526*H1526</f>
        <v>0</v>
      </c>
      <c r="AR1526" s="134" t="s">
        <v>133</v>
      </c>
      <c r="AT1526" s="134" t="s">
        <v>128</v>
      </c>
      <c r="AU1526" s="134" t="s">
        <v>84</v>
      </c>
      <c r="AY1526" s="13" t="s">
        <v>125</v>
      </c>
      <c r="BE1526" s="135">
        <f>IF(N1526="základní",J1526,0)</f>
        <v>58700</v>
      </c>
      <c r="BF1526" s="135">
        <f>IF(N1526="snížená",J1526,0)</f>
        <v>0</v>
      </c>
      <c r="BG1526" s="135">
        <f>IF(N1526="zákl. přenesená",J1526,0)</f>
        <v>0</v>
      </c>
      <c r="BH1526" s="135">
        <f>IF(N1526="sníž. přenesená",J1526,0)</f>
        <v>0</v>
      </c>
      <c r="BI1526" s="135">
        <f>IF(N1526="nulová",J1526,0)</f>
        <v>0</v>
      </c>
      <c r="BJ1526" s="13" t="s">
        <v>82</v>
      </c>
      <c r="BK1526" s="135">
        <f>ROUND(I1526*H1526,2)</f>
        <v>58700</v>
      </c>
      <c r="BL1526" s="13" t="s">
        <v>133</v>
      </c>
      <c r="BM1526" s="134" t="s">
        <v>2390</v>
      </c>
    </row>
    <row r="1527" spans="2:65" s="1" customFormat="1" ht="19.2">
      <c r="B1527" s="25"/>
      <c r="D1527" s="136" t="s">
        <v>134</v>
      </c>
      <c r="F1527" s="137" t="s">
        <v>2391</v>
      </c>
      <c r="L1527" s="25"/>
      <c r="M1527" s="138"/>
      <c r="T1527" s="49"/>
      <c r="AT1527" s="13" t="s">
        <v>134</v>
      </c>
      <c r="AU1527" s="13" t="s">
        <v>84</v>
      </c>
    </row>
    <row r="1528" spans="2:65" s="1" customFormat="1" ht="19.2">
      <c r="B1528" s="25"/>
      <c r="D1528" s="136" t="s">
        <v>136</v>
      </c>
      <c r="F1528" s="139" t="s">
        <v>2382</v>
      </c>
      <c r="L1528" s="25"/>
      <c r="M1528" s="138"/>
      <c r="T1528" s="49"/>
      <c r="AT1528" s="13" t="s">
        <v>136</v>
      </c>
      <c r="AU1528" s="13" t="s">
        <v>84</v>
      </c>
    </row>
    <row r="1529" spans="2:65" s="1" customFormat="1" ht="21.75" customHeight="1">
      <c r="B1529" s="25"/>
      <c r="C1529" s="124" t="s">
        <v>1232</v>
      </c>
      <c r="D1529" s="124" t="s">
        <v>128</v>
      </c>
      <c r="E1529" s="125" t="s">
        <v>2392</v>
      </c>
      <c r="F1529" s="126" t="s">
        <v>2393</v>
      </c>
      <c r="G1529" s="127" t="s">
        <v>450</v>
      </c>
      <c r="H1529" s="128">
        <v>20</v>
      </c>
      <c r="I1529" s="129">
        <v>5280</v>
      </c>
      <c r="J1529" s="129">
        <f>ROUND(I1529*H1529,2)</f>
        <v>105600</v>
      </c>
      <c r="K1529" s="126" t="s">
        <v>132</v>
      </c>
      <c r="L1529" s="25"/>
      <c r="M1529" s="130" t="s">
        <v>1</v>
      </c>
      <c r="N1529" s="131" t="s">
        <v>39</v>
      </c>
      <c r="O1529" s="132">
        <v>0</v>
      </c>
      <c r="P1529" s="132">
        <f>O1529*H1529</f>
        <v>0</v>
      </c>
      <c r="Q1529" s="132">
        <v>0</v>
      </c>
      <c r="R1529" s="132">
        <f>Q1529*H1529</f>
        <v>0</v>
      </c>
      <c r="S1529" s="132">
        <v>0</v>
      </c>
      <c r="T1529" s="133">
        <f>S1529*H1529</f>
        <v>0</v>
      </c>
      <c r="AR1529" s="134" t="s">
        <v>133</v>
      </c>
      <c r="AT1529" s="134" t="s">
        <v>128</v>
      </c>
      <c r="AU1529" s="134" t="s">
        <v>84</v>
      </c>
      <c r="AY1529" s="13" t="s">
        <v>125</v>
      </c>
      <c r="BE1529" s="135">
        <f>IF(N1529="základní",J1529,0)</f>
        <v>105600</v>
      </c>
      <c r="BF1529" s="135">
        <f>IF(N1529="snížená",J1529,0)</f>
        <v>0</v>
      </c>
      <c r="BG1529" s="135">
        <f>IF(N1529="zákl. přenesená",J1529,0)</f>
        <v>0</v>
      </c>
      <c r="BH1529" s="135">
        <f>IF(N1529="sníž. přenesená",J1529,0)</f>
        <v>0</v>
      </c>
      <c r="BI1529" s="135">
        <f>IF(N1529="nulová",J1529,0)</f>
        <v>0</v>
      </c>
      <c r="BJ1529" s="13" t="s">
        <v>82</v>
      </c>
      <c r="BK1529" s="135">
        <f>ROUND(I1529*H1529,2)</f>
        <v>105600</v>
      </c>
      <c r="BL1529" s="13" t="s">
        <v>133</v>
      </c>
      <c r="BM1529" s="134" t="s">
        <v>2394</v>
      </c>
    </row>
    <row r="1530" spans="2:65" s="1" customFormat="1" ht="19.2">
      <c r="B1530" s="25"/>
      <c r="D1530" s="136" t="s">
        <v>134</v>
      </c>
      <c r="F1530" s="137" t="s">
        <v>2395</v>
      </c>
      <c r="L1530" s="25"/>
      <c r="M1530" s="138"/>
      <c r="T1530" s="49"/>
      <c r="AT1530" s="13" t="s">
        <v>134</v>
      </c>
      <c r="AU1530" s="13" t="s">
        <v>84</v>
      </c>
    </row>
    <row r="1531" spans="2:65" s="1" customFormat="1" ht="19.2">
      <c r="B1531" s="25"/>
      <c r="D1531" s="136" t="s">
        <v>136</v>
      </c>
      <c r="F1531" s="139" t="s">
        <v>2382</v>
      </c>
      <c r="L1531" s="25"/>
      <c r="M1531" s="138"/>
      <c r="T1531" s="49"/>
      <c r="AT1531" s="13" t="s">
        <v>136</v>
      </c>
      <c r="AU1531" s="13" t="s">
        <v>84</v>
      </c>
    </row>
    <row r="1532" spans="2:65" s="1" customFormat="1" ht="16.5" customHeight="1">
      <c r="B1532" s="25"/>
      <c r="C1532" s="124" t="s">
        <v>2396</v>
      </c>
      <c r="D1532" s="124" t="s">
        <v>128</v>
      </c>
      <c r="E1532" s="125" t="s">
        <v>2397</v>
      </c>
      <c r="F1532" s="126" t="s">
        <v>2398</v>
      </c>
      <c r="G1532" s="127" t="s">
        <v>450</v>
      </c>
      <c r="H1532" s="128">
        <v>50</v>
      </c>
      <c r="I1532" s="129">
        <v>3390</v>
      </c>
      <c r="J1532" s="129">
        <f>ROUND(I1532*H1532,2)</f>
        <v>169500</v>
      </c>
      <c r="K1532" s="126" t="s">
        <v>132</v>
      </c>
      <c r="L1532" s="25"/>
      <c r="M1532" s="130" t="s">
        <v>1</v>
      </c>
      <c r="N1532" s="131" t="s">
        <v>39</v>
      </c>
      <c r="O1532" s="132">
        <v>0</v>
      </c>
      <c r="P1532" s="132">
        <f>O1532*H1532</f>
        <v>0</v>
      </c>
      <c r="Q1532" s="132">
        <v>0</v>
      </c>
      <c r="R1532" s="132">
        <f>Q1532*H1532</f>
        <v>0</v>
      </c>
      <c r="S1532" s="132">
        <v>0</v>
      </c>
      <c r="T1532" s="133">
        <f>S1532*H1532</f>
        <v>0</v>
      </c>
      <c r="AR1532" s="134" t="s">
        <v>133</v>
      </c>
      <c r="AT1532" s="134" t="s">
        <v>128</v>
      </c>
      <c r="AU1532" s="134" t="s">
        <v>84</v>
      </c>
      <c r="AY1532" s="13" t="s">
        <v>125</v>
      </c>
      <c r="BE1532" s="135">
        <f>IF(N1532="základní",J1532,0)</f>
        <v>169500</v>
      </c>
      <c r="BF1532" s="135">
        <f>IF(N1532="snížená",J1532,0)</f>
        <v>0</v>
      </c>
      <c r="BG1532" s="135">
        <f>IF(N1532="zákl. přenesená",J1532,0)</f>
        <v>0</v>
      </c>
      <c r="BH1532" s="135">
        <f>IF(N1532="sníž. přenesená",J1532,0)</f>
        <v>0</v>
      </c>
      <c r="BI1532" s="135">
        <f>IF(N1532="nulová",J1532,0)</f>
        <v>0</v>
      </c>
      <c r="BJ1532" s="13" t="s">
        <v>82</v>
      </c>
      <c r="BK1532" s="135">
        <f>ROUND(I1532*H1532,2)</f>
        <v>169500</v>
      </c>
      <c r="BL1532" s="13" t="s">
        <v>133</v>
      </c>
      <c r="BM1532" s="134" t="s">
        <v>2399</v>
      </c>
    </row>
    <row r="1533" spans="2:65" s="1" customFormat="1" ht="19.2">
      <c r="B1533" s="25"/>
      <c r="D1533" s="136" t="s">
        <v>134</v>
      </c>
      <c r="F1533" s="137" t="s">
        <v>2400</v>
      </c>
      <c r="L1533" s="25"/>
      <c r="M1533" s="138"/>
      <c r="T1533" s="49"/>
      <c r="AT1533" s="13" t="s">
        <v>134</v>
      </c>
      <c r="AU1533" s="13" t="s">
        <v>84</v>
      </c>
    </row>
    <row r="1534" spans="2:65" s="1" customFormat="1" ht="19.2">
      <c r="B1534" s="25"/>
      <c r="D1534" s="136" t="s">
        <v>136</v>
      </c>
      <c r="F1534" s="139" t="s">
        <v>2382</v>
      </c>
      <c r="L1534" s="25"/>
      <c r="M1534" s="138"/>
      <c r="T1534" s="49"/>
      <c r="AT1534" s="13" t="s">
        <v>136</v>
      </c>
      <c r="AU1534" s="13" t="s">
        <v>84</v>
      </c>
    </row>
    <row r="1535" spans="2:65" s="1" customFormat="1" ht="21.75" customHeight="1">
      <c r="B1535" s="25"/>
      <c r="C1535" s="124" t="s">
        <v>1237</v>
      </c>
      <c r="D1535" s="124" t="s">
        <v>128</v>
      </c>
      <c r="E1535" s="125" t="s">
        <v>2401</v>
      </c>
      <c r="F1535" s="126" t="s">
        <v>2402</v>
      </c>
      <c r="G1535" s="127" t="s">
        <v>450</v>
      </c>
      <c r="H1535" s="128">
        <v>50</v>
      </c>
      <c r="I1535" s="129">
        <v>6500</v>
      </c>
      <c r="J1535" s="129">
        <f>ROUND(I1535*H1535,2)</f>
        <v>325000</v>
      </c>
      <c r="K1535" s="126" t="s">
        <v>132</v>
      </c>
      <c r="L1535" s="25"/>
      <c r="M1535" s="130" t="s">
        <v>1</v>
      </c>
      <c r="N1535" s="131" t="s">
        <v>39</v>
      </c>
      <c r="O1535" s="132">
        <v>0</v>
      </c>
      <c r="P1535" s="132">
        <f>O1535*H1535</f>
        <v>0</v>
      </c>
      <c r="Q1535" s="132">
        <v>0</v>
      </c>
      <c r="R1535" s="132">
        <f>Q1535*H1535</f>
        <v>0</v>
      </c>
      <c r="S1535" s="132">
        <v>0</v>
      </c>
      <c r="T1535" s="133">
        <f>S1535*H1535</f>
        <v>0</v>
      </c>
      <c r="AR1535" s="134" t="s">
        <v>133</v>
      </c>
      <c r="AT1535" s="134" t="s">
        <v>128</v>
      </c>
      <c r="AU1535" s="134" t="s">
        <v>84</v>
      </c>
      <c r="AY1535" s="13" t="s">
        <v>125</v>
      </c>
      <c r="BE1535" s="135">
        <f>IF(N1535="základní",J1535,0)</f>
        <v>325000</v>
      </c>
      <c r="BF1535" s="135">
        <f>IF(N1535="snížená",J1535,0)</f>
        <v>0</v>
      </c>
      <c r="BG1535" s="135">
        <f>IF(N1535="zákl. přenesená",J1535,0)</f>
        <v>0</v>
      </c>
      <c r="BH1535" s="135">
        <f>IF(N1535="sníž. přenesená",J1535,0)</f>
        <v>0</v>
      </c>
      <c r="BI1535" s="135">
        <f>IF(N1535="nulová",J1535,0)</f>
        <v>0</v>
      </c>
      <c r="BJ1535" s="13" t="s">
        <v>82</v>
      </c>
      <c r="BK1535" s="135">
        <f>ROUND(I1535*H1535,2)</f>
        <v>325000</v>
      </c>
      <c r="BL1535" s="13" t="s">
        <v>133</v>
      </c>
      <c r="BM1535" s="134" t="s">
        <v>2403</v>
      </c>
    </row>
    <row r="1536" spans="2:65" s="1" customFormat="1" ht="19.2">
      <c r="B1536" s="25"/>
      <c r="D1536" s="136" t="s">
        <v>134</v>
      </c>
      <c r="F1536" s="137" t="s">
        <v>2404</v>
      </c>
      <c r="L1536" s="25"/>
      <c r="M1536" s="138"/>
      <c r="T1536" s="49"/>
      <c r="AT1536" s="13" t="s">
        <v>134</v>
      </c>
      <c r="AU1536" s="13" t="s">
        <v>84</v>
      </c>
    </row>
    <row r="1537" spans="2:65" s="1" customFormat="1" ht="19.2">
      <c r="B1537" s="25"/>
      <c r="D1537" s="136" t="s">
        <v>136</v>
      </c>
      <c r="F1537" s="139" t="s">
        <v>2382</v>
      </c>
      <c r="L1537" s="25"/>
      <c r="M1537" s="138"/>
      <c r="T1537" s="49"/>
      <c r="AT1537" s="13" t="s">
        <v>136</v>
      </c>
      <c r="AU1537" s="13" t="s">
        <v>84</v>
      </c>
    </row>
    <row r="1538" spans="2:65" s="1" customFormat="1" ht="16.5" customHeight="1">
      <c r="B1538" s="25"/>
      <c r="C1538" s="124" t="s">
        <v>2405</v>
      </c>
      <c r="D1538" s="124" t="s">
        <v>128</v>
      </c>
      <c r="E1538" s="125" t="s">
        <v>2406</v>
      </c>
      <c r="F1538" s="126" t="s">
        <v>2407</v>
      </c>
      <c r="G1538" s="127" t="s">
        <v>450</v>
      </c>
      <c r="H1538" s="128">
        <v>50</v>
      </c>
      <c r="I1538" s="129">
        <v>1270</v>
      </c>
      <c r="J1538" s="129">
        <f>ROUND(I1538*H1538,2)</f>
        <v>63500</v>
      </c>
      <c r="K1538" s="126" t="s">
        <v>132</v>
      </c>
      <c r="L1538" s="25"/>
      <c r="M1538" s="130" t="s">
        <v>1</v>
      </c>
      <c r="N1538" s="131" t="s">
        <v>39</v>
      </c>
      <c r="O1538" s="132">
        <v>0</v>
      </c>
      <c r="P1538" s="132">
        <f>O1538*H1538</f>
        <v>0</v>
      </c>
      <c r="Q1538" s="132">
        <v>0</v>
      </c>
      <c r="R1538" s="132">
        <f>Q1538*H1538</f>
        <v>0</v>
      </c>
      <c r="S1538" s="132">
        <v>0</v>
      </c>
      <c r="T1538" s="133">
        <f>S1538*H1538</f>
        <v>0</v>
      </c>
      <c r="AR1538" s="134" t="s">
        <v>133</v>
      </c>
      <c r="AT1538" s="134" t="s">
        <v>128</v>
      </c>
      <c r="AU1538" s="134" t="s">
        <v>84</v>
      </c>
      <c r="AY1538" s="13" t="s">
        <v>125</v>
      </c>
      <c r="BE1538" s="135">
        <f>IF(N1538="základní",J1538,0)</f>
        <v>63500</v>
      </c>
      <c r="BF1538" s="135">
        <f>IF(N1538="snížená",J1538,0)</f>
        <v>0</v>
      </c>
      <c r="BG1538" s="135">
        <f>IF(N1538="zákl. přenesená",J1538,0)</f>
        <v>0</v>
      </c>
      <c r="BH1538" s="135">
        <f>IF(N1538="sníž. přenesená",J1538,0)</f>
        <v>0</v>
      </c>
      <c r="BI1538" s="135">
        <f>IF(N1538="nulová",J1538,0)</f>
        <v>0</v>
      </c>
      <c r="BJ1538" s="13" t="s">
        <v>82</v>
      </c>
      <c r="BK1538" s="135">
        <f>ROUND(I1538*H1538,2)</f>
        <v>63500</v>
      </c>
      <c r="BL1538" s="13" t="s">
        <v>133</v>
      </c>
      <c r="BM1538" s="134" t="s">
        <v>2408</v>
      </c>
    </row>
    <row r="1539" spans="2:65" s="1" customFormat="1" ht="28.8">
      <c r="B1539" s="25"/>
      <c r="D1539" s="136" t="s">
        <v>134</v>
      </c>
      <c r="F1539" s="137" t="s">
        <v>2409</v>
      </c>
      <c r="L1539" s="25"/>
      <c r="M1539" s="138"/>
      <c r="T1539" s="49"/>
      <c r="AT1539" s="13" t="s">
        <v>134</v>
      </c>
      <c r="AU1539" s="13" t="s">
        <v>84</v>
      </c>
    </row>
    <row r="1540" spans="2:65" s="1" customFormat="1" ht="28.8">
      <c r="B1540" s="25"/>
      <c r="D1540" s="136" t="s">
        <v>136</v>
      </c>
      <c r="F1540" s="139" t="s">
        <v>2410</v>
      </c>
      <c r="L1540" s="25"/>
      <c r="M1540" s="138"/>
      <c r="T1540" s="49"/>
      <c r="AT1540" s="13" t="s">
        <v>136</v>
      </c>
      <c r="AU1540" s="13" t="s">
        <v>84</v>
      </c>
    </row>
    <row r="1541" spans="2:65" s="1" customFormat="1" ht="16.5" customHeight="1">
      <c r="B1541" s="25"/>
      <c r="C1541" s="124" t="s">
        <v>1241</v>
      </c>
      <c r="D1541" s="124" t="s">
        <v>128</v>
      </c>
      <c r="E1541" s="125" t="s">
        <v>2411</v>
      </c>
      <c r="F1541" s="126" t="s">
        <v>2412</v>
      </c>
      <c r="G1541" s="127" t="s">
        <v>450</v>
      </c>
      <c r="H1541" s="128">
        <v>50</v>
      </c>
      <c r="I1541" s="129">
        <v>3170</v>
      </c>
      <c r="J1541" s="129">
        <f>ROUND(I1541*H1541,2)</f>
        <v>158500</v>
      </c>
      <c r="K1541" s="126" t="s">
        <v>132</v>
      </c>
      <c r="L1541" s="25"/>
      <c r="M1541" s="130" t="s">
        <v>1</v>
      </c>
      <c r="N1541" s="131" t="s">
        <v>39</v>
      </c>
      <c r="O1541" s="132">
        <v>0</v>
      </c>
      <c r="P1541" s="132">
        <f>O1541*H1541</f>
        <v>0</v>
      </c>
      <c r="Q1541" s="132">
        <v>0</v>
      </c>
      <c r="R1541" s="132">
        <f>Q1541*H1541</f>
        <v>0</v>
      </c>
      <c r="S1541" s="132">
        <v>0</v>
      </c>
      <c r="T1541" s="133">
        <f>S1541*H1541</f>
        <v>0</v>
      </c>
      <c r="AR1541" s="134" t="s">
        <v>133</v>
      </c>
      <c r="AT1541" s="134" t="s">
        <v>128</v>
      </c>
      <c r="AU1541" s="134" t="s">
        <v>84</v>
      </c>
      <c r="AY1541" s="13" t="s">
        <v>125</v>
      </c>
      <c r="BE1541" s="135">
        <f>IF(N1541="základní",J1541,0)</f>
        <v>158500</v>
      </c>
      <c r="BF1541" s="135">
        <f>IF(N1541="snížená",J1541,0)</f>
        <v>0</v>
      </c>
      <c r="BG1541" s="135">
        <f>IF(N1541="zákl. přenesená",J1541,0)</f>
        <v>0</v>
      </c>
      <c r="BH1541" s="135">
        <f>IF(N1541="sníž. přenesená",J1541,0)</f>
        <v>0</v>
      </c>
      <c r="BI1541" s="135">
        <f>IF(N1541="nulová",J1541,0)</f>
        <v>0</v>
      </c>
      <c r="BJ1541" s="13" t="s">
        <v>82</v>
      </c>
      <c r="BK1541" s="135">
        <f>ROUND(I1541*H1541,2)</f>
        <v>158500</v>
      </c>
      <c r="BL1541" s="13" t="s">
        <v>133</v>
      </c>
      <c r="BM1541" s="134" t="s">
        <v>2413</v>
      </c>
    </row>
    <row r="1542" spans="2:65" s="1" customFormat="1" ht="19.2">
      <c r="B1542" s="25"/>
      <c r="D1542" s="136" t="s">
        <v>134</v>
      </c>
      <c r="F1542" s="137" t="s">
        <v>2414</v>
      </c>
      <c r="L1542" s="25"/>
      <c r="M1542" s="138"/>
      <c r="T1542" s="49"/>
      <c r="AT1542" s="13" t="s">
        <v>134</v>
      </c>
      <c r="AU1542" s="13" t="s">
        <v>84</v>
      </c>
    </row>
    <row r="1543" spans="2:65" s="1" customFormat="1" ht="28.8">
      <c r="B1543" s="25"/>
      <c r="D1543" s="136" t="s">
        <v>136</v>
      </c>
      <c r="F1543" s="139" t="s">
        <v>2415</v>
      </c>
      <c r="L1543" s="25"/>
      <c r="M1543" s="138"/>
      <c r="T1543" s="49"/>
      <c r="AT1543" s="13" t="s">
        <v>136</v>
      </c>
      <c r="AU1543" s="13" t="s">
        <v>84</v>
      </c>
    </row>
    <row r="1544" spans="2:65" s="1" customFormat="1" ht="16.5" customHeight="1">
      <c r="B1544" s="25"/>
      <c r="C1544" s="124" t="s">
        <v>2416</v>
      </c>
      <c r="D1544" s="124" t="s">
        <v>128</v>
      </c>
      <c r="E1544" s="125" t="s">
        <v>2417</v>
      </c>
      <c r="F1544" s="126" t="s">
        <v>2418</v>
      </c>
      <c r="G1544" s="127" t="s">
        <v>146</v>
      </c>
      <c r="H1544" s="128">
        <v>100</v>
      </c>
      <c r="I1544" s="129">
        <v>657</v>
      </c>
      <c r="J1544" s="129">
        <f>ROUND(I1544*H1544,2)</f>
        <v>65700</v>
      </c>
      <c r="K1544" s="126" t="s">
        <v>132</v>
      </c>
      <c r="L1544" s="25"/>
      <c r="M1544" s="130" t="s">
        <v>1</v>
      </c>
      <c r="N1544" s="131" t="s">
        <v>39</v>
      </c>
      <c r="O1544" s="132">
        <v>0</v>
      </c>
      <c r="P1544" s="132">
        <f>O1544*H1544</f>
        <v>0</v>
      </c>
      <c r="Q1544" s="132">
        <v>0</v>
      </c>
      <c r="R1544" s="132">
        <f>Q1544*H1544</f>
        <v>0</v>
      </c>
      <c r="S1544" s="132">
        <v>0</v>
      </c>
      <c r="T1544" s="133">
        <f>S1544*H1544</f>
        <v>0</v>
      </c>
      <c r="AR1544" s="134" t="s">
        <v>133</v>
      </c>
      <c r="AT1544" s="134" t="s">
        <v>128</v>
      </c>
      <c r="AU1544" s="134" t="s">
        <v>84</v>
      </c>
      <c r="AY1544" s="13" t="s">
        <v>125</v>
      </c>
      <c r="BE1544" s="135">
        <f>IF(N1544="základní",J1544,0)</f>
        <v>65700</v>
      </c>
      <c r="BF1544" s="135">
        <f>IF(N1544="snížená",J1544,0)</f>
        <v>0</v>
      </c>
      <c r="BG1544" s="135">
        <f>IF(N1544="zákl. přenesená",J1544,0)</f>
        <v>0</v>
      </c>
      <c r="BH1544" s="135">
        <f>IF(N1544="sníž. přenesená",J1544,0)</f>
        <v>0</v>
      </c>
      <c r="BI1544" s="135">
        <f>IF(N1544="nulová",J1544,0)</f>
        <v>0</v>
      </c>
      <c r="BJ1544" s="13" t="s">
        <v>82</v>
      </c>
      <c r="BK1544" s="135">
        <f>ROUND(I1544*H1544,2)</f>
        <v>65700</v>
      </c>
      <c r="BL1544" s="13" t="s">
        <v>133</v>
      </c>
      <c r="BM1544" s="134" t="s">
        <v>2419</v>
      </c>
    </row>
    <row r="1545" spans="2:65" s="1" customFormat="1" ht="19.2">
      <c r="B1545" s="25"/>
      <c r="D1545" s="136" t="s">
        <v>134</v>
      </c>
      <c r="F1545" s="137" t="s">
        <v>2420</v>
      </c>
      <c r="L1545" s="25"/>
      <c r="M1545" s="138"/>
      <c r="T1545" s="49"/>
      <c r="AT1545" s="13" t="s">
        <v>134</v>
      </c>
      <c r="AU1545" s="13" t="s">
        <v>84</v>
      </c>
    </row>
    <row r="1546" spans="2:65" s="1" customFormat="1" ht="19.2">
      <c r="B1546" s="25"/>
      <c r="D1546" s="136" t="s">
        <v>136</v>
      </c>
      <c r="F1546" s="139" t="s">
        <v>2421</v>
      </c>
      <c r="L1546" s="25"/>
      <c r="M1546" s="138"/>
      <c r="T1546" s="49"/>
      <c r="AT1546" s="13" t="s">
        <v>136</v>
      </c>
      <c r="AU1546" s="13" t="s">
        <v>84</v>
      </c>
    </row>
    <row r="1547" spans="2:65" s="1" customFormat="1" ht="16.5" customHeight="1">
      <c r="B1547" s="25"/>
      <c r="C1547" s="124" t="s">
        <v>1246</v>
      </c>
      <c r="D1547" s="124" t="s">
        <v>128</v>
      </c>
      <c r="E1547" s="125" t="s">
        <v>2422</v>
      </c>
      <c r="F1547" s="126" t="s">
        <v>2423</v>
      </c>
      <c r="G1547" s="127" t="s">
        <v>146</v>
      </c>
      <c r="H1547" s="128">
        <v>100</v>
      </c>
      <c r="I1547" s="129">
        <v>717</v>
      </c>
      <c r="J1547" s="129">
        <f>ROUND(I1547*H1547,2)</f>
        <v>71700</v>
      </c>
      <c r="K1547" s="126" t="s">
        <v>132</v>
      </c>
      <c r="L1547" s="25"/>
      <c r="M1547" s="130" t="s">
        <v>1</v>
      </c>
      <c r="N1547" s="131" t="s">
        <v>39</v>
      </c>
      <c r="O1547" s="132">
        <v>0</v>
      </c>
      <c r="P1547" s="132">
        <f>O1547*H1547</f>
        <v>0</v>
      </c>
      <c r="Q1547" s="132">
        <v>0</v>
      </c>
      <c r="R1547" s="132">
        <f>Q1547*H1547</f>
        <v>0</v>
      </c>
      <c r="S1547" s="132">
        <v>0</v>
      </c>
      <c r="T1547" s="133">
        <f>S1547*H1547</f>
        <v>0</v>
      </c>
      <c r="AR1547" s="134" t="s">
        <v>133</v>
      </c>
      <c r="AT1547" s="134" t="s">
        <v>128</v>
      </c>
      <c r="AU1547" s="134" t="s">
        <v>84</v>
      </c>
      <c r="AY1547" s="13" t="s">
        <v>125</v>
      </c>
      <c r="BE1547" s="135">
        <f>IF(N1547="základní",J1547,0)</f>
        <v>71700</v>
      </c>
      <c r="BF1547" s="135">
        <f>IF(N1547="snížená",J1547,0)</f>
        <v>0</v>
      </c>
      <c r="BG1547" s="135">
        <f>IF(N1547="zákl. přenesená",J1547,0)</f>
        <v>0</v>
      </c>
      <c r="BH1547" s="135">
        <f>IF(N1547="sníž. přenesená",J1547,0)</f>
        <v>0</v>
      </c>
      <c r="BI1547" s="135">
        <f>IF(N1547="nulová",J1547,0)</f>
        <v>0</v>
      </c>
      <c r="BJ1547" s="13" t="s">
        <v>82</v>
      </c>
      <c r="BK1547" s="135">
        <f>ROUND(I1547*H1547,2)</f>
        <v>71700</v>
      </c>
      <c r="BL1547" s="13" t="s">
        <v>133</v>
      </c>
      <c r="BM1547" s="134" t="s">
        <v>2424</v>
      </c>
    </row>
    <row r="1548" spans="2:65" s="1" customFormat="1" ht="19.2">
      <c r="B1548" s="25"/>
      <c r="D1548" s="136" t="s">
        <v>134</v>
      </c>
      <c r="F1548" s="137" t="s">
        <v>2425</v>
      </c>
      <c r="L1548" s="25"/>
      <c r="M1548" s="138"/>
      <c r="T1548" s="49"/>
      <c r="AT1548" s="13" t="s">
        <v>134</v>
      </c>
      <c r="AU1548" s="13" t="s">
        <v>84</v>
      </c>
    </row>
    <row r="1549" spans="2:65" s="1" customFormat="1" ht="19.2">
      <c r="B1549" s="25"/>
      <c r="D1549" s="136" t="s">
        <v>136</v>
      </c>
      <c r="F1549" s="139" t="s">
        <v>2421</v>
      </c>
      <c r="L1549" s="25"/>
      <c r="M1549" s="138"/>
      <c r="T1549" s="49"/>
      <c r="AT1549" s="13" t="s">
        <v>136</v>
      </c>
      <c r="AU1549" s="13" t="s">
        <v>84</v>
      </c>
    </row>
    <row r="1550" spans="2:65" s="1" customFormat="1" ht="16.5" customHeight="1">
      <c r="B1550" s="25"/>
      <c r="C1550" s="124" t="s">
        <v>2426</v>
      </c>
      <c r="D1550" s="124" t="s">
        <v>128</v>
      </c>
      <c r="E1550" s="125" t="s">
        <v>2427</v>
      </c>
      <c r="F1550" s="126" t="s">
        <v>2428</v>
      </c>
      <c r="G1550" s="127" t="s">
        <v>146</v>
      </c>
      <c r="H1550" s="128">
        <v>20</v>
      </c>
      <c r="I1550" s="129">
        <v>74.3</v>
      </c>
      <c r="J1550" s="129">
        <f>ROUND(I1550*H1550,2)</f>
        <v>1486</v>
      </c>
      <c r="K1550" s="126" t="s">
        <v>132</v>
      </c>
      <c r="L1550" s="25"/>
      <c r="M1550" s="130" t="s">
        <v>1</v>
      </c>
      <c r="N1550" s="131" t="s">
        <v>39</v>
      </c>
      <c r="O1550" s="132">
        <v>0</v>
      </c>
      <c r="P1550" s="132">
        <f>O1550*H1550</f>
        <v>0</v>
      </c>
      <c r="Q1550" s="132">
        <v>0</v>
      </c>
      <c r="R1550" s="132">
        <f>Q1550*H1550</f>
        <v>0</v>
      </c>
      <c r="S1550" s="132">
        <v>0</v>
      </c>
      <c r="T1550" s="133">
        <f>S1550*H1550</f>
        <v>0</v>
      </c>
      <c r="AR1550" s="134" t="s">
        <v>133</v>
      </c>
      <c r="AT1550" s="134" t="s">
        <v>128</v>
      </c>
      <c r="AU1550" s="134" t="s">
        <v>84</v>
      </c>
      <c r="AY1550" s="13" t="s">
        <v>125</v>
      </c>
      <c r="BE1550" s="135">
        <f>IF(N1550="základní",J1550,0)</f>
        <v>1486</v>
      </c>
      <c r="BF1550" s="135">
        <f>IF(N1550="snížená",J1550,0)</f>
        <v>0</v>
      </c>
      <c r="BG1550" s="135">
        <f>IF(N1550="zákl. přenesená",J1550,0)</f>
        <v>0</v>
      </c>
      <c r="BH1550" s="135">
        <f>IF(N1550="sníž. přenesená",J1550,0)</f>
        <v>0</v>
      </c>
      <c r="BI1550" s="135">
        <f>IF(N1550="nulová",J1550,0)</f>
        <v>0</v>
      </c>
      <c r="BJ1550" s="13" t="s">
        <v>82</v>
      </c>
      <c r="BK1550" s="135">
        <f>ROUND(I1550*H1550,2)</f>
        <v>1486</v>
      </c>
      <c r="BL1550" s="13" t="s">
        <v>133</v>
      </c>
      <c r="BM1550" s="134" t="s">
        <v>2429</v>
      </c>
    </row>
    <row r="1551" spans="2:65" s="1" customFormat="1" ht="19.2">
      <c r="B1551" s="25"/>
      <c r="D1551" s="136" t="s">
        <v>134</v>
      </c>
      <c r="F1551" s="137" t="s">
        <v>2430</v>
      </c>
      <c r="L1551" s="25"/>
      <c r="M1551" s="138"/>
      <c r="T1551" s="49"/>
      <c r="AT1551" s="13" t="s">
        <v>134</v>
      </c>
      <c r="AU1551" s="13" t="s">
        <v>84</v>
      </c>
    </row>
    <row r="1552" spans="2:65" s="1" customFormat="1" ht="19.2">
      <c r="B1552" s="25"/>
      <c r="D1552" s="136" t="s">
        <v>136</v>
      </c>
      <c r="F1552" s="139" t="s">
        <v>2421</v>
      </c>
      <c r="L1552" s="25"/>
      <c r="M1552" s="138"/>
      <c r="T1552" s="49"/>
      <c r="AT1552" s="13" t="s">
        <v>136</v>
      </c>
      <c r="AU1552" s="13" t="s">
        <v>84</v>
      </c>
    </row>
    <row r="1553" spans="2:65" s="1" customFormat="1" ht="16.5" customHeight="1">
      <c r="B1553" s="25"/>
      <c r="C1553" s="124" t="s">
        <v>1250</v>
      </c>
      <c r="D1553" s="124" t="s">
        <v>128</v>
      </c>
      <c r="E1553" s="125" t="s">
        <v>2431</v>
      </c>
      <c r="F1553" s="126" t="s">
        <v>2432</v>
      </c>
      <c r="G1553" s="127" t="s">
        <v>146</v>
      </c>
      <c r="H1553" s="128">
        <v>20</v>
      </c>
      <c r="I1553" s="129">
        <v>24.8</v>
      </c>
      <c r="J1553" s="129">
        <f>ROUND(I1553*H1553,2)</f>
        <v>496</v>
      </c>
      <c r="K1553" s="126" t="s">
        <v>132</v>
      </c>
      <c r="L1553" s="25"/>
      <c r="M1553" s="130" t="s">
        <v>1</v>
      </c>
      <c r="N1553" s="131" t="s">
        <v>39</v>
      </c>
      <c r="O1553" s="132">
        <v>0</v>
      </c>
      <c r="P1553" s="132">
        <f>O1553*H1553</f>
        <v>0</v>
      </c>
      <c r="Q1553" s="132">
        <v>0</v>
      </c>
      <c r="R1553" s="132">
        <f>Q1553*H1553</f>
        <v>0</v>
      </c>
      <c r="S1553" s="132">
        <v>0</v>
      </c>
      <c r="T1553" s="133">
        <f>S1553*H1553</f>
        <v>0</v>
      </c>
      <c r="AR1553" s="134" t="s">
        <v>133</v>
      </c>
      <c r="AT1553" s="134" t="s">
        <v>128</v>
      </c>
      <c r="AU1553" s="134" t="s">
        <v>84</v>
      </c>
      <c r="AY1553" s="13" t="s">
        <v>125</v>
      </c>
      <c r="BE1553" s="135">
        <f>IF(N1553="základní",J1553,0)</f>
        <v>496</v>
      </c>
      <c r="BF1553" s="135">
        <f>IF(N1553="snížená",J1553,0)</f>
        <v>0</v>
      </c>
      <c r="BG1553" s="135">
        <f>IF(N1553="zákl. přenesená",J1553,0)</f>
        <v>0</v>
      </c>
      <c r="BH1553" s="135">
        <f>IF(N1553="sníž. přenesená",J1553,0)</f>
        <v>0</v>
      </c>
      <c r="BI1553" s="135">
        <f>IF(N1553="nulová",J1553,0)</f>
        <v>0</v>
      </c>
      <c r="BJ1553" s="13" t="s">
        <v>82</v>
      </c>
      <c r="BK1553" s="135">
        <f>ROUND(I1553*H1553,2)</f>
        <v>496</v>
      </c>
      <c r="BL1553" s="13" t="s">
        <v>133</v>
      </c>
      <c r="BM1553" s="134" t="s">
        <v>2433</v>
      </c>
    </row>
    <row r="1554" spans="2:65" s="1" customFormat="1" ht="19.2">
      <c r="B1554" s="25"/>
      <c r="D1554" s="136" t="s">
        <v>134</v>
      </c>
      <c r="F1554" s="137" t="s">
        <v>2434</v>
      </c>
      <c r="L1554" s="25"/>
      <c r="M1554" s="138"/>
      <c r="T1554" s="49"/>
      <c r="AT1554" s="13" t="s">
        <v>134</v>
      </c>
      <c r="AU1554" s="13" t="s">
        <v>84</v>
      </c>
    </row>
    <row r="1555" spans="2:65" s="1" customFormat="1" ht="19.2">
      <c r="B1555" s="25"/>
      <c r="D1555" s="136" t="s">
        <v>136</v>
      </c>
      <c r="F1555" s="139" t="s">
        <v>2421</v>
      </c>
      <c r="L1555" s="25"/>
      <c r="M1555" s="138"/>
      <c r="T1555" s="49"/>
      <c r="AT1555" s="13" t="s">
        <v>136</v>
      </c>
      <c r="AU1555" s="13" t="s">
        <v>84</v>
      </c>
    </row>
    <row r="1556" spans="2:65" s="1" customFormat="1" ht="16.5" customHeight="1">
      <c r="B1556" s="25"/>
      <c r="C1556" s="124" t="s">
        <v>2435</v>
      </c>
      <c r="D1556" s="124" t="s">
        <v>128</v>
      </c>
      <c r="E1556" s="125" t="s">
        <v>2436</v>
      </c>
      <c r="F1556" s="126" t="s">
        <v>2437</v>
      </c>
      <c r="G1556" s="127" t="s">
        <v>146</v>
      </c>
      <c r="H1556" s="128">
        <v>50</v>
      </c>
      <c r="I1556" s="129">
        <v>985</v>
      </c>
      <c r="J1556" s="129">
        <f>ROUND(I1556*H1556,2)</f>
        <v>49250</v>
      </c>
      <c r="K1556" s="126" t="s">
        <v>132</v>
      </c>
      <c r="L1556" s="25"/>
      <c r="M1556" s="130" t="s">
        <v>1</v>
      </c>
      <c r="N1556" s="131" t="s">
        <v>39</v>
      </c>
      <c r="O1556" s="132">
        <v>0</v>
      </c>
      <c r="P1556" s="132">
        <f>O1556*H1556</f>
        <v>0</v>
      </c>
      <c r="Q1556" s="132">
        <v>0</v>
      </c>
      <c r="R1556" s="132">
        <f>Q1556*H1556</f>
        <v>0</v>
      </c>
      <c r="S1556" s="132">
        <v>0</v>
      </c>
      <c r="T1556" s="133">
        <f>S1556*H1556</f>
        <v>0</v>
      </c>
      <c r="AR1556" s="134" t="s">
        <v>133</v>
      </c>
      <c r="AT1556" s="134" t="s">
        <v>128</v>
      </c>
      <c r="AU1556" s="134" t="s">
        <v>84</v>
      </c>
      <c r="AY1556" s="13" t="s">
        <v>125</v>
      </c>
      <c r="BE1556" s="135">
        <f>IF(N1556="základní",J1556,0)</f>
        <v>49250</v>
      </c>
      <c r="BF1556" s="135">
        <f>IF(N1556="snížená",J1556,0)</f>
        <v>0</v>
      </c>
      <c r="BG1556" s="135">
        <f>IF(N1556="zákl. přenesená",J1556,0)</f>
        <v>0</v>
      </c>
      <c r="BH1556" s="135">
        <f>IF(N1556="sníž. přenesená",J1556,0)</f>
        <v>0</v>
      </c>
      <c r="BI1556" s="135">
        <f>IF(N1556="nulová",J1556,0)</f>
        <v>0</v>
      </c>
      <c r="BJ1556" s="13" t="s">
        <v>82</v>
      </c>
      <c r="BK1556" s="135">
        <f>ROUND(I1556*H1556,2)</f>
        <v>49250</v>
      </c>
      <c r="BL1556" s="13" t="s">
        <v>133</v>
      </c>
      <c r="BM1556" s="134" t="s">
        <v>2438</v>
      </c>
    </row>
    <row r="1557" spans="2:65" s="1" customFormat="1" ht="19.2">
      <c r="B1557" s="25"/>
      <c r="D1557" s="136" t="s">
        <v>134</v>
      </c>
      <c r="F1557" s="137" t="s">
        <v>2439</v>
      </c>
      <c r="L1557" s="25"/>
      <c r="M1557" s="138"/>
      <c r="T1557" s="49"/>
      <c r="AT1557" s="13" t="s">
        <v>134</v>
      </c>
      <c r="AU1557" s="13" t="s">
        <v>84</v>
      </c>
    </row>
    <row r="1558" spans="2:65" s="1" customFormat="1" ht="19.2">
      <c r="B1558" s="25"/>
      <c r="D1558" s="136" t="s">
        <v>136</v>
      </c>
      <c r="F1558" s="139" t="s">
        <v>2335</v>
      </c>
      <c r="L1558" s="25"/>
      <c r="M1558" s="138"/>
      <c r="T1558" s="49"/>
      <c r="AT1558" s="13" t="s">
        <v>136</v>
      </c>
      <c r="AU1558" s="13" t="s">
        <v>84</v>
      </c>
    </row>
    <row r="1559" spans="2:65" s="1" customFormat="1" ht="16.5" customHeight="1">
      <c r="B1559" s="25"/>
      <c r="C1559" s="124" t="s">
        <v>1255</v>
      </c>
      <c r="D1559" s="124" t="s">
        <v>128</v>
      </c>
      <c r="E1559" s="125" t="s">
        <v>2440</v>
      </c>
      <c r="F1559" s="126" t="s">
        <v>2441</v>
      </c>
      <c r="G1559" s="127" t="s">
        <v>146</v>
      </c>
      <c r="H1559" s="128">
        <v>50</v>
      </c>
      <c r="I1559" s="129">
        <v>1080</v>
      </c>
      <c r="J1559" s="129">
        <f>ROUND(I1559*H1559,2)</f>
        <v>54000</v>
      </c>
      <c r="K1559" s="126" t="s">
        <v>132</v>
      </c>
      <c r="L1559" s="25"/>
      <c r="M1559" s="130" t="s">
        <v>1</v>
      </c>
      <c r="N1559" s="131" t="s">
        <v>39</v>
      </c>
      <c r="O1559" s="132">
        <v>0</v>
      </c>
      <c r="P1559" s="132">
        <f>O1559*H1559</f>
        <v>0</v>
      </c>
      <c r="Q1559" s="132">
        <v>0</v>
      </c>
      <c r="R1559" s="132">
        <f>Q1559*H1559</f>
        <v>0</v>
      </c>
      <c r="S1559" s="132">
        <v>0</v>
      </c>
      <c r="T1559" s="133">
        <f>S1559*H1559</f>
        <v>0</v>
      </c>
      <c r="AR1559" s="134" t="s">
        <v>133</v>
      </c>
      <c r="AT1559" s="134" t="s">
        <v>128</v>
      </c>
      <c r="AU1559" s="134" t="s">
        <v>84</v>
      </c>
      <c r="AY1559" s="13" t="s">
        <v>125</v>
      </c>
      <c r="BE1559" s="135">
        <f>IF(N1559="základní",J1559,0)</f>
        <v>54000</v>
      </c>
      <c r="BF1559" s="135">
        <f>IF(N1559="snížená",J1559,0)</f>
        <v>0</v>
      </c>
      <c r="BG1559" s="135">
        <f>IF(N1559="zákl. přenesená",J1559,0)</f>
        <v>0</v>
      </c>
      <c r="BH1559" s="135">
        <f>IF(N1559="sníž. přenesená",J1559,0)</f>
        <v>0</v>
      </c>
      <c r="BI1559" s="135">
        <f>IF(N1559="nulová",J1559,0)</f>
        <v>0</v>
      </c>
      <c r="BJ1559" s="13" t="s">
        <v>82</v>
      </c>
      <c r="BK1559" s="135">
        <f>ROUND(I1559*H1559,2)</f>
        <v>54000</v>
      </c>
      <c r="BL1559" s="13" t="s">
        <v>133</v>
      </c>
      <c r="BM1559" s="134" t="s">
        <v>2442</v>
      </c>
    </row>
    <row r="1560" spans="2:65" s="1" customFormat="1" ht="19.2">
      <c r="B1560" s="25"/>
      <c r="D1560" s="136" t="s">
        <v>134</v>
      </c>
      <c r="F1560" s="137" t="s">
        <v>2443</v>
      </c>
      <c r="L1560" s="25"/>
      <c r="M1560" s="138"/>
      <c r="T1560" s="49"/>
      <c r="AT1560" s="13" t="s">
        <v>134</v>
      </c>
      <c r="AU1560" s="13" t="s">
        <v>84</v>
      </c>
    </row>
    <row r="1561" spans="2:65" s="1" customFormat="1" ht="19.2">
      <c r="B1561" s="25"/>
      <c r="D1561" s="136" t="s">
        <v>136</v>
      </c>
      <c r="F1561" s="139" t="s">
        <v>2335</v>
      </c>
      <c r="L1561" s="25"/>
      <c r="M1561" s="138"/>
      <c r="T1561" s="49"/>
      <c r="AT1561" s="13" t="s">
        <v>136</v>
      </c>
      <c r="AU1561" s="13" t="s">
        <v>84</v>
      </c>
    </row>
    <row r="1562" spans="2:65" s="1" customFormat="1" ht="16.5" customHeight="1">
      <c r="B1562" s="25"/>
      <c r="C1562" s="124" t="s">
        <v>2444</v>
      </c>
      <c r="D1562" s="124" t="s">
        <v>128</v>
      </c>
      <c r="E1562" s="125" t="s">
        <v>2445</v>
      </c>
      <c r="F1562" s="126" t="s">
        <v>2446</v>
      </c>
      <c r="G1562" s="127" t="s">
        <v>146</v>
      </c>
      <c r="H1562" s="128">
        <v>20</v>
      </c>
      <c r="I1562" s="129">
        <v>111</v>
      </c>
      <c r="J1562" s="129">
        <f>ROUND(I1562*H1562,2)</f>
        <v>2220</v>
      </c>
      <c r="K1562" s="126" t="s">
        <v>132</v>
      </c>
      <c r="L1562" s="25"/>
      <c r="M1562" s="130" t="s">
        <v>1</v>
      </c>
      <c r="N1562" s="131" t="s">
        <v>39</v>
      </c>
      <c r="O1562" s="132">
        <v>0</v>
      </c>
      <c r="P1562" s="132">
        <f>O1562*H1562</f>
        <v>0</v>
      </c>
      <c r="Q1562" s="132">
        <v>0</v>
      </c>
      <c r="R1562" s="132">
        <f>Q1562*H1562</f>
        <v>0</v>
      </c>
      <c r="S1562" s="132">
        <v>0</v>
      </c>
      <c r="T1562" s="133">
        <f>S1562*H1562</f>
        <v>0</v>
      </c>
      <c r="AR1562" s="134" t="s">
        <v>133</v>
      </c>
      <c r="AT1562" s="134" t="s">
        <v>128</v>
      </c>
      <c r="AU1562" s="134" t="s">
        <v>84</v>
      </c>
      <c r="AY1562" s="13" t="s">
        <v>125</v>
      </c>
      <c r="BE1562" s="135">
        <f>IF(N1562="základní",J1562,0)</f>
        <v>2220</v>
      </c>
      <c r="BF1562" s="135">
        <f>IF(N1562="snížená",J1562,0)</f>
        <v>0</v>
      </c>
      <c r="BG1562" s="135">
        <f>IF(N1562="zákl. přenesená",J1562,0)</f>
        <v>0</v>
      </c>
      <c r="BH1562" s="135">
        <f>IF(N1562="sníž. přenesená",J1562,0)</f>
        <v>0</v>
      </c>
      <c r="BI1562" s="135">
        <f>IF(N1562="nulová",J1562,0)</f>
        <v>0</v>
      </c>
      <c r="BJ1562" s="13" t="s">
        <v>82</v>
      </c>
      <c r="BK1562" s="135">
        <f>ROUND(I1562*H1562,2)</f>
        <v>2220</v>
      </c>
      <c r="BL1562" s="13" t="s">
        <v>133</v>
      </c>
      <c r="BM1562" s="134" t="s">
        <v>2447</v>
      </c>
    </row>
    <row r="1563" spans="2:65" s="1" customFormat="1" ht="19.2">
      <c r="B1563" s="25"/>
      <c r="D1563" s="136" t="s">
        <v>134</v>
      </c>
      <c r="F1563" s="137" t="s">
        <v>2448</v>
      </c>
      <c r="L1563" s="25"/>
      <c r="M1563" s="138"/>
      <c r="T1563" s="49"/>
      <c r="AT1563" s="13" t="s">
        <v>134</v>
      </c>
      <c r="AU1563" s="13" t="s">
        <v>84</v>
      </c>
    </row>
    <row r="1564" spans="2:65" s="1" customFormat="1" ht="19.2">
      <c r="B1564" s="25"/>
      <c r="D1564" s="136" t="s">
        <v>136</v>
      </c>
      <c r="F1564" s="139" t="s">
        <v>2335</v>
      </c>
      <c r="L1564" s="25"/>
      <c r="M1564" s="138"/>
      <c r="T1564" s="49"/>
      <c r="AT1564" s="13" t="s">
        <v>136</v>
      </c>
      <c r="AU1564" s="13" t="s">
        <v>84</v>
      </c>
    </row>
    <row r="1565" spans="2:65" s="1" customFormat="1" ht="16.5" customHeight="1">
      <c r="B1565" s="25"/>
      <c r="C1565" s="124" t="s">
        <v>1260</v>
      </c>
      <c r="D1565" s="124" t="s">
        <v>128</v>
      </c>
      <c r="E1565" s="125" t="s">
        <v>2449</v>
      </c>
      <c r="F1565" s="126" t="s">
        <v>2450</v>
      </c>
      <c r="G1565" s="127" t="s">
        <v>146</v>
      </c>
      <c r="H1565" s="128">
        <v>20</v>
      </c>
      <c r="I1565" s="129">
        <v>30.9</v>
      </c>
      <c r="J1565" s="129">
        <f>ROUND(I1565*H1565,2)</f>
        <v>618</v>
      </c>
      <c r="K1565" s="126" t="s">
        <v>132</v>
      </c>
      <c r="L1565" s="25"/>
      <c r="M1565" s="130" t="s">
        <v>1</v>
      </c>
      <c r="N1565" s="131" t="s">
        <v>39</v>
      </c>
      <c r="O1565" s="132">
        <v>0</v>
      </c>
      <c r="P1565" s="132">
        <f>O1565*H1565</f>
        <v>0</v>
      </c>
      <c r="Q1565" s="132">
        <v>0</v>
      </c>
      <c r="R1565" s="132">
        <f>Q1565*H1565</f>
        <v>0</v>
      </c>
      <c r="S1565" s="132">
        <v>0</v>
      </c>
      <c r="T1565" s="133">
        <f>S1565*H1565</f>
        <v>0</v>
      </c>
      <c r="AR1565" s="134" t="s">
        <v>133</v>
      </c>
      <c r="AT1565" s="134" t="s">
        <v>128</v>
      </c>
      <c r="AU1565" s="134" t="s">
        <v>84</v>
      </c>
      <c r="AY1565" s="13" t="s">
        <v>125</v>
      </c>
      <c r="BE1565" s="135">
        <f>IF(N1565="základní",J1565,0)</f>
        <v>618</v>
      </c>
      <c r="BF1565" s="135">
        <f>IF(N1565="snížená",J1565,0)</f>
        <v>0</v>
      </c>
      <c r="BG1565" s="135">
        <f>IF(N1565="zákl. přenesená",J1565,0)</f>
        <v>0</v>
      </c>
      <c r="BH1565" s="135">
        <f>IF(N1565="sníž. přenesená",J1565,0)</f>
        <v>0</v>
      </c>
      <c r="BI1565" s="135">
        <f>IF(N1565="nulová",J1565,0)</f>
        <v>0</v>
      </c>
      <c r="BJ1565" s="13" t="s">
        <v>82</v>
      </c>
      <c r="BK1565" s="135">
        <f>ROUND(I1565*H1565,2)</f>
        <v>618</v>
      </c>
      <c r="BL1565" s="13" t="s">
        <v>133</v>
      </c>
      <c r="BM1565" s="134" t="s">
        <v>2451</v>
      </c>
    </row>
    <row r="1566" spans="2:65" s="1" customFormat="1" ht="19.2">
      <c r="B1566" s="25"/>
      <c r="D1566" s="136" t="s">
        <v>134</v>
      </c>
      <c r="F1566" s="137" t="s">
        <v>2452</v>
      </c>
      <c r="L1566" s="25"/>
      <c r="M1566" s="138"/>
      <c r="T1566" s="49"/>
      <c r="AT1566" s="13" t="s">
        <v>134</v>
      </c>
      <c r="AU1566" s="13" t="s">
        <v>84</v>
      </c>
    </row>
    <row r="1567" spans="2:65" s="1" customFormat="1" ht="19.2">
      <c r="B1567" s="25"/>
      <c r="D1567" s="136" t="s">
        <v>136</v>
      </c>
      <c r="F1567" s="139" t="s">
        <v>2335</v>
      </c>
      <c r="L1567" s="25"/>
      <c r="M1567" s="138"/>
      <c r="T1567" s="49"/>
      <c r="AT1567" s="13" t="s">
        <v>136</v>
      </c>
      <c r="AU1567" s="13" t="s">
        <v>84</v>
      </c>
    </row>
    <row r="1568" spans="2:65" s="1" customFormat="1" ht="16.5" customHeight="1">
      <c r="B1568" s="25"/>
      <c r="C1568" s="124" t="s">
        <v>2453</v>
      </c>
      <c r="D1568" s="124" t="s">
        <v>128</v>
      </c>
      <c r="E1568" s="125" t="s">
        <v>2454</v>
      </c>
      <c r="F1568" s="126" t="s">
        <v>2455</v>
      </c>
      <c r="G1568" s="127" t="s">
        <v>450</v>
      </c>
      <c r="H1568" s="128">
        <v>50</v>
      </c>
      <c r="I1568" s="129">
        <v>952</v>
      </c>
      <c r="J1568" s="129">
        <f>ROUND(I1568*H1568,2)</f>
        <v>47600</v>
      </c>
      <c r="K1568" s="126" t="s">
        <v>132</v>
      </c>
      <c r="L1568" s="25"/>
      <c r="M1568" s="130" t="s">
        <v>1</v>
      </c>
      <c r="N1568" s="131" t="s">
        <v>39</v>
      </c>
      <c r="O1568" s="132">
        <v>0</v>
      </c>
      <c r="P1568" s="132">
        <f>O1568*H1568</f>
        <v>0</v>
      </c>
      <c r="Q1568" s="132">
        <v>0</v>
      </c>
      <c r="R1568" s="132">
        <f>Q1568*H1568</f>
        <v>0</v>
      </c>
      <c r="S1568" s="132">
        <v>0</v>
      </c>
      <c r="T1568" s="133">
        <f>S1568*H1568</f>
        <v>0</v>
      </c>
      <c r="AR1568" s="134" t="s">
        <v>133</v>
      </c>
      <c r="AT1568" s="134" t="s">
        <v>128</v>
      </c>
      <c r="AU1568" s="134" t="s">
        <v>84</v>
      </c>
      <c r="AY1568" s="13" t="s">
        <v>125</v>
      </c>
      <c r="BE1568" s="135">
        <f>IF(N1568="základní",J1568,0)</f>
        <v>47600</v>
      </c>
      <c r="BF1568" s="135">
        <f>IF(N1568="snížená",J1568,0)</f>
        <v>0</v>
      </c>
      <c r="BG1568" s="135">
        <f>IF(N1568="zákl. přenesená",J1568,0)</f>
        <v>0</v>
      </c>
      <c r="BH1568" s="135">
        <f>IF(N1568="sníž. přenesená",J1568,0)</f>
        <v>0</v>
      </c>
      <c r="BI1568" s="135">
        <f>IF(N1568="nulová",J1568,0)</f>
        <v>0</v>
      </c>
      <c r="BJ1568" s="13" t="s">
        <v>82</v>
      </c>
      <c r="BK1568" s="135">
        <f>ROUND(I1568*H1568,2)</f>
        <v>47600</v>
      </c>
      <c r="BL1568" s="13" t="s">
        <v>133</v>
      </c>
      <c r="BM1568" s="134" t="s">
        <v>2456</v>
      </c>
    </row>
    <row r="1569" spans="2:65" s="1" customFormat="1" ht="19.2">
      <c r="B1569" s="25"/>
      <c r="D1569" s="136" t="s">
        <v>134</v>
      </c>
      <c r="F1569" s="137" t="s">
        <v>2457</v>
      </c>
      <c r="L1569" s="25"/>
      <c r="M1569" s="138"/>
      <c r="T1569" s="49"/>
      <c r="AT1569" s="13" t="s">
        <v>134</v>
      </c>
      <c r="AU1569" s="13" t="s">
        <v>84</v>
      </c>
    </row>
    <row r="1570" spans="2:65" s="1" customFormat="1" ht="19.2">
      <c r="B1570" s="25"/>
      <c r="D1570" s="136" t="s">
        <v>136</v>
      </c>
      <c r="F1570" s="139" t="s">
        <v>2421</v>
      </c>
      <c r="L1570" s="25"/>
      <c r="M1570" s="138"/>
      <c r="T1570" s="49"/>
      <c r="AT1570" s="13" t="s">
        <v>136</v>
      </c>
      <c r="AU1570" s="13" t="s">
        <v>84</v>
      </c>
    </row>
    <row r="1571" spans="2:65" s="1" customFormat="1" ht="16.5" customHeight="1">
      <c r="B1571" s="25"/>
      <c r="C1571" s="124" t="s">
        <v>1265</v>
      </c>
      <c r="D1571" s="124" t="s">
        <v>128</v>
      </c>
      <c r="E1571" s="125" t="s">
        <v>2458</v>
      </c>
      <c r="F1571" s="126" t="s">
        <v>2459</v>
      </c>
      <c r="G1571" s="127" t="s">
        <v>450</v>
      </c>
      <c r="H1571" s="128">
        <v>50</v>
      </c>
      <c r="I1571" s="129">
        <v>603</v>
      </c>
      <c r="J1571" s="129">
        <f>ROUND(I1571*H1571,2)</f>
        <v>30150</v>
      </c>
      <c r="K1571" s="126" t="s">
        <v>132</v>
      </c>
      <c r="L1571" s="25"/>
      <c r="M1571" s="130" t="s">
        <v>1</v>
      </c>
      <c r="N1571" s="131" t="s">
        <v>39</v>
      </c>
      <c r="O1571" s="132">
        <v>0</v>
      </c>
      <c r="P1571" s="132">
        <f>O1571*H1571</f>
        <v>0</v>
      </c>
      <c r="Q1571" s="132">
        <v>0</v>
      </c>
      <c r="R1571" s="132">
        <f>Q1571*H1571</f>
        <v>0</v>
      </c>
      <c r="S1571" s="132">
        <v>0</v>
      </c>
      <c r="T1571" s="133">
        <f>S1571*H1571</f>
        <v>0</v>
      </c>
      <c r="AR1571" s="134" t="s">
        <v>133</v>
      </c>
      <c r="AT1571" s="134" t="s">
        <v>128</v>
      </c>
      <c r="AU1571" s="134" t="s">
        <v>84</v>
      </c>
      <c r="AY1571" s="13" t="s">
        <v>125</v>
      </c>
      <c r="BE1571" s="135">
        <f>IF(N1571="základní",J1571,0)</f>
        <v>30150</v>
      </c>
      <c r="BF1571" s="135">
        <f>IF(N1571="snížená",J1571,0)</f>
        <v>0</v>
      </c>
      <c r="BG1571" s="135">
        <f>IF(N1571="zákl. přenesená",J1571,0)</f>
        <v>0</v>
      </c>
      <c r="BH1571" s="135">
        <f>IF(N1571="sníž. přenesená",J1571,0)</f>
        <v>0</v>
      </c>
      <c r="BI1571" s="135">
        <f>IF(N1571="nulová",J1571,0)</f>
        <v>0</v>
      </c>
      <c r="BJ1571" s="13" t="s">
        <v>82</v>
      </c>
      <c r="BK1571" s="135">
        <f>ROUND(I1571*H1571,2)</f>
        <v>30150</v>
      </c>
      <c r="BL1571" s="13" t="s">
        <v>133</v>
      </c>
      <c r="BM1571" s="134" t="s">
        <v>2460</v>
      </c>
    </row>
    <row r="1572" spans="2:65" s="1" customFormat="1" ht="19.2">
      <c r="B1572" s="25"/>
      <c r="D1572" s="136" t="s">
        <v>134</v>
      </c>
      <c r="F1572" s="137" t="s">
        <v>2461</v>
      </c>
      <c r="L1572" s="25"/>
      <c r="M1572" s="138"/>
      <c r="T1572" s="49"/>
      <c r="AT1572" s="13" t="s">
        <v>134</v>
      </c>
      <c r="AU1572" s="13" t="s">
        <v>84</v>
      </c>
    </row>
    <row r="1573" spans="2:65" s="1" customFormat="1" ht="19.2">
      <c r="B1573" s="25"/>
      <c r="D1573" s="136" t="s">
        <v>136</v>
      </c>
      <c r="F1573" s="139" t="s">
        <v>2421</v>
      </c>
      <c r="L1573" s="25"/>
      <c r="M1573" s="138"/>
      <c r="T1573" s="49"/>
      <c r="AT1573" s="13" t="s">
        <v>136</v>
      </c>
      <c r="AU1573" s="13" t="s">
        <v>84</v>
      </c>
    </row>
    <row r="1574" spans="2:65" s="1" customFormat="1" ht="16.5" customHeight="1">
      <c r="B1574" s="25"/>
      <c r="C1574" s="124" t="s">
        <v>2462</v>
      </c>
      <c r="D1574" s="124" t="s">
        <v>128</v>
      </c>
      <c r="E1574" s="125" t="s">
        <v>2463</v>
      </c>
      <c r="F1574" s="126" t="s">
        <v>2464</v>
      </c>
      <c r="G1574" s="127" t="s">
        <v>450</v>
      </c>
      <c r="H1574" s="128">
        <v>50</v>
      </c>
      <c r="I1574" s="129">
        <v>2220</v>
      </c>
      <c r="J1574" s="129">
        <f>ROUND(I1574*H1574,2)</f>
        <v>111000</v>
      </c>
      <c r="K1574" s="126" t="s">
        <v>132</v>
      </c>
      <c r="L1574" s="25"/>
      <c r="M1574" s="130" t="s">
        <v>1</v>
      </c>
      <c r="N1574" s="131" t="s">
        <v>39</v>
      </c>
      <c r="O1574" s="132">
        <v>0</v>
      </c>
      <c r="P1574" s="132">
        <f>O1574*H1574</f>
        <v>0</v>
      </c>
      <c r="Q1574" s="132">
        <v>0</v>
      </c>
      <c r="R1574" s="132">
        <f>Q1574*H1574</f>
        <v>0</v>
      </c>
      <c r="S1574" s="132">
        <v>0</v>
      </c>
      <c r="T1574" s="133">
        <f>S1574*H1574</f>
        <v>0</v>
      </c>
      <c r="AR1574" s="134" t="s">
        <v>133</v>
      </c>
      <c r="AT1574" s="134" t="s">
        <v>128</v>
      </c>
      <c r="AU1574" s="134" t="s">
        <v>84</v>
      </c>
      <c r="AY1574" s="13" t="s">
        <v>125</v>
      </c>
      <c r="BE1574" s="135">
        <f>IF(N1574="základní",J1574,0)</f>
        <v>111000</v>
      </c>
      <c r="BF1574" s="135">
        <f>IF(N1574="snížená",J1574,0)</f>
        <v>0</v>
      </c>
      <c r="BG1574" s="135">
        <f>IF(N1574="zákl. přenesená",J1574,0)</f>
        <v>0</v>
      </c>
      <c r="BH1574" s="135">
        <f>IF(N1574="sníž. přenesená",J1574,0)</f>
        <v>0</v>
      </c>
      <c r="BI1574" s="135">
        <f>IF(N1574="nulová",J1574,0)</f>
        <v>0</v>
      </c>
      <c r="BJ1574" s="13" t="s">
        <v>82</v>
      </c>
      <c r="BK1574" s="135">
        <f>ROUND(I1574*H1574,2)</f>
        <v>111000</v>
      </c>
      <c r="BL1574" s="13" t="s">
        <v>133</v>
      </c>
      <c r="BM1574" s="134" t="s">
        <v>2465</v>
      </c>
    </row>
    <row r="1575" spans="2:65" s="1" customFormat="1" ht="19.2">
      <c r="B1575" s="25"/>
      <c r="D1575" s="136" t="s">
        <v>134</v>
      </c>
      <c r="F1575" s="137" t="s">
        <v>2466</v>
      </c>
      <c r="L1575" s="25"/>
      <c r="M1575" s="138"/>
      <c r="T1575" s="49"/>
      <c r="AT1575" s="13" t="s">
        <v>134</v>
      </c>
      <c r="AU1575" s="13" t="s">
        <v>84</v>
      </c>
    </row>
    <row r="1576" spans="2:65" s="1" customFormat="1" ht="19.2">
      <c r="B1576" s="25"/>
      <c r="D1576" s="136" t="s">
        <v>136</v>
      </c>
      <c r="F1576" s="139" t="s">
        <v>2421</v>
      </c>
      <c r="L1576" s="25"/>
      <c r="M1576" s="138"/>
      <c r="T1576" s="49"/>
      <c r="AT1576" s="13" t="s">
        <v>136</v>
      </c>
      <c r="AU1576" s="13" t="s">
        <v>84</v>
      </c>
    </row>
    <row r="1577" spans="2:65" s="1" customFormat="1" ht="16.5" customHeight="1">
      <c r="B1577" s="25"/>
      <c r="C1577" s="124" t="s">
        <v>1270</v>
      </c>
      <c r="D1577" s="124" t="s">
        <v>128</v>
      </c>
      <c r="E1577" s="125" t="s">
        <v>2467</v>
      </c>
      <c r="F1577" s="126" t="s">
        <v>2468</v>
      </c>
      <c r="G1577" s="127" t="s">
        <v>450</v>
      </c>
      <c r="H1577" s="128">
        <v>50</v>
      </c>
      <c r="I1577" s="129">
        <v>2310</v>
      </c>
      <c r="J1577" s="129">
        <f>ROUND(I1577*H1577,2)</f>
        <v>115500</v>
      </c>
      <c r="K1577" s="126" t="s">
        <v>132</v>
      </c>
      <c r="L1577" s="25"/>
      <c r="M1577" s="130" t="s">
        <v>1</v>
      </c>
      <c r="N1577" s="131" t="s">
        <v>39</v>
      </c>
      <c r="O1577" s="132">
        <v>0</v>
      </c>
      <c r="P1577" s="132">
        <f>O1577*H1577</f>
        <v>0</v>
      </c>
      <c r="Q1577" s="132">
        <v>0</v>
      </c>
      <c r="R1577" s="132">
        <f>Q1577*H1577</f>
        <v>0</v>
      </c>
      <c r="S1577" s="132">
        <v>0</v>
      </c>
      <c r="T1577" s="133">
        <f>S1577*H1577</f>
        <v>0</v>
      </c>
      <c r="AR1577" s="134" t="s">
        <v>133</v>
      </c>
      <c r="AT1577" s="134" t="s">
        <v>128</v>
      </c>
      <c r="AU1577" s="134" t="s">
        <v>84</v>
      </c>
      <c r="AY1577" s="13" t="s">
        <v>125</v>
      </c>
      <c r="BE1577" s="135">
        <f>IF(N1577="základní",J1577,0)</f>
        <v>115500</v>
      </c>
      <c r="BF1577" s="135">
        <f>IF(N1577="snížená",J1577,0)</f>
        <v>0</v>
      </c>
      <c r="BG1577" s="135">
        <f>IF(N1577="zákl. přenesená",J1577,0)</f>
        <v>0</v>
      </c>
      <c r="BH1577" s="135">
        <f>IF(N1577="sníž. přenesená",J1577,0)</f>
        <v>0</v>
      </c>
      <c r="BI1577" s="135">
        <f>IF(N1577="nulová",J1577,0)</f>
        <v>0</v>
      </c>
      <c r="BJ1577" s="13" t="s">
        <v>82</v>
      </c>
      <c r="BK1577" s="135">
        <f>ROUND(I1577*H1577,2)</f>
        <v>115500</v>
      </c>
      <c r="BL1577" s="13" t="s">
        <v>133</v>
      </c>
      <c r="BM1577" s="134" t="s">
        <v>2469</v>
      </c>
    </row>
    <row r="1578" spans="2:65" s="1" customFormat="1" ht="19.2">
      <c r="B1578" s="25"/>
      <c r="D1578" s="136" t="s">
        <v>134</v>
      </c>
      <c r="F1578" s="137" t="s">
        <v>2470</v>
      </c>
      <c r="L1578" s="25"/>
      <c r="M1578" s="138"/>
      <c r="T1578" s="49"/>
      <c r="AT1578" s="13" t="s">
        <v>134</v>
      </c>
      <c r="AU1578" s="13" t="s">
        <v>84</v>
      </c>
    </row>
    <row r="1579" spans="2:65" s="1" customFormat="1" ht="19.2">
      <c r="B1579" s="25"/>
      <c r="D1579" s="136" t="s">
        <v>136</v>
      </c>
      <c r="F1579" s="139" t="s">
        <v>2382</v>
      </c>
      <c r="L1579" s="25"/>
      <c r="M1579" s="138"/>
      <c r="T1579" s="49"/>
      <c r="AT1579" s="13" t="s">
        <v>136</v>
      </c>
      <c r="AU1579" s="13" t="s">
        <v>84</v>
      </c>
    </row>
    <row r="1580" spans="2:65" s="1" customFormat="1" ht="16.5" customHeight="1">
      <c r="B1580" s="25"/>
      <c r="C1580" s="124" t="s">
        <v>2471</v>
      </c>
      <c r="D1580" s="124" t="s">
        <v>128</v>
      </c>
      <c r="E1580" s="125" t="s">
        <v>2472</v>
      </c>
      <c r="F1580" s="126" t="s">
        <v>2473</v>
      </c>
      <c r="G1580" s="127" t="s">
        <v>450</v>
      </c>
      <c r="H1580" s="128">
        <v>50</v>
      </c>
      <c r="I1580" s="129">
        <v>1470</v>
      </c>
      <c r="J1580" s="129">
        <f>ROUND(I1580*H1580,2)</f>
        <v>73500</v>
      </c>
      <c r="K1580" s="126" t="s">
        <v>132</v>
      </c>
      <c r="L1580" s="25"/>
      <c r="M1580" s="130" t="s">
        <v>1</v>
      </c>
      <c r="N1580" s="131" t="s">
        <v>39</v>
      </c>
      <c r="O1580" s="132">
        <v>0</v>
      </c>
      <c r="P1580" s="132">
        <f>O1580*H1580</f>
        <v>0</v>
      </c>
      <c r="Q1580" s="132">
        <v>0</v>
      </c>
      <c r="R1580" s="132">
        <f>Q1580*H1580</f>
        <v>0</v>
      </c>
      <c r="S1580" s="132">
        <v>0</v>
      </c>
      <c r="T1580" s="133">
        <f>S1580*H1580</f>
        <v>0</v>
      </c>
      <c r="AR1580" s="134" t="s">
        <v>133</v>
      </c>
      <c r="AT1580" s="134" t="s">
        <v>128</v>
      </c>
      <c r="AU1580" s="134" t="s">
        <v>84</v>
      </c>
      <c r="AY1580" s="13" t="s">
        <v>125</v>
      </c>
      <c r="BE1580" s="135">
        <f>IF(N1580="základní",J1580,0)</f>
        <v>73500</v>
      </c>
      <c r="BF1580" s="135">
        <f>IF(N1580="snížená",J1580,0)</f>
        <v>0</v>
      </c>
      <c r="BG1580" s="135">
        <f>IF(N1580="zákl. přenesená",J1580,0)</f>
        <v>0</v>
      </c>
      <c r="BH1580" s="135">
        <f>IF(N1580="sníž. přenesená",J1580,0)</f>
        <v>0</v>
      </c>
      <c r="BI1580" s="135">
        <f>IF(N1580="nulová",J1580,0)</f>
        <v>0</v>
      </c>
      <c r="BJ1580" s="13" t="s">
        <v>82</v>
      </c>
      <c r="BK1580" s="135">
        <f>ROUND(I1580*H1580,2)</f>
        <v>73500</v>
      </c>
      <c r="BL1580" s="13" t="s">
        <v>133</v>
      </c>
      <c r="BM1580" s="134" t="s">
        <v>2474</v>
      </c>
    </row>
    <row r="1581" spans="2:65" s="1" customFormat="1" ht="19.2">
      <c r="B1581" s="25"/>
      <c r="D1581" s="136" t="s">
        <v>134</v>
      </c>
      <c r="F1581" s="137" t="s">
        <v>2475</v>
      </c>
      <c r="L1581" s="25"/>
      <c r="M1581" s="138"/>
      <c r="T1581" s="49"/>
      <c r="AT1581" s="13" t="s">
        <v>134</v>
      </c>
      <c r="AU1581" s="13" t="s">
        <v>84</v>
      </c>
    </row>
    <row r="1582" spans="2:65" s="1" customFormat="1" ht="19.2">
      <c r="B1582" s="25"/>
      <c r="D1582" s="136" t="s">
        <v>136</v>
      </c>
      <c r="F1582" s="139" t="s">
        <v>2382</v>
      </c>
      <c r="L1582" s="25"/>
      <c r="M1582" s="138"/>
      <c r="T1582" s="49"/>
      <c r="AT1582" s="13" t="s">
        <v>136</v>
      </c>
      <c r="AU1582" s="13" t="s">
        <v>84</v>
      </c>
    </row>
    <row r="1583" spans="2:65" s="1" customFormat="1" ht="16.5" customHeight="1">
      <c r="B1583" s="25"/>
      <c r="C1583" s="124" t="s">
        <v>1276</v>
      </c>
      <c r="D1583" s="124" t="s">
        <v>128</v>
      </c>
      <c r="E1583" s="125" t="s">
        <v>2476</v>
      </c>
      <c r="F1583" s="126" t="s">
        <v>2477</v>
      </c>
      <c r="G1583" s="127" t="s">
        <v>450</v>
      </c>
      <c r="H1583" s="128">
        <v>20</v>
      </c>
      <c r="I1583" s="129">
        <v>5370</v>
      </c>
      <c r="J1583" s="129">
        <f>ROUND(I1583*H1583,2)</f>
        <v>107400</v>
      </c>
      <c r="K1583" s="126" t="s">
        <v>132</v>
      </c>
      <c r="L1583" s="25"/>
      <c r="M1583" s="130" t="s">
        <v>1</v>
      </c>
      <c r="N1583" s="131" t="s">
        <v>39</v>
      </c>
      <c r="O1583" s="132">
        <v>0</v>
      </c>
      <c r="P1583" s="132">
        <f>O1583*H1583</f>
        <v>0</v>
      </c>
      <c r="Q1583" s="132">
        <v>0</v>
      </c>
      <c r="R1583" s="132">
        <f>Q1583*H1583</f>
        <v>0</v>
      </c>
      <c r="S1583" s="132">
        <v>0</v>
      </c>
      <c r="T1583" s="133">
        <f>S1583*H1583</f>
        <v>0</v>
      </c>
      <c r="AR1583" s="134" t="s">
        <v>133</v>
      </c>
      <c r="AT1583" s="134" t="s">
        <v>128</v>
      </c>
      <c r="AU1583" s="134" t="s">
        <v>84</v>
      </c>
      <c r="AY1583" s="13" t="s">
        <v>125</v>
      </c>
      <c r="BE1583" s="135">
        <f>IF(N1583="základní",J1583,0)</f>
        <v>107400</v>
      </c>
      <c r="BF1583" s="135">
        <f>IF(N1583="snížená",J1583,0)</f>
        <v>0</v>
      </c>
      <c r="BG1583" s="135">
        <f>IF(N1583="zákl. přenesená",J1583,0)</f>
        <v>0</v>
      </c>
      <c r="BH1583" s="135">
        <f>IF(N1583="sníž. přenesená",J1583,0)</f>
        <v>0</v>
      </c>
      <c r="BI1583" s="135">
        <f>IF(N1583="nulová",J1583,0)</f>
        <v>0</v>
      </c>
      <c r="BJ1583" s="13" t="s">
        <v>82</v>
      </c>
      <c r="BK1583" s="135">
        <f>ROUND(I1583*H1583,2)</f>
        <v>107400</v>
      </c>
      <c r="BL1583" s="13" t="s">
        <v>133</v>
      </c>
      <c r="BM1583" s="134" t="s">
        <v>2478</v>
      </c>
    </row>
    <row r="1584" spans="2:65" s="1" customFormat="1" ht="19.2">
      <c r="B1584" s="25"/>
      <c r="D1584" s="136" t="s">
        <v>134</v>
      </c>
      <c r="F1584" s="137" t="s">
        <v>2479</v>
      </c>
      <c r="L1584" s="25"/>
      <c r="M1584" s="138"/>
      <c r="T1584" s="49"/>
      <c r="AT1584" s="13" t="s">
        <v>134</v>
      </c>
      <c r="AU1584" s="13" t="s">
        <v>84</v>
      </c>
    </row>
    <row r="1585" spans="2:65" s="1" customFormat="1" ht="19.2">
      <c r="B1585" s="25"/>
      <c r="D1585" s="136" t="s">
        <v>136</v>
      </c>
      <c r="F1585" s="139" t="s">
        <v>2382</v>
      </c>
      <c r="L1585" s="25"/>
      <c r="M1585" s="138"/>
      <c r="T1585" s="49"/>
      <c r="AT1585" s="13" t="s">
        <v>136</v>
      </c>
      <c r="AU1585" s="13" t="s">
        <v>84</v>
      </c>
    </row>
    <row r="1586" spans="2:65" s="1" customFormat="1" ht="16.5" customHeight="1">
      <c r="B1586" s="25"/>
      <c r="C1586" s="124" t="s">
        <v>2480</v>
      </c>
      <c r="D1586" s="124" t="s">
        <v>128</v>
      </c>
      <c r="E1586" s="125" t="s">
        <v>2481</v>
      </c>
      <c r="F1586" s="126" t="s">
        <v>2482</v>
      </c>
      <c r="G1586" s="127" t="s">
        <v>450</v>
      </c>
      <c r="H1586" s="128">
        <v>50</v>
      </c>
      <c r="I1586" s="129">
        <v>1310</v>
      </c>
      <c r="J1586" s="129">
        <f>ROUND(I1586*H1586,2)</f>
        <v>65500</v>
      </c>
      <c r="K1586" s="126" t="s">
        <v>132</v>
      </c>
      <c r="L1586" s="25"/>
      <c r="M1586" s="130" t="s">
        <v>1</v>
      </c>
      <c r="N1586" s="131" t="s">
        <v>39</v>
      </c>
      <c r="O1586" s="132">
        <v>0</v>
      </c>
      <c r="P1586" s="132">
        <f>O1586*H1586</f>
        <v>0</v>
      </c>
      <c r="Q1586" s="132">
        <v>0</v>
      </c>
      <c r="R1586" s="132">
        <f>Q1586*H1586</f>
        <v>0</v>
      </c>
      <c r="S1586" s="132">
        <v>0</v>
      </c>
      <c r="T1586" s="133">
        <f>S1586*H1586</f>
        <v>0</v>
      </c>
      <c r="AR1586" s="134" t="s">
        <v>133</v>
      </c>
      <c r="AT1586" s="134" t="s">
        <v>128</v>
      </c>
      <c r="AU1586" s="134" t="s">
        <v>84</v>
      </c>
      <c r="AY1586" s="13" t="s">
        <v>125</v>
      </c>
      <c r="BE1586" s="135">
        <f>IF(N1586="základní",J1586,0)</f>
        <v>65500</v>
      </c>
      <c r="BF1586" s="135">
        <f>IF(N1586="snížená",J1586,0)</f>
        <v>0</v>
      </c>
      <c r="BG1586" s="135">
        <f>IF(N1586="zákl. přenesená",J1586,0)</f>
        <v>0</v>
      </c>
      <c r="BH1586" s="135">
        <f>IF(N1586="sníž. přenesená",J1586,0)</f>
        <v>0</v>
      </c>
      <c r="BI1586" s="135">
        <f>IF(N1586="nulová",J1586,0)</f>
        <v>0</v>
      </c>
      <c r="BJ1586" s="13" t="s">
        <v>82</v>
      </c>
      <c r="BK1586" s="135">
        <f>ROUND(I1586*H1586,2)</f>
        <v>65500</v>
      </c>
      <c r="BL1586" s="13" t="s">
        <v>133</v>
      </c>
      <c r="BM1586" s="134" t="s">
        <v>2483</v>
      </c>
    </row>
    <row r="1587" spans="2:65" s="1" customFormat="1" ht="19.2">
      <c r="B1587" s="25"/>
      <c r="D1587" s="136" t="s">
        <v>134</v>
      </c>
      <c r="F1587" s="137" t="s">
        <v>2484</v>
      </c>
      <c r="L1587" s="25"/>
      <c r="M1587" s="138"/>
      <c r="T1587" s="49"/>
      <c r="AT1587" s="13" t="s">
        <v>134</v>
      </c>
      <c r="AU1587" s="13" t="s">
        <v>84</v>
      </c>
    </row>
    <row r="1588" spans="2:65" s="1" customFormat="1" ht="28.8">
      <c r="B1588" s="25"/>
      <c r="D1588" s="136" t="s">
        <v>136</v>
      </c>
      <c r="F1588" s="139" t="s">
        <v>2485</v>
      </c>
      <c r="L1588" s="25"/>
      <c r="M1588" s="138"/>
      <c r="T1588" s="49"/>
      <c r="AT1588" s="13" t="s">
        <v>136</v>
      </c>
      <c r="AU1588" s="13" t="s">
        <v>84</v>
      </c>
    </row>
    <row r="1589" spans="2:65" s="1" customFormat="1" ht="16.5" customHeight="1">
      <c r="B1589" s="25"/>
      <c r="C1589" s="124" t="s">
        <v>1280</v>
      </c>
      <c r="D1589" s="124" t="s">
        <v>128</v>
      </c>
      <c r="E1589" s="125" t="s">
        <v>2486</v>
      </c>
      <c r="F1589" s="126" t="s">
        <v>2487</v>
      </c>
      <c r="G1589" s="127" t="s">
        <v>450</v>
      </c>
      <c r="H1589" s="128">
        <v>50</v>
      </c>
      <c r="I1589" s="129">
        <v>3290</v>
      </c>
      <c r="J1589" s="129">
        <f>ROUND(I1589*H1589,2)</f>
        <v>164500</v>
      </c>
      <c r="K1589" s="126" t="s">
        <v>132</v>
      </c>
      <c r="L1589" s="25"/>
      <c r="M1589" s="130" t="s">
        <v>1</v>
      </c>
      <c r="N1589" s="131" t="s">
        <v>39</v>
      </c>
      <c r="O1589" s="132">
        <v>0</v>
      </c>
      <c r="P1589" s="132">
        <f>O1589*H1589</f>
        <v>0</v>
      </c>
      <c r="Q1589" s="132">
        <v>0</v>
      </c>
      <c r="R1589" s="132">
        <f>Q1589*H1589</f>
        <v>0</v>
      </c>
      <c r="S1589" s="132">
        <v>0</v>
      </c>
      <c r="T1589" s="133">
        <f>S1589*H1589</f>
        <v>0</v>
      </c>
      <c r="AR1589" s="134" t="s">
        <v>133</v>
      </c>
      <c r="AT1589" s="134" t="s">
        <v>128</v>
      </c>
      <c r="AU1589" s="134" t="s">
        <v>84</v>
      </c>
      <c r="AY1589" s="13" t="s">
        <v>125</v>
      </c>
      <c r="BE1589" s="135">
        <f>IF(N1589="základní",J1589,0)</f>
        <v>164500</v>
      </c>
      <c r="BF1589" s="135">
        <f>IF(N1589="snížená",J1589,0)</f>
        <v>0</v>
      </c>
      <c r="BG1589" s="135">
        <f>IF(N1589="zákl. přenesená",J1589,0)</f>
        <v>0</v>
      </c>
      <c r="BH1589" s="135">
        <f>IF(N1589="sníž. přenesená",J1589,0)</f>
        <v>0</v>
      </c>
      <c r="BI1589" s="135">
        <f>IF(N1589="nulová",J1589,0)</f>
        <v>0</v>
      </c>
      <c r="BJ1589" s="13" t="s">
        <v>82</v>
      </c>
      <c r="BK1589" s="135">
        <f>ROUND(I1589*H1589,2)</f>
        <v>164500</v>
      </c>
      <c r="BL1589" s="13" t="s">
        <v>133</v>
      </c>
      <c r="BM1589" s="134" t="s">
        <v>2488</v>
      </c>
    </row>
    <row r="1590" spans="2:65" s="1" customFormat="1" ht="19.2">
      <c r="B1590" s="25"/>
      <c r="D1590" s="136" t="s">
        <v>134</v>
      </c>
      <c r="F1590" s="137" t="s">
        <v>2489</v>
      </c>
      <c r="L1590" s="25"/>
      <c r="M1590" s="138"/>
      <c r="T1590" s="49"/>
      <c r="AT1590" s="13" t="s">
        <v>134</v>
      </c>
      <c r="AU1590" s="13" t="s">
        <v>84</v>
      </c>
    </row>
    <row r="1591" spans="2:65" s="1" customFormat="1" ht="28.8">
      <c r="B1591" s="25"/>
      <c r="D1591" s="136" t="s">
        <v>136</v>
      </c>
      <c r="F1591" s="139" t="s">
        <v>2490</v>
      </c>
      <c r="L1591" s="25"/>
      <c r="M1591" s="138"/>
      <c r="T1591" s="49"/>
      <c r="AT1591" s="13" t="s">
        <v>136</v>
      </c>
      <c r="AU1591" s="13" t="s">
        <v>84</v>
      </c>
    </row>
    <row r="1592" spans="2:65" s="1" customFormat="1" ht="16.5" customHeight="1">
      <c r="B1592" s="25"/>
      <c r="C1592" s="124" t="s">
        <v>2491</v>
      </c>
      <c r="D1592" s="124" t="s">
        <v>128</v>
      </c>
      <c r="E1592" s="125" t="s">
        <v>2492</v>
      </c>
      <c r="F1592" s="126" t="s">
        <v>2493</v>
      </c>
      <c r="G1592" s="127" t="s">
        <v>450</v>
      </c>
      <c r="H1592" s="128">
        <v>50</v>
      </c>
      <c r="I1592" s="129">
        <v>952</v>
      </c>
      <c r="J1592" s="129">
        <f>ROUND(I1592*H1592,2)</f>
        <v>47600</v>
      </c>
      <c r="K1592" s="126" t="s">
        <v>132</v>
      </c>
      <c r="L1592" s="25"/>
      <c r="M1592" s="130" t="s">
        <v>1</v>
      </c>
      <c r="N1592" s="131" t="s">
        <v>39</v>
      </c>
      <c r="O1592" s="132">
        <v>0</v>
      </c>
      <c r="P1592" s="132">
        <f>O1592*H1592</f>
        <v>0</v>
      </c>
      <c r="Q1592" s="132">
        <v>0</v>
      </c>
      <c r="R1592" s="132">
        <f>Q1592*H1592</f>
        <v>0</v>
      </c>
      <c r="S1592" s="132">
        <v>0</v>
      </c>
      <c r="T1592" s="133">
        <f>S1592*H1592</f>
        <v>0</v>
      </c>
      <c r="AR1592" s="134" t="s">
        <v>133</v>
      </c>
      <c r="AT1592" s="134" t="s">
        <v>128</v>
      </c>
      <c r="AU1592" s="134" t="s">
        <v>84</v>
      </c>
      <c r="AY1592" s="13" t="s">
        <v>125</v>
      </c>
      <c r="BE1592" s="135">
        <f>IF(N1592="základní",J1592,0)</f>
        <v>47600</v>
      </c>
      <c r="BF1592" s="135">
        <f>IF(N1592="snížená",J1592,0)</f>
        <v>0</v>
      </c>
      <c r="BG1592" s="135">
        <f>IF(N1592="zákl. přenesená",J1592,0)</f>
        <v>0</v>
      </c>
      <c r="BH1592" s="135">
        <f>IF(N1592="sníž. přenesená",J1592,0)</f>
        <v>0</v>
      </c>
      <c r="BI1592" s="135">
        <f>IF(N1592="nulová",J1592,0)</f>
        <v>0</v>
      </c>
      <c r="BJ1592" s="13" t="s">
        <v>82</v>
      </c>
      <c r="BK1592" s="135">
        <f>ROUND(I1592*H1592,2)</f>
        <v>47600</v>
      </c>
      <c r="BL1592" s="13" t="s">
        <v>133</v>
      </c>
      <c r="BM1592" s="134" t="s">
        <v>2494</v>
      </c>
    </row>
    <row r="1593" spans="2:65" s="1" customFormat="1" ht="19.2">
      <c r="B1593" s="25"/>
      <c r="D1593" s="136" t="s">
        <v>134</v>
      </c>
      <c r="F1593" s="137" t="s">
        <v>2495</v>
      </c>
      <c r="L1593" s="25"/>
      <c r="M1593" s="138"/>
      <c r="T1593" s="49"/>
      <c r="AT1593" s="13" t="s">
        <v>134</v>
      </c>
      <c r="AU1593" s="13" t="s">
        <v>84</v>
      </c>
    </row>
    <row r="1594" spans="2:65" s="1" customFormat="1" ht="19.2">
      <c r="B1594" s="25"/>
      <c r="D1594" s="136" t="s">
        <v>136</v>
      </c>
      <c r="F1594" s="139" t="s">
        <v>2421</v>
      </c>
      <c r="L1594" s="25"/>
      <c r="M1594" s="138"/>
      <c r="T1594" s="49"/>
      <c r="AT1594" s="13" t="s">
        <v>136</v>
      </c>
      <c r="AU1594" s="13" t="s">
        <v>84</v>
      </c>
    </row>
    <row r="1595" spans="2:65" s="1" customFormat="1" ht="16.5" customHeight="1">
      <c r="B1595" s="25"/>
      <c r="C1595" s="124" t="s">
        <v>1286</v>
      </c>
      <c r="D1595" s="124" t="s">
        <v>128</v>
      </c>
      <c r="E1595" s="125" t="s">
        <v>2496</v>
      </c>
      <c r="F1595" s="126" t="s">
        <v>2497</v>
      </c>
      <c r="G1595" s="127" t="s">
        <v>450</v>
      </c>
      <c r="H1595" s="128">
        <v>50</v>
      </c>
      <c r="I1595" s="129">
        <v>603</v>
      </c>
      <c r="J1595" s="129">
        <f>ROUND(I1595*H1595,2)</f>
        <v>30150</v>
      </c>
      <c r="K1595" s="126" t="s">
        <v>132</v>
      </c>
      <c r="L1595" s="25"/>
      <c r="M1595" s="130" t="s">
        <v>1</v>
      </c>
      <c r="N1595" s="131" t="s">
        <v>39</v>
      </c>
      <c r="O1595" s="132">
        <v>0</v>
      </c>
      <c r="P1595" s="132">
        <f>O1595*H1595</f>
        <v>0</v>
      </c>
      <c r="Q1595" s="132">
        <v>0</v>
      </c>
      <c r="R1595" s="132">
        <f>Q1595*H1595</f>
        <v>0</v>
      </c>
      <c r="S1595" s="132">
        <v>0</v>
      </c>
      <c r="T1595" s="133">
        <f>S1595*H1595</f>
        <v>0</v>
      </c>
      <c r="AR1595" s="134" t="s">
        <v>133</v>
      </c>
      <c r="AT1595" s="134" t="s">
        <v>128</v>
      </c>
      <c r="AU1595" s="134" t="s">
        <v>84</v>
      </c>
      <c r="AY1595" s="13" t="s">
        <v>125</v>
      </c>
      <c r="BE1595" s="135">
        <f>IF(N1595="základní",J1595,0)</f>
        <v>30150</v>
      </c>
      <c r="BF1595" s="135">
        <f>IF(N1595="snížená",J1595,0)</f>
        <v>0</v>
      </c>
      <c r="BG1595" s="135">
        <f>IF(N1595="zákl. přenesená",J1595,0)</f>
        <v>0</v>
      </c>
      <c r="BH1595" s="135">
        <f>IF(N1595="sníž. přenesená",J1595,0)</f>
        <v>0</v>
      </c>
      <c r="BI1595" s="135">
        <f>IF(N1595="nulová",J1595,0)</f>
        <v>0</v>
      </c>
      <c r="BJ1595" s="13" t="s">
        <v>82</v>
      </c>
      <c r="BK1595" s="135">
        <f>ROUND(I1595*H1595,2)</f>
        <v>30150</v>
      </c>
      <c r="BL1595" s="13" t="s">
        <v>133</v>
      </c>
      <c r="BM1595" s="134" t="s">
        <v>2498</v>
      </c>
    </row>
    <row r="1596" spans="2:65" s="1" customFormat="1" ht="19.2">
      <c r="B1596" s="25"/>
      <c r="D1596" s="136" t="s">
        <v>134</v>
      </c>
      <c r="F1596" s="137" t="s">
        <v>2499</v>
      </c>
      <c r="L1596" s="25"/>
      <c r="M1596" s="138"/>
      <c r="T1596" s="49"/>
      <c r="AT1596" s="13" t="s">
        <v>134</v>
      </c>
      <c r="AU1596" s="13" t="s">
        <v>84</v>
      </c>
    </row>
    <row r="1597" spans="2:65" s="1" customFormat="1" ht="19.2">
      <c r="B1597" s="25"/>
      <c r="D1597" s="136" t="s">
        <v>136</v>
      </c>
      <c r="F1597" s="139" t="s">
        <v>2421</v>
      </c>
      <c r="L1597" s="25"/>
      <c r="M1597" s="138"/>
      <c r="T1597" s="49"/>
      <c r="AT1597" s="13" t="s">
        <v>136</v>
      </c>
      <c r="AU1597" s="13" t="s">
        <v>84</v>
      </c>
    </row>
    <row r="1598" spans="2:65" s="1" customFormat="1" ht="16.5" customHeight="1">
      <c r="B1598" s="25"/>
      <c r="C1598" s="124" t="s">
        <v>2500</v>
      </c>
      <c r="D1598" s="124" t="s">
        <v>128</v>
      </c>
      <c r="E1598" s="125" t="s">
        <v>2501</v>
      </c>
      <c r="F1598" s="126" t="s">
        <v>2502</v>
      </c>
      <c r="G1598" s="127" t="s">
        <v>450</v>
      </c>
      <c r="H1598" s="128">
        <v>5</v>
      </c>
      <c r="I1598" s="129">
        <v>2220</v>
      </c>
      <c r="J1598" s="129">
        <f>ROUND(I1598*H1598,2)</f>
        <v>11100</v>
      </c>
      <c r="K1598" s="126" t="s">
        <v>132</v>
      </c>
      <c r="L1598" s="25"/>
      <c r="M1598" s="130" t="s">
        <v>1</v>
      </c>
      <c r="N1598" s="131" t="s">
        <v>39</v>
      </c>
      <c r="O1598" s="132">
        <v>0</v>
      </c>
      <c r="P1598" s="132">
        <f>O1598*H1598</f>
        <v>0</v>
      </c>
      <c r="Q1598" s="132">
        <v>0</v>
      </c>
      <c r="R1598" s="132">
        <f>Q1598*H1598</f>
        <v>0</v>
      </c>
      <c r="S1598" s="132">
        <v>0</v>
      </c>
      <c r="T1598" s="133">
        <f>S1598*H1598</f>
        <v>0</v>
      </c>
      <c r="AR1598" s="134" t="s">
        <v>133</v>
      </c>
      <c r="AT1598" s="134" t="s">
        <v>128</v>
      </c>
      <c r="AU1598" s="134" t="s">
        <v>84</v>
      </c>
      <c r="AY1598" s="13" t="s">
        <v>125</v>
      </c>
      <c r="BE1598" s="135">
        <f>IF(N1598="základní",J1598,0)</f>
        <v>11100</v>
      </c>
      <c r="BF1598" s="135">
        <f>IF(N1598="snížená",J1598,0)</f>
        <v>0</v>
      </c>
      <c r="BG1598" s="135">
        <f>IF(N1598="zákl. přenesená",J1598,0)</f>
        <v>0</v>
      </c>
      <c r="BH1598" s="135">
        <f>IF(N1598="sníž. přenesená",J1598,0)</f>
        <v>0</v>
      </c>
      <c r="BI1598" s="135">
        <f>IF(N1598="nulová",J1598,0)</f>
        <v>0</v>
      </c>
      <c r="BJ1598" s="13" t="s">
        <v>82</v>
      </c>
      <c r="BK1598" s="135">
        <f>ROUND(I1598*H1598,2)</f>
        <v>11100</v>
      </c>
      <c r="BL1598" s="13" t="s">
        <v>133</v>
      </c>
      <c r="BM1598" s="134" t="s">
        <v>2503</v>
      </c>
    </row>
    <row r="1599" spans="2:65" s="1" customFormat="1" ht="19.2">
      <c r="B1599" s="25"/>
      <c r="D1599" s="136" t="s">
        <v>134</v>
      </c>
      <c r="F1599" s="137" t="s">
        <v>2504</v>
      </c>
      <c r="L1599" s="25"/>
      <c r="M1599" s="138"/>
      <c r="T1599" s="49"/>
      <c r="AT1599" s="13" t="s">
        <v>134</v>
      </c>
      <c r="AU1599" s="13" t="s">
        <v>84</v>
      </c>
    </row>
    <row r="1600" spans="2:65" s="1" customFormat="1" ht="19.2">
      <c r="B1600" s="25"/>
      <c r="D1600" s="136" t="s">
        <v>136</v>
      </c>
      <c r="F1600" s="139" t="s">
        <v>2421</v>
      </c>
      <c r="L1600" s="25"/>
      <c r="M1600" s="138"/>
      <c r="T1600" s="49"/>
      <c r="AT1600" s="13" t="s">
        <v>136</v>
      </c>
      <c r="AU1600" s="13" t="s">
        <v>84</v>
      </c>
    </row>
    <row r="1601" spans="2:65" s="1" customFormat="1" ht="16.5" customHeight="1">
      <c r="B1601" s="25"/>
      <c r="C1601" s="124" t="s">
        <v>1291</v>
      </c>
      <c r="D1601" s="124" t="s">
        <v>128</v>
      </c>
      <c r="E1601" s="125" t="s">
        <v>2505</v>
      </c>
      <c r="F1601" s="126" t="s">
        <v>2506</v>
      </c>
      <c r="G1601" s="127" t="s">
        <v>450</v>
      </c>
      <c r="H1601" s="128">
        <v>50</v>
      </c>
      <c r="I1601" s="129">
        <v>2540</v>
      </c>
      <c r="J1601" s="129">
        <f>ROUND(I1601*H1601,2)</f>
        <v>127000</v>
      </c>
      <c r="K1601" s="126" t="s">
        <v>132</v>
      </c>
      <c r="L1601" s="25"/>
      <c r="M1601" s="130" t="s">
        <v>1</v>
      </c>
      <c r="N1601" s="131" t="s">
        <v>39</v>
      </c>
      <c r="O1601" s="132">
        <v>0</v>
      </c>
      <c r="P1601" s="132">
        <f>O1601*H1601</f>
        <v>0</v>
      </c>
      <c r="Q1601" s="132">
        <v>0</v>
      </c>
      <c r="R1601" s="132">
        <f>Q1601*H1601</f>
        <v>0</v>
      </c>
      <c r="S1601" s="132">
        <v>0</v>
      </c>
      <c r="T1601" s="133">
        <f>S1601*H1601</f>
        <v>0</v>
      </c>
      <c r="AR1601" s="134" t="s">
        <v>133</v>
      </c>
      <c r="AT1601" s="134" t="s">
        <v>128</v>
      </c>
      <c r="AU1601" s="134" t="s">
        <v>84</v>
      </c>
      <c r="AY1601" s="13" t="s">
        <v>125</v>
      </c>
      <c r="BE1601" s="135">
        <f>IF(N1601="základní",J1601,0)</f>
        <v>127000</v>
      </c>
      <c r="BF1601" s="135">
        <f>IF(N1601="snížená",J1601,0)</f>
        <v>0</v>
      </c>
      <c r="BG1601" s="135">
        <f>IF(N1601="zákl. přenesená",J1601,0)</f>
        <v>0</v>
      </c>
      <c r="BH1601" s="135">
        <f>IF(N1601="sníž. přenesená",J1601,0)</f>
        <v>0</v>
      </c>
      <c r="BI1601" s="135">
        <f>IF(N1601="nulová",J1601,0)</f>
        <v>0</v>
      </c>
      <c r="BJ1601" s="13" t="s">
        <v>82</v>
      </c>
      <c r="BK1601" s="135">
        <f>ROUND(I1601*H1601,2)</f>
        <v>127000</v>
      </c>
      <c r="BL1601" s="13" t="s">
        <v>133</v>
      </c>
      <c r="BM1601" s="134" t="s">
        <v>2507</v>
      </c>
    </row>
    <row r="1602" spans="2:65" s="1" customFormat="1" ht="19.2">
      <c r="B1602" s="25"/>
      <c r="D1602" s="136" t="s">
        <v>134</v>
      </c>
      <c r="F1602" s="137" t="s">
        <v>2508</v>
      </c>
      <c r="L1602" s="25"/>
      <c r="M1602" s="138"/>
      <c r="T1602" s="49"/>
      <c r="AT1602" s="13" t="s">
        <v>134</v>
      </c>
      <c r="AU1602" s="13" t="s">
        <v>84</v>
      </c>
    </row>
    <row r="1603" spans="2:65" s="1" customFormat="1" ht="19.2">
      <c r="B1603" s="25"/>
      <c r="D1603" s="136" t="s">
        <v>136</v>
      </c>
      <c r="F1603" s="139" t="s">
        <v>2382</v>
      </c>
      <c r="L1603" s="25"/>
      <c r="M1603" s="138"/>
      <c r="T1603" s="49"/>
      <c r="AT1603" s="13" t="s">
        <v>136</v>
      </c>
      <c r="AU1603" s="13" t="s">
        <v>84</v>
      </c>
    </row>
    <row r="1604" spans="2:65" s="1" customFormat="1" ht="16.5" customHeight="1">
      <c r="B1604" s="25"/>
      <c r="C1604" s="124" t="s">
        <v>2509</v>
      </c>
      <c r="D1604" s="124" t="s">
        <v>128</v>
      </c>
      <c r="E1604" s="125" t="s">
        <v>2510</v>
      </c>
      <c r="F1604" s="126" t="s">
        <v>2511</v>
      </c>
      <c r="G1604" s="127" t="s">
        <v>450</v>
      </c>
      <c r="H1604" s="128">
        <v>50</v>
      </c>
      <c r="I1604" s="129">
        <v>1610</v>
      </c>
      <c r="J1604" s="129">
        <f>ROUND(I1604*H1604,2)</f>
        <v>80500</v>
      </c>
      <c r="K1604" s="126" t="s">
        <v>132</v>
      </c>
      <c r="L1604" s="25"/>
      <c r="M1604" s="130" t="s">
        <v>1</v>
      </c>
      <c r="N1604" s="131" t="s">
        <v>39</v>
      </c>
      <c r="O1604" s="132">
        <v>0</v>
      </c>
      <c r="P1604" s="132">
        <f>O1604*H1604</f>
        <v>0</v>
      </c>
      <c r="Q1604" s="132">
        <v>0</v>
      </c>
      <c r="R1604" s="132">
        <f>Q1604*H1604</f>
        <v>0</v>
      </c>
      <c r="S1604" s="132">
        <v>0</v>
      </c>
      <c r="T1604" s="133">
        <f>S1604*H1604</f>
        <v>0</v>
      </c>
      <c r="AR1604" s="134" t="s">
        <v>133</v>
      </c>
      <c r="AT1604" s="134" t="s">
        <v>128</v>
      </c>
      <c r="AU1604" s="134" t="s">
        <v>84</v>
      </c>
      <c r="AY1604" s="13" t="s">
        <v>125</v>
      </c>
      <c r="BE1604" s="135">
        <f>IF(N1604="základní",J1604,0)</f>
        <v>80500</v>
      </c>
      <c r="BF1604" s="135">
        <f>IF(N1604="snížená",J1604,0)</f>
        <v>0</v>
      </c>
      <c r="BG1604" s="135">
        <f>IF(N1604="zákl. přenesená",J1604,0)</f>
        <v>0</v>
      </c>
      <c r="BH1604" s="135">
        <f>IF(N1604="sníž. přenesená",J1604,0)</f>
        <v>0</v>
      </c>
      <c r="BI1604" s="135">
        <f>IF(N1604="nulová",J1604,0)</f>
        <v>0</v>
      </c>
      <c r="BJ1604" s="13" t="s">
        <v>82</v>
      </c>
      <c r="BK1604" s="135">
        <f>ROUND(I1604*H1604,2)</f>
        <v>80500</v>
      </c>
      <c r="BL1604" s="13" t="s">
        <v>133</v>
      </c>
      <c r="BM1604" s="134" t="s">
        <v>2512</v>
      </c>
    </row>
    <row r="1605" spans="2:65" s="1" customFormat="1" ht="19.2">
      <c r="B1605" s="25"/>
      <c r="D1605" s="136" t="s">
        <v>134</v>
      </c>
      <c r="F1605" s="137" t="s">
        <v>2513</v>
      </c>
      <c r="L1605" s="25"/>
      <c r="M1605" s="138"/>
      <c r="T1605" s="49"/>
      <c r="AT1605" s="13" t="s">
        <v>134</v>
      </c>
      <c r="AU1605" s="13" t="s">
        <v>84</v>
      </c>
    </row>
    <row r="1606" spans="2:65" s="1" customFormat="1" ht="19.2">
      <c r="B1606" s="25"/>
      <c r="D1606" s="136" t="s">
        <v>136</v>
      </c>
      <c r="F1606" s="139" t="s">
        <v>2382</v>
      </c>
      <c r="L1606" s="25"/>
      <c r="M1606" s="138"/>
      <c r="T1606" s="49"/>
      <c r="AT1606" s="13" t="s">
        <v>136</v>
      </c>
      <c r="AU1606" s="13" t="s">
        <v>84</v>
      </c>
    </row>
    <row r="1607" spans="2:65" s="1" customFormat="1" ht="16.5" customHeight="1">
      <c r="B1607" s="25"/>
      <c r="C1607" s="124" t="s">
        <v>1296</v>
      </c>
      <c r="D1607" s="124" t="s">
        <v>128</v>
      </c>
      <c r="E1607" s="125" t="s">
        <v>2514</v>
      </c>
      <c r="F1607" s="126" t="s">
        <v>2515</v>
      </c>
      <c r="G1607" s="127" t="s">
        <v>450</v>
      </c>
      <c r="H1607" s="128">
        <v>20</v>
      </c>
      <c r="I1607" s="129">
        <v>5900</v>
      </c>
      <c r="J1607" s="129">
        <f>ROUND(I1607*H1607,2)</f>
        <v>118000</v>
      </c>
      <c r="K1607" s="126" t="s">
        <v>132</v>
      </c>
      <c r="L1607" s="25"/>
      <c r="M1607" s="130" t="s">
        <v>1</v>
      </c>
      <c r="N1607" s="131" t="s">
        <v>39</v>
      </c>
      <c r="O1607" s="132">
        <v>0</v>
      </c>
      <c r="P1607" s="132">
        <f>O1607*H1607</f>
        <v>0</v>
      </c>
      <c r="Q1607" s="132">
        <v>0</v>
      </c>
      <c r="R1607" s="132">
        <f>Q1607*H1607</f>
        <v>0</v>
      </c>
      <c r="S1607" s="132">
        <v>0</v>
      </c>
      <c r="T1607" s="133">
        <f>S1607*H1607</f>
        <v>0</v>
      </c>
      <c r="AR1607" s="134" t="s">
        <v>133</v>
      </c>
      <c r="AT1607" s="134" t="s">
        <v>128</v>
      </c>
      <c r="AU1607" s="134" t="s">
        <v>84</v>
      </c>
      <c r="AY1607" s="13" t="s">
        <v>125</v>
      </c>
      <c r="BE1607" s="135">
        <f>IF(N1607="základní",J1607,0)</f>
        <v>118000</v>
      </c>
      <c r="BF1607" s="135">
        <f>IF(N1607="snížená",J1607,0)</f>
        <v>0</v>
      </c>
      <c r="BG1607" s="135">
        <f>IF(N1607="zákl. přenesená",J1607,0)</f>
        <v>0</v>
      </c>
      <c r="BH1607" s="135">
        <f>IF(N1607="sníž. přenesená",J1607,0)</f>
        <v>0</v>
      </c>
      <c r="BI1607" s="135">
        <f>IF(N1607="nulová",J1607,0)</f>
        <v>0</v>
      </c>
      <c r="BJ1607" s="13" t="s">
        <v>82</v>
      </c>
      <c r="BK1607" s="135">
        <f>ROUND(I1607*H1607,2)</f>
        <v>118000</v>
      </c>
      <c r="BL1607" s="13" t="s">
        <v>133</v>
      </c>
      <c r="BM1607" s="134" t="s">
        <v>2516</v>
      </c>
    </row>
    <row r="1608" spans="2:65" s="1" customFormat="1" ht="19.2">
      <c r="B1608" s="25"/>
      <c r="D1608" s="136" t="s">
        <v>134</v>
      </c>
      <c r="F1608" s="137" t="s">
        <v>2517</v>
      </c>
      <c r="L1608" s="25"/>
      <c r="M1608" s="138"/>
      <c r="T1608" s="49"/>
      <c r="AT1608" s="13" t="s">
        <v>134</v>
      </c>
      <c r="AU1608" s="13" t="s">
        <v>84</v>
      </c>
    </row>
    <row r="1609" spans="2:65" s="1" customFormat="1" ht="19.2">
      <c r="B1609" s="25"/>
      <c r="D1609" s="136" t="s">
        <v>136</v>
      </c>
      <c r="F1609" s="139" t="s">
        <v>2382</v>
      </c>
      <c r="L1609" s="25"/>
      <c r="M1609" s="138"/>
      <c r="T1609" s="49"/>
      <c r="AT1609" s="13" t="s">
        <v>136</v>
      </c>
      <c r="AU1609" s="13" t="s">
        <v>84</v>
      </c>
    </row>
    <row r="1610" spans="2:65" s="1" customFormat="1" ht="16.5" customHeight="1">
      <c r="B1610" s="25"/>
      <c r="C1610" s="124" t="s">
        <v>2518</v>
      </c>
      <c r="D1610" s="124" t="s">
        <v>128</v>
      </c>
      <c r="E1610" s="125" t="s">
        <v>2519</v>
      </c>
      <c r="F1610" s="126" t="s">
        <v>2520</v>
      </c>
      <c r="G1610" s="127" t="s">
        <v>146</v>
      </c>
      <c r="H1610" s="128">
        <v>50</v>
      </c>
      <c r="I1610" s="129">
        <v>288</v>
      </c>
      <c r="J1610" s="129">
        <f>ROUND(I1610*H1610,2)</f>
        <v>14400</v>
      </c>
      <c r="K1610" s="126" t="s">
        <v>132</v>
      </c>
      <c r="L1610" s="25"/>
      <c r="M1610" s="130" t="s">
        <v>1</v>
      </c>
      <c r="N1610" s="131" t="s">
        <v>39</v>
      </c>
      <c r="O1610" s="132">
        <v>0</v>
      </c>
      <c r="P1610" s="132">
        <f>O1610*H1610</f>
        <v>0</v>
      </c>
      <c r="Q1610" s="132">
        <v>0</v>
      </c>
      <c r="R1610" s="132">
        <f>Q1610*H1610</f>
        <v>0</v>
      </c>
      <c r="S1610" s="132">
        <v>0</v>
      </c>
      <c r="T1610" s="133">
        <f>S1610*H1610</f>
        <v>0</v>
      </c>
      <c r="AR1610" s="134" t="s">
        <v>133</v>
      </c>
      <c r="AT1610" s="134" t="s">
        <v>128</v>
      </c>
      <c r="AU1610" s="134" t="s">
        <v>84</v>
      </c>
      <c r="AY1610" s="13" t="s">
        <v>125</v>
      </c>
      <c r="BE1610" s="135">
        <f>IF(N1610="základní",J1610,0)</f>
        <v>14400</v>
      </c>
      <c r="BF1610" s="135">
        <f>IF(N1610="snížená",J1610,0)</f>
        <v>0</v>
      </c>
      <c r="BG1610" s="135">
        <f>IF(N1610="zákl. přenesená",J1610,0)</f>
        <v>0</v>
      </c>
      <c r="BH1610" s="135">
        <f>IF(N1610="sníž. přenesená",J1610,0)</f>
        <v>0</v>
      </c>
      <c r="BI1610" s="135">
        <f>IF(N1610="nulová",J1610,0)</f>
        <v>0</v>
      </c>
      <c r="BJ1610" s="13" t="s">
        <v>82</v>
      </c>
      <c r="BK1610" s="135">
        <f>ROUND(I1610*H1610,2)</f>
        <v>14400</v>
      </c>
      <c r="BL1610" s="13" t="s">
        <v>133</v>
      </c>
      <c r="BM1610" s="134" t="s">
        <v>2521</v>
      </c>
    </row>
    <row r="1611" spans="2:65" s="1" customFormat="1" ht="19.2">
      <c r="B1611" s="25"/>
      <c r="D1611" s="136" t="s">
        <v>134</v>
      </c>
      <c r="F1611" s="137" t="s">
        <v>2522</v>
      </c>
      <c r="L1611" s="25"/>
      <c r="M1611" s="138"/>
      <c r="T1611" s="49"/>
      <c r="AT1611" s="13" t="s">
        <v>134</v>
      </c>
      <c r="AU1611" s="13" t="s">
        <v>84</v>
      </c>
    </row>
    <row r="1612" spans="2:65" s="1" customFormat="1" ht="19.2">
      <c r="B1612" s="25"/>
      <c r="D1612" s="136" t="s">
        <v>136</v>
      </c>
      <c r="F1612" s="139" t="s">
        <v>1341</v>
      </c>
      <c r="L1612" s="25"/>
      <c r="M1612" s="138"/>
      <c r="T1612" s="49"/>
      <c r="AT1612" s="13" t="s">
        <v>136</v>
      </c>
      <c r="AU1612" s="13" t="s">
        <v>84</v>
      </c>
    </row>
    <row r="1613" spans="2:65" s="1" customFormat="1" ht="16.5" customHeight="1">
      <c r="B1613" s="25"/>
      <c r="C1613" s="124" t="s">
        <v>1300</v>
      </c>
      <c r="D1613" s="124" t="s">
        <v>128</v>
      </c>
      <c r="E1613" s="125" t="s">
        <v>2523</v>
      </c>
      <c r="F1613" s="126" t="s">
        <v>2524</v>
      </c>
      <c r="G1613" s="127" t="s">
        <v>146</v>
      </c>
      <c r="H1613" s="128">
        <v>50</v>
      </c>
      <c r="I1613" s="129">
        <v>536</v>
      </c>
      <c r="J1613" s="129">
        <f>ROUND(I1613*H1613,2)</f>
        <v>26800</v>
      </c>
      <c r="K1613" s="126" t="s">
        <v>132</v>
      </c>
      <c r="L1613" s="25"/>
      <c r="M1613" s="130" t="s">
        <v>1</v>
      </c>
      <c r="N1613" s="131" t="s">
        <v>39</v>
      </c>
      <c r="O1613" s="132">
        <v>0</v>
      </c>
      <c r="P1613" s="132">
        <f>O1613*H1613</f>
        <v>0</v>
      </c>
      <c r="Q1613" s="132">
        <v>0</v>
      </c>
      <c r="R1613" s="132">
        <f>Q1613*H1613</f>
        <v>0</v>
      </c>
      <c r="S1613" s="132">
        <v>0</v>
      </c>
      <c r="T1613" s="133">
        <f>S1613*H1613</f>
        <v>0</v>
      </c>
      <c r="AR1613" s="134" t="s">
        <v>133</v>
      </c>
      <c r="AT1613" s="134" t="s">
        <v>128</v>
      </c>
      <c r="AU1613" s="134" t="s">
        <v>84</v>
      </c>
      <c r="AY1613" s="13" t="s">
        <v>125</v>
      </c>
      <c r="BE1613" s="135">
        <f>IF(N1613="základní",J1613,0)</f>
        <v>26800</v>
      </c>
      <c r="BF1613" s="135">
        <f>IF(N1613="snížená",J1613,0)</f>
        <v>0</v>
      </c>
      <c r="BG1613" s="135">
        <f>IF(N1613="zákl. přenesená",J1613,0)</f>
        <v>0</v>
      </c>
      <c r="BH1613" s="135">
        <f>IF(N1613="sníž. přenesená",J1613,0)</f>
        <v>0</v>
      </c>
      <c r="BI1613" s="135">
        <f>IF(N1613="nulová",J1613,0)</f>
        <v>0</v>
      </c>
      <c r="BJ1613" s="13" t="s">
        <v>82</v>
      </c>
      <c r="BK1613" s="135">
        <f>ROUND(I1613*H1613,2)</f>
        <v>26800</v>
      </c>
      <c r="BL1613" s="13" t="s">
        <v>133</v>
      </c>
      <c r="BM1613" s="134" t="s">
        <v>2525</v>
      </c>
    </row>
    <row r="1614" spans="2:65" s="1" customFormat="1" ht="19.2">
      <c r="B1614" s="25"/>
      <c r="D1614" s="136" t="s">
        <v>134</v>
      </c>
      <c r="F1614" s="137" t="s">
        <v>2526</v>
      </c>
      <c r="L1614" s="25"/>
      <c r="M1614" s="138"/>
      <c r="T1614" s="49"/>
      <c r="AT1614" s="13" t="s">
        <v>134</v>
      </c>
      <c r="AU1614" s="13" t="s">
        <v>84</v>
      </c>
    </row>
    <row r="1615" spans="2:65" s="1" customFormat="1" ht="19.2">
      <c r="B1615" s="25"/>
      <c r="D1615" s="136" t="s">
        <v>136</v>
      </c>
      <c r="F1615" s="139" t="s">
        <v>1341</v>
      </c>
      <c r="L1615" s="25"/>
      <c r="M1615" s="138"/>
      <c r="T1615" s="49"/>
      <c r="AT1615" s="13" t="s">
        <v>136</v>
      </c>
      <c r="AU1615" s="13" t="s">
        <v>84</v>
      </c>
    </row>
    <row r="1616" spans="2:65" s="1" customFormat="1" ht="16.5" customHeight="1">
      <c r="B1616" s="25"/>
      <c r="C1616" s="124" t="s">
        <v>2527</v>
      </c>
      <c r="D1616" s="124" t="s">
        <v>128</v>
      </c>
      <c r="E1616" s="125" t="s">
        <v>2528</v>
      </c>
      <c r="F1616" s="126" t="s">
        <v>2529</v>
      </c>
      <c r="G1616" s="127" t="s">
        <v>146</v>
      </c>
      <c r="H1616" s="128">
        <v>50</v>
      </c>
      <c r="I1616" s="129">
        <v>717</v>
      </c>
      <c r="J1616" s="129">
        <f>ROUND(I1616*H1616,2)</f>
        <v>35850</v>
      </c>
      <c r="K1616" s="126" t="s">
        <v>132</v>
      </c>
      <c r="L1616" s="25"/>
      <c r="M1616" s="130" t="s">
        <v>1</v>
      </c>
      <c r="N1616" s="131" t="s">
        <v>39</v>
      </c>
      <c r="O1616" s="132">
        <v>0</v>
      </c>
      <c r="P1616" s="132">
        <f>O1616*H1616</f>
        <v>0</v>
      </c>
      <c r="Q1616" s="132">
        <v>0</v>
      </c>
      <c r="R1616" s="132">
        <f>Q1616*H1616</f>
        <v>0</v>
      </c>
      <c r="S1616" s="132">
        <v>0</v>
      </c>
      <c r="T1616" s="133">
        <f>S1616*H1616</f>
        <v>0</v>
      </c>
      <c r="AR1616" s="134" t="s">
        <v>133</v>
      </c>
      <c r="AT1616" s="134" t="s">
        <v>128</v>
      </c>
      <c r="AU1616" s="134" t="s">
        <v>84</v>
      </c>
      <c r="AY1616" s="13" t="s">
        <v>125</v>
      </c>
      <c r="BE1616" s="135">
        <f>IF(N1616="základní",J1616,0)</f>
        <v>35850</v>
      </c>
      <c r="BF1616" s="135">
        <f>IF(N1616="snížená",J1616,0)</f>
        <v>0</v>
      </c>
      <c r="BG1616" s="135">
        <f>IF(N1616="zákl. přenesená",J1616,0)</f>
        <v>0</v>
      </c>
      <c r="BH1616" s="135">
        <f>IF(N1616="sníž. přenesená",J1616,0)</f>
        <v>0</v>
      </c>
      <c r="BI1616" s="135">
        <f>IF(N1616="nulová",J1616,0)</f>
        <v>0</v>
      </c>
      <c r="BJ1616" s="13" t="s">
        <v>82</v>
      </c>
      <c r="BK1616" s="135">
        <f>ROUND(I1616*H1616,2)</f>
        <v>35850</v>
      </c>
      <c r="BL1616" s="13" t="s">
        <v>133</v>
      </c>
      <c r="BM1616" s="134" t="s">
        <v>2530</v>
      </c>
    </row>
    <row r="1617" spans="2:65" s="1" customFormat="1" ht="19.2">
      <c r="B1617" s="25"/>
      <c r="D1617" s="136" t="s">
        <v>134</v>
      </c>
      <c r="F1617" s="137" t="s">
        <v>2531</v>
      </c>
      <c r="L1617" s="25"/>
      <c r="M1617" s="138"/>
      <c r="T1617" s="49"/>
      <c r="AT1617" s="13" t="s">
        <v>134</v>
      </c>
      <c r="AU1617" s="13" t="s">
        <v>84</v>
      </c>
    </row>
    <row r="1618" spans="2:65" s="1" customFormat="1" ht="19.2">
      <c r="B1618" s="25"/>
      <c r="D1618" s="136" t="s">
        <v>136</v>
      </c>
      <c r="F1618" s="139" t="s">
        <v>1341</v>
      </c>
      <c r="L1618" s="25"/>
      <c r="M1618" s="138"/>
      <c r="T1618" s="49"/>
      <c r="AT1618" s="13" t="s">
        <v>136</v>
      </c>
      <c r="AU1618" s="13" t="s">
        <v>84</v>
      </c>
    </row>
    <row r="1619" spans="2:65" s="1" customFormat="1" ht="16.5" customHeight="1">
      <c r="B1619" s="25"/>
      <c r="C1619" s="124" t="s">
        <v>1305</v>
      </c>
      <c r="D1619" s="124" t="s">
        <v>128</v>
      </c>
      <c r="E1619" s="125" t="s">
        <v>2532</v>
      </c>
      <c r="F1619" s="126" t="s">
        <v>2533</v>
      </c>
      <c r="G1619" s="127" t="s">
        <v>146</v>
      </c>
      <c r="H1619" s="128">
        <v>20</v>
      </c>
      <c r="I1619" s="129">
        <v>47.1</v>
      </c>
      <c r="J1619" s="129">
        <f>ROUND(I1619*H1619,2)</f>
        <v>942</v>
      </c>
      <c r="K1619" s="126" t="s">
        <v>132</v>
      </c>
      <c r="L1619" s="25"/>
      <c r="M1619" s="130" t="s">
        <v>1</v>
      </c>
      <c r="N1619" s="131" t="s">
        <v>39</v>
      </c>
      <c r="O1619" s="132">
        <v>0</v>
      </c>
      <c r="P1619" s="132">
        <f>O1619*H1619</f>
        <v>0</v>
      </c>
      <c r="Q1619" s="132">
        <v>0</v>
      </c>
      <c r="R1619" s="132">
        <f>Q1619*H1619</f>
        <v>0</v>
      </c>
      <c r="S1619" s="132">
        <v>0</v>
      </c>
      <c r="T1619" s="133">
        <f>S1619*H1619</f>
        <v>0</v>
      </c>
      <c r="AR1619" s="134" t="s">
        <v>133</v>
      </c>
      <c r="AT1619" s="134" t="s">
        <v>128</v>
      </c>
      <c r="AU1619" s="134" t="s">
        <v>84</v>
      </c>
      <c r="AY1619" s="13" t="s">
        <v>125</v>
      </c>
      <c r="BE1619" s="135">
        <f>IF(N1619="základní",J1619,0)</f>
        <v>942</v>
      </c>
      <c r="BF1619" s="135">
        <f>IF(N1619="snížená",J1619,0)</f>
        <v>0</v>
      </c>
      <c r="BG1619" s="135">
        <f>IF(N1619="zákl. přenesená",J1619,0)</f>
        <v>0</v>
      </c>
      <c r="BH1619" s="135">
        <f>IF(N1619="sníž. přenesená",J1619,0)</f>
        <v>0</v>
      </c>
      <c r="BI1619" s="135">
        <f>IF(N1619="nulová",J1619,0)</f>
        <v>0</v>
      </c>
      <c r="BJ1619" s="13" t="s">
        <v>82</v>
      </c>
      <c r="BK1619" s="135">
        <f>ROUND(I1619*H1619,2)</f>
        <v>942</v>
      </c>
      <c r="BL1619" s="13" t="s">
        <v>133</v>
      </c>
      <c r="BM1619" s="134" t="s">
        <v>2534</v>
      </c>
    </row>
    <row r="1620" spans="2:65" s="1" customFormat="1" ht="19.2">
      <c r="B1620" s="25"/>
      <c r="D1620" s="136" t="s">
        <v>134</v>
      </c>
      <c r="F1620" s="137" t="s">
        <v>2535</v>
      </c>
      <c r="L1620" s="25"/>
      <c r="M1620" s="138"/>
      <c r="T1620" s="49"/>
      <c r="AT1620" s="13" t="s">
        <v>134</v>
      </c>
      <c r="AU1620" s="13" t="s">
        <v>84</v>
      </c>
    </row>
    <row r="1621" spans="2:65" s="1" customFormat="1" ht="19.2">
      <c r="B1621" s="25"/>
      <c r="D1621" s="136" t="s">
        <v>136</v>
      </c>
      <c r="F1621" s="139" t="s">
        <v>1341</v>
      </c>
      <c r="L1621" s="25"/>
      <c r="M1621" s="138"/>
      <c r="T1621" s="49"/>
      <c r="AT1621" s="13" t="s">
        <v>136</v>
      </c>
      <c r="AU1621" s="13" t="s">
        <v>84</v>
      </c>
    </row>
    <row r="1622" spans="2:65" s="1" customFormat="1" ht="16.5" customHeight="1">
      <c r="B1622" s="25"/>
      <c r="C1622" s="124" t="s">
        <v>2536</v>
      </c>
      <c r="D1622" s="124" t="s">
        <v>128</v>
      </c>
      <c r="E1622" s="125" t="s">
        <v>2537</v>
      </c>
      <c r="F1622" s="126" t="s">
        <v>2538</v>
      </c>
      <c r="G1622" s="127" t="s">
        <v>146</v>
      </c>
      <c r="H1622" s="128">
        <v>50</v>
      </c>
      <c r="I1622" s="129">
        <v>429</v>
      </c>
      <c r="J1622" s="129">
        <f>ROUND(I1622*H1622,2)</f>
        <v>21450</v>
      </c>
      <c r="K1622" s="126" t="s">
        <v>132</v>
      </c>
      <c r="L1622" s="25"/>
      <c r="M1622" s="130" t="s">
        <v>1</v>
      </c>
      <c r="N1622" s="131" t="s">
        <v>39</v>
      </c>
      <c r="O1622" s="132">
        <v>0</v>
      </c>
      <c r="P1622" s="132">
        <f>O1622*H1622</f>
        <v>0</v>
      </c>
      <c r="Q1622" s="132">
        <v>0</v>
      </c>
      <c r="R1622" s="132">
        <f>Q1622*H1622</f>
        <v>0</v>
      </c>
      <c r="S1622" s="132">
        <v>0</v>
      </c>
      <c r="T1622" s="133">
        <f>S1622*H1622</f>
        <v>0</v>
      </c>
      <c r="AR1622" s="134" t="s">
        <v>133</v>
      </c>
      <c r="AT1622" s="134" t="s">
        <v>128</v>
      </c>
      <c r="AU1622" s="134" t="s">
        <v>84</v>
      </c>
      <c r="AY1622" s="13" t="s">
        <v>125</v>
      </c>
      <c r="BE1622" s="135">
        <f>IF(N1622="základní",J1622,0)</f>
        <v>21450</v>
      </c>
      <c r="BF1622" s="135">
        <f>IF(N1622="snížená",J1622,0)</f>
        <v>0</v>
      </c>
      <c r="BG1622" s="135">
        <f>IF(N1622="zákl. přenesená",J1622,0)</f>
        <v>0</v>
      </c>
      <c r="BH1622" s="135">
        <f>IF(N1622="sníž. přenesená",J1622,0)</f>
        <v>0</v>
      </c>
      <c r="BI1622" s="135">
        <f>IF(N1622="nulová",J1622,0)</f>
        <v>0</v>
      </c>
      <c r="BJ1622" s="13" t="s">
        <v>82</v>
      </c>
      <c r="BK1622" s="135">
        <f>ROUND(I1622*H1622,2)</f>
        <v>21450</v>
      </c>
      <c r="BL1622" s="13" t="s">
        <v>133</v>
      </c>
      <c r="BM1622" s="134" t="s">
        <v>2539</v>
      </c>
    </row>
    <row r="1623" spans="2:65" s="1" customFormat="1" ht="19.2">
      <c r="B1623" s="25"/>
      <c r="D1623" s="136" t="s">
        <v>134</v>
      </c>
      <c r="F1623" s="137" t="s">
        <v>2540</v>
      </c>
      <c r="L1623" s="25"/>
      <c r="M1623" s="138"/>
      <c r="T1623" s="49"/>
      <c r="AT1623" s="13" t="s">
        <v>134</v>
      </c>
      <c r="AU1623" s="13" t="s">
        <v>84</v>
      </c>
    </row>
    <row r="1624" spans="2:65" s="1" customFormat="1" ht="19.2">
      <c r="B1624" s="25"/>
      <c r="D1624" s="136" t="s">
        <v>136</v>
      </c>
      <c r="F1624" s="139" t="s">
        <v>2335</v>
      </c>
      <c r="L1624" s="25"/>
      <c r="M1624" s="138"/>
      <c r="T1624" s="49"/>
      <c r="AT1624" s="13" t="s">
        <v>136</v>
      </c>
      <c r="AU1624" s="13" t="s">
        <v>84</v>
      </c>
    </row>
    <row r="1625" spans="2:65" s="1" customFormat="1" ht="16.5" customHeight="1">
      <c r="B1625" s="25"/>
      <c r="C1625" s="124" t="s">
        <v>1309</v>
      </c>
      <c r="D1625" s="124" t="s">
        <v>128</v>
      </c>
      <c r="E1625" s="125" t="s">
        <v>2541</v>
      </c>
      <c r="F1625" s="126" t="s">
        <v>2542</v>
      </c>
      <c r="G1625" s="127" t="s">
        <v>146</v>
      </c>
      <c r="H1625" s="128">
        <v>50</v>
      </c>
      <c r="I1625" s="129">
        <v>804</v>
      </c>
      <c r="J1625" s="129">
        <f>ROUND(I1625*H1625,2)</f>
        <v>40200</v>
      </c>
      <c r="K1625" s="126" t="s">
        <v>132</v>
      </c>
      <c r="L1625" s="25"/>
      <c r="M1625" s="130" t="s">
        <v>1</v>
      </c>
      <c r="N1625" s="131" t="s">
        <v>39</v>
      </c>
      <c r="O1625" s="132">
        <v>0</v>
      </c>
      <c r="P1625" s="132">
        <f>O1625*H1625</f>
        <v>0</v>
      </c>
      <c r="Q1625" s="132">
        <v>0</v>
      </c>
      <c r="R1625" s="132">
        <f>Q1625*H1625</f>
        <v>0</v>
      </c>
      <c r="S1625" s="132">
        <v>0</v>
      </c>
      <c r="T1625" s="133">
        <f>S1625*H1625</f>
        <v>0</v>
      </c>
      <c r="AR1625" s="134" t="s">
        <v>133</v>
      </c>
      <c r="AT1625" s="134" t="s">
        <v>128</v>
      </c>
      <c r="AU1625" s="134" t="s">
        <v>84</v>
      </c>
      <c r="AY1625" s="13" t="s">
        <v>125</v>
      </c>
      <c r="BE1625" s="135">
        <f>IF(N1625="základní",J1625,0)</f>
        <v>40200</v>
      </c>
      <c r="BF1625" s="135">
        <f>IF(N1625="snížená",J1625,0)</f>
        <v>0</v>
      </c>
      <c r="BG1625" s="135">
        <f>IF(N1625="zákl. přenesená",J1625,0)</f>
        <v>0</v>
      </c>
      <c r="BH1625" s="135">
        <f>IF(N1625="sníž. přenesená",J1625,0)</f>
        <v>0</v>
      </c>
      <c r="BI1625" s="135">
        <f>IF(N1625="nulová",J1625,0)</f>
        <v>0</v>
      </c>
      <c r="BJ1625" s="13" t="s">
        <v>82</v>
      </c>
      <c r="BK1625" s="135">
        <f>ROUND(I1625*H1625,2)</f>
        <v>40200</v>
      </c>
      <c r="BL1625" s="13" t="s">
        <v>133</v>
      </c>
      <c r="BM1625" s="134" t="s">
        <v>2543</v>
      </c>
    </row>
    <row r="1626" spans="2:65" s="1" customFormat="1" ht="19.2">
      <c r="B1626" s="25"/>
      <c r="D1626" s="136" t="s">
        <v>134</v>
      </c>
      <c r="F1626" s="137" t="s">
        <v>2544</v>
      </c>
      <c r="L1626" s="25"/>
      <c r="M1626" s="138"/>
      <c r="T1626" s="49"/>
      <c r="AT1626" s="13" t="s">
        <v>134</v>
      </c>
      <c r="AU1626" s="13" t="s">
        <v>84</v>
      </c>
    </row>
    <row r="1627" spans="2:65" s="1" customFormat="1" ht="19.2">
      <c r="B1627" s="25"/>
      <c r="D1627" s="136" t="s">
        <v>136</v>
      </c>
      <c r="F1627" s="139" t="s">
        <v>2335</v>
      </c>
      <c r="L1627" s="25"/>
      <c r="M1627" s="138"/>
      <c r="T1627" s="49"/>
      <c r="AT1627" s="13" t="s">
        <v>136</v>
      </c>
      <c r="AU1627" s="13" t="s">
        <v>84</v>
      </c>
    </row>
    <row r="1628" spans="2:65" s="1" customFormat="1" ht="16.5" customHeight="1">
      <c r="B1628" s="25"/>
      <c r="C1628" s="124" t="s">
        <v>2545</v>
      </c>
      <c r="D1628" s="124" t="s">
        <v>128</v>
      </c>
      <c r="E1628" s="125" t="s">
        <v>2546</v>
      </c>
      <c r="F1628" s="126" t="s">
        <v>2547</v>
      </c>
      <c r="G1628" s="127" t="s">
        <v>146</v>
      </c>
      <c r="H1628" s="128">
        <v>20</v>
      </c>
      <c r="I1628" s="129">
        <v>1080</v>
      </c>
      <c r="J1628" s="129">
        <f>ROUND(I1628*H1628,2)</f>
        <v>21600</v>
      </c>
      <c r="K1628" s="126" t="s">
        <v>132</v>
      </c>
      <c r="L1628" s="25"/>
      <c r="M1628" s="130" t="s">
        <v>1</v>
      </c>
      <c r="N1628" s="131" t="s">
        <v>39</v>
      </c>
      <c r="O1628" s="132">
        <v>0</v>
      </c>
      <c r="P1628" s="132">
        <f>O1628*H1628</f>
        <v>0</v>
      </c>
      <c r="Q1628" s="132">
        <v>0</v>
      </c>
      <c r="R1628" s="132">
        <f>Q1628*H1628</f>
        <v>0</v>
      </c>
      <c r="S1628" s="132">
        <v>0</v>
      </c>
      <c r="T1628" s="133">
        <f>S1628*H1628</f>
        <v>0</v>
      </c>
      <c r="AR1628" s="134" t="s">
        <v>133</v>
      </c>
      <c r="AT1628" s="134" t="s">
        <v>128</v>
      </c>
      <c r="AU1628" s="134" t="s">
        <v>84</v>
      </c>
      <c r="AY1628" s="13" t="s">
        <v>125</v>
      </c>
      <c r="BE1628" s="135">
        <f>IF(N1628="základní",J1628,0)</f>
        <v>21600</v>
      </c>
      <c r="BF1628" s="135">
        <f>IF(N1628="snížená",J1628,0)</f>
        <v>0</v>
      </c>
      <c r="BG1628" s="135">
        <f>IF(N1628="zákl. přenesená",J1628,0)</f>
        <v>0</v>
      </c>
      <c r="BH1628" s="135">
        <f>IF(N1628="sníž. přenesená",J1628,0)</f>
        <v>0</v>
      </c>
      <c r="BI1628" s="135">
        <f>IF(N1628="nulová",J1628,0)</f>
        <v>0</v>
      </c>
      <c r="BJ1628" s="13" t="s">
        <v>82</v>
      </c>
      <c r="BK1628" s="135">
        <f>ROUND(I1628*H1628,2)</f>
        <v>21600</v>
      </c>
      <c r="BL1628" s="13" t="s">
        <v>133</v>
      </c>
      <c r="BM1628" s="134" t="s">
        <v>2548</v>
      </c>
    </row>
    <row r="1629" spans="2:65" s="1" customFormat="1" ht="19.2">
      <c r="B1629" s="25"/>
      <c r="D1629" s="136" t="s">
        <v>134</v>
      </c>
      <c r="F1629" s="137" t="s">
        <v>2549</v>
      </c>
      <c r="L1629" s="25"/>
      <c r="M1629" s="138"/>
      <c r="T1629" s="49"/>
      <c r="AT1629" s="13" t="s">
        <v>134</v>
      </c>
      <c r="AU1629" s="13" t="s">
        <v>84</v>
      </c>
    </row>
    <row r="1630" spans="2:65" s="1" customFormat="1" ht="19.2">
      <c r="B1630" s="25"/>
      <c r="D1630" s="136" t="s">
        <v>136</v>
      </c>
      <c r="F1630" s="139" t="s">
        <v>2335</v>
      </c>
      <c r="L1630" s="25"/>
      <c r="M1630" s="138"/>
      <c r="T1630" s="49"/>
      <c r="AT1630" s="13" t="s">
        <v>136</v>
      </c>
      <c r="AU1630" s="13" t="s">
        <v>84</v>
      </c>
    </row>
    <row r="1631" spans="2:65" s="1" customFormat="1" ht="16.5" customHeight="1">
      <c r="B1631" s="25"/>
      <c r="C1631" s="124" t="s">
        <v>1315</v>
      </c>
      <c r="D1631" s="124" t="s">
        <v>128</v>
      </c>
      <c r="E1631" s="125" t="s">
        <v>2550</v>
      </c>
      <c r="F1631" s="126" t="s">
        <v>2551</v>
      </c>
      <c r="G1631" s="127" t="s">
        <v>146</v>
      </c>
      <c r="H1631" s="128">
        <v>20</v>
      </c>
      <c r="I1631" s="129">
        <v>73.400000000000006</v>
      </c>
      <c r="J1631" s="129">
        <f>ROUND(I1631*H1631,2)</f>
        <v>1468</v>
      </c>
      <c r="K1631" s="126" t="s">
        <v>132</v>
      </c>
      <c r="L1631" s="25"/>
      <c r="M1631" s="130" t="s">
        <v>1</v>
      </c>
      <c r="N1631" s="131" t="s">
        <v>39</v>
      </c>
      <c r="O1631" s="132">
        <v>0</v>
      </c>
      <c r="P1631" s="132">
        <f>O1631*H1631</f>
        <v>0</v>
      </c>
      <c r="Q1631" s="132">
        <v>0</v>
      </c>
      <c r="R1631" s="132">
        <f>Q1631*H1631</f>
        <v>0</v>
      </c>
      <c r="S1631" s="132">
        <v>0</v>
      </c>
      <c r="T1631" s="133">
        <f>S1631*H1631</f>
        <v>0</v>
      </c>
      <c r="AR1631" s="134" t="s">
        <v>133</v>
      </c>
      <c r="AT1631" s="134" t="s">
        <v>128</v>
      </c>
      <c r="AU1631" s="134" t="s">
        <v>84</v>
      </c>
      <c r="AY1631" s="13" t="s">
        <v>125</v>
      </c>
      <c r="BE1631" s="135">
        <f>IF(N1631="základní",J1631,0)</f>
        <v>1468</v>
      </c>
      <c r="BF1631" s="135">
        <f>IF(N1631="snížená",J1631,0)</f>
        <v>0</v>
      </c>
      <c r="BG1631" s="135">
        <f>IF(N1631="zákl. přenesená",J1631,0)</f>
        <v>0</v>
      </c>
      <c r="BH1631" s="135">
        <f>IF(N1631="sníž. přenesená",J1631,0)</f>
        <v>0</v>
      </c>
      <c r="BI1631" s="135">
        <f>IF(N1631="nulová",J1631,0)</f>
        <v>0</v>
      </c>
      <c r="BJ1631" s="13" t="s">
        <v>82</v>
      </c>
      <c r="BK1631" s="135">
        <f>ROUND(I1631*H1631,2)</f>
        <v>1468</v>
      </c>
      <c r="BL1631" s="13" t="s">
        <v>133</v>
      </c>
      <c r="BM1631" s="134" t="s">
        <v>2552</v>
      </c>
    </row>
    <row r="1632" spans="2:65" s="1" customFormat="1" ht="19.2">
      <c r="B1632" s="25"/>
      <c r="D1632" s="136" t="s">
        <v>134</v>
      </c>
      <c r="F1632" s="137" t="s">
        <v>2553</v>
      </c>
      <c r="L1632" s="25"/>
      <c r="M1632" s="138"/>
      <c r="T1632" s="49"/>
      <c r="AT1632" s="13" t="s">
        <v>134</v>
      </c>
      <c r="AU1632" s="13" t="s">
        <v>84</v>
      </c>
    </row>
    <row r="1633" spans="2:65" s="1" customFormat="1" ht="19.2">
      <c r="B1633" s="25"/>
      <c r="D1633" s="136" t="s">
        <v>136</v>
      </c>
      <c r="F1633" s="139" t="s">
        <v>2335</v>
      </c>
      <c r="L1633" s="25"/>
      <c r="M1633" s="138"/>
      <c r="T1633" s="49"/>
      <c r="AT1633" s="13" t="s">
        <v>136</v>
      </c>
      <c r="AU1633" s="13" t="s">
        <v>84</v>
      </c>
    </row>
    <row r="1634" spans="2:65" s="1" customFormat="1" ht="16.5" customHeight="1">
      <c r="B1634" s="25"/>
      <c r="C1634" s="124" t="s">
        <v>2554</v>
      </c>
      <c r="D1634" s="124" t="s">
        <v>128</v>
      </c>
      <c r="E1634" s="125" t="s">
        <v>2555</v>
      </c>
      <c r="F1634" s="126" t="s">
        <v>2556</v>
      </c>
      <c r="G1634" s="127" t="s">
        <v>450</v>
      </c>
      <c r="H1634" s="128">
        <v>50</v>
      </c>
      <c r="I1634" s="129">
        <v>437</v>
      </c>
      <c r="J1634" s="129">
        <f>ROUND(I1634*H1634,2)</f>
        <v>21850</v>
      </c>
      <c r="K1634" s="126" t="s">
        <v>132</v>
      </c>
      <c r="L1634" s="25"/>
      <c r="M1634" s="130" t="s">
        <v>1</v>
      </c>
      <c r="N1634" s="131" t="s">
        <v>39</v>
      </c>
      <c r="O1634" s="132">
        <v>0</v>
      </c>
      <c r="P1634" s="132">
        <f>O1634*H1634</f>
        <v>0</v>
      </c>
      <c r="Q1634" s="132">
        <v>0</v>
      </c>
      <c r="R1634" s="132">
        <f>Q1634*H1634</f>
        <v>0</v>
      </c>
      <c r="S1634" s="132">
        <v>0</v>
      </c>
      <c r="T1634" s="133">
        <f>S1634*H1634</f>
        <v>0</v>
      </c>
      <c r="AR1634" s="134" t="s">
        <v>133</v>
      </c>
      <c r="AT1634" s="134" t="s">
        <v>128</v>
      </c>
      <c r="AU1634" s="134" t="s">
        <v>84</v>
      </c>
      <c r="AY1634" s="13" t="s">
        <v>125</v>
      </c>
      <c r="BE1634" s="135">
        <f>IF(N1634="základní",J1634,0)</f>
        <v>21850</v>
      </c>
      <c r="BF1634" s="135">
        <f>IF(N1634="snížená",J1634,0)</f>
        <v>0</v>
      </c>
      <c r="BG1634" s="135">
        <f>IF(N1634="zákl. přenesená",J1634,0)</f>
        <v>0</v>
      </c>
      <c r="BH1634" s="135">
        <f>IF(N1634="sníž. přenesená",J1634,0)</f>
        <v>0</v>
      </c>
      <c r="BI1634" s="135">
        <f>IF(N1634="nulová",J1634,0)</f>
        <v>0</v>
      </c>
      <c r="BJ1634" s="13" t="s">
        <v>82</v>
      </c>
      <c r="BK1634" s="135">
        <f>ROUND(I1634*H1634,2)</f>
        <v>21850</v>
      </c>
      <c r="BL1634" s="13" t="s">
        <v>133</v>
      </c>
      <c r="BM1634" s="134" t="s">
        <v>2557</v>
      </c>
    </row>
    <row r="1635" spans="2:65" s="1" customFormat="1" ht="19.2">
      <c r="B1635" s="25"/>
      <c r="D1635" s="136" t="s">
        <v>134</v>
      </c>
      <c r="F1635" s="137" t="s">
        <v>2558</v>
      </c>
      <c r="L1635" s="25"/>
      <c r="M1635" s="138"/>
      <c r="T1635" s="49"/>
      <c r="AT1635" s="13" t="s">
        <v>134</v>
      </c>
      <c r="AU1635" s="13" t="s">
        <v>84</v>
      </c>
    </row>
    <row r="1636" spans="2:65" s="1" customFormat="1" ht="28.8">
      <c r="B1636" s="25"/>
      <c r="D1636" s="136" t="s">
        <v>136</v>
      </c>
      <c r="F1636" s="139" t="s">
        <v>2559</v>
      </c>
      <c r="L1636" s="25"/>
      <c r="M1636" s="138"/>
      <c r="T1636" s="49"/>
      <c r="AT1636" s="13" t="s">
        <v>136</v>
      </c>
      <c r="AU1636" s="13" t="s">
        <v>84</v>
      </c>
    </row>
    <row r="1637" spans="2:65" s="1" customFormat="1" ht="16.5" customHeight="1">
      <c r="B1637" s="25"/>
      <c r="C1637" s="124" t="s">
        <v>1319</v>
      </c>
      <c r="D1637" s="124" t="s">
        <v>128</v>
      </c>
      <c r="E1637" s="125" t="s">
        <v>2560</v>
      </c>
      <c r="F1637" s="126" t="s">
        <v>2561</v>
      </c>
      <c r="G1637" s="127" t="s">
        <v>450</v>
      </c>
      <c r="H1637" s="128">
        <v>50</v>
      </c>
      <c r="I1637" s="129">
        <v>656</v>
      </c>
      <c r="J1637" s="129">
        <f>ROUND(I1637*H1637,2)</f>
        <v>32800</v>
      </c>
      <c r="K1637" s="126" t="s">
        <v>132</v>
      </c>
      <c r="L1637" s="25"/>
      <c r="M1637" s="130" t="s">
        <v>1</v>
      </c>
      <c r="N1637" s="131" t="s">
        <v>39</v>
      </c>
      <c r="O1637" s="132">
        <v>0</v>
      </c>
      <c r="P1637" s="132">
        <f>O1637*H1637</f>
        <v>0</v>
      </c>
      <c r="Q1637" s="132">
        <v>0</v>
      </c>
      <c r="R1637" s="132">
        <f>Q1637*H1637</f>
        <v>0</v>
      </c>
      <c r="S1637" s="132">
        <v>0</v>
      </c>
      <c r="T1637" s="133">
        <f>S1637*H1637</f>
        <v>0</v>
      </c>
      <c r="AR1637" s="134" t="s">
        <v>133</v>
      </c>
      <c r="AT1637" s="134" t="s">
        <v>128</v>
      </c>
      <c r="AU1637" s="134" t="s">
        <v>84</v>
      </c>
      <c r="AY1637" s="13" t="s">
        <v>125</v>
      </c>
      <c r="BE1637" s="135">
        <f>IF(N1637="základní",J1637,0)</f>
        <v>32800</v>
      </c>
      <c r="BF1637" s="135">
        <f>IF(N1637="snížená",J1637,0)</f>
        <v>0</v>
      </c>
      <c r="BG1637" s="135">
        <f>IF(N1637="zákl. přenesená",J1637,0)</f>
        <v>0</v>
      </c>
      <c r="BH1637" s="135">
        <f>IF(N1637="sníž. přenesená",J1637,0)</f>
        <v>0</v>
      </c>
      <c r="BI1637" s="135">
        <f>IF(N1637="nulová",J1637,0)</f>
        <v>0</v>
      </c>
      <c r="BJ1637" s="13" t="s">
        <v>82</v>
      </c>
      <c r="BK1637" s="135">
        <f>ROUND(I1637*H1637,2)</f>
        <v>32800</v>
      </c>
      <c r="BL1637" s="13" t="s">
        <v>133</v>
      </c>
      <c r="BM1637" s="134" t="s">
        <v>2562</v>
      </c>
    </row>
    <row r="1638" spans="2:65" s="1" customFormat="1" ht="19.2">
      <c r="B1638" s="25"/>
      <c r="D1638" s="136" t="s">
        <v>134</v>
      </c>
      <c r="F1638" s="137" t="s">
        <v>2563</v>
      </c>
      <c r="L1638" s="25"/>
      <c r="M1638" s="138"/>
      <c r="T1638" s="49"/>
      <c r="AT1638" s="13" t="s">
        <v>134</v>
      </c>
      <c r="AU1638" s="13" t="s">
        <v>84</v>
      </c>
    </row>
    <row r="1639" spans="2:65" s="1" customFormat="1" ht="28.8">
      <c r="B1639" s="25"/>
      <c r="D1639" s="136" t="s">
        <v>136</v>
      </c>
      <c r="F1639" s="139" t="s">
        <v>2559</v>
      </c>
      <c r="L1639" s="25"/>
      <c r="M1639" s="138"/>
      <c r="T1639" s="49"/>
      <c r="AT1639" s="13" t="s">
        <v>136</v>
      </c>
      <c r="AU1639" s="13" t="s">
        <v>84</v>
      </c>
    </row>
    <row r="1640" spans="2:65" s="1" customFormat="1" ht="16.5" customHeight="1">
      <c r="B1640" s="25"/>
      <c r="C1640" s="124" t="s">
        <v>2564</v>
      </c>
      <c r="D1640" s="124" t="s">
        <v>128</v>
      </c>
      <c r="E1640" s="125" t="s">
        <v>2565</v>
      </c>
      <c r="F1640" s="126" t="s">
        <v>2566</v>
      </c>
      <c r="G1640" s="127" t="s">
        <v>208</v>
      </c>
      <c r="H1640" s="128">
        <v>20</v>
      </c>
      <c r="I1640" s="129">
        <v>724</v>
      </c>
      <c r="J1640" s="129">
        <f>ROUND(I1640*H1640,2)</f>
        <v>14480</v>
      </c>
      <c r="K1640" s="126" t="s">
        <v>132</v>
      </c>
      <c r="L1640" s="25"/>
      <c r="M1640" s="130" t="s">
        <v>1</v>
      </c>
      <c r="N1640" s="131" t="s">
        <v>39</v>
      </c>
      <c r="O1640" s="132">
        <v>0</v>
      </c>
      <c r="P1640" s="132">
        <f>O1640*H1640</f>
        <v>0</v>
      </c>
      <c r="Q1640" s="132">
        <v>0</v>
      </c>
      <c r="R1640" s="132">
        <f>Q1640*H1640</f>
        <v>0</v>
      </c>
      <c r="S1640" s="132">
        <v>0</v>
      </c>
      <c r="T1640" s="133">
        <f>S1640*H1640</f>
        <v>0</v>
      </c>
      <c r="AR1640" s="134" t="s">
        <v>133</v>
      </c>
      <c r="AT1640" s="134" t="s">
        <v>128</v>
      </c>
      <c r="AU1640" s="134" t="s">
        <v>84</v>
      </c>
      <c r="AY1640" s="13" t="s">
        <v>125</v>
      </c>
      <c r="BE1640" s="135">
        <f>IF(N1640="základní",J1640,0)</f>
        <v>14480</v>
      </c>
      <c r="BF1640" s="135">
        <f>IF(N1640="snížená",J1640,0)</f>
        <v>0</v>
      </c>
      <c r="BG1640" s="135">
        <f>IF(N1640="zákl. přenesená",J1640,0)</f>
        <v>0</v>
      </c>
      <c r="BH1640" s="135">
        <f>IF(N1640="sníž. přenesená",J1640,0)</f>
        <v>0</v>
      </c>
      <c r="BI1640" s="135">
        <f>IF(N1640="nulová",J1640,0)</f>
        <v>0</v>
      </c>
      <c r="BJ1640" s="13" t="s">
        <v>82</v>
      </c>
      <c r="BK1640" s="135">
        <f>ROUND(I1640*H1640,2)</f>
        <v>14480</v>
      </c>
      <c r="BL1640" s="13" t="s">
        <v>133</v>
      </c>
      <c r="BM1640" s="134" t="s">
        <v>2567</v>
      </c>
    </row>
    <row r="1641" spans="2:65" s="1" customFormat="1" ht="19.2">
      <c r="B1641" s="25"/>
      <c r="D1641" s="136" t="s">
        <v>134</v>
      </c>
      <c r="F1641" s="137" t="s">
        <v>2568</v>
      </c>
      <c r="L1641" s="25"/>
      <c r="M1641" s="138"/>
      <c r="T1641" s="49"/>
      <c r="AT1641" s="13" t="s">
        <v>134</v>
      </c>
      <c r="AU1641" s="13" t="s">
        <v>84</v>
      </c>
    </row>
    <row r="1642" spans="2:65" s="1" customFormat="1" ht="19.2">
      <c r="B1642" s="25"/>
      <c r="D1642" s="136" t="s">
        <v>136</v>
      </c>
      <c r="F1642" s="139" t="s">
        <v>1341</v>
      </c>
      <c r="L1642" s="25"/>
      <c r="M1642" s="138"/>
      <c r="T1642" s="49"/>
      <c r="AT1642" s="13" t="s">
        <v>136</v>
      </c>
      <c r="AU1642" s="13" t="s">
        <v>84</v>
      </c>
    </row>
    <row r="1643" spans="2:65" s="1" customFormat="1" ht="16.5" customHeight="1">
      <c r="B1643" s="25"/>
      <c r="C1643" s="124" t="s">
        <v>1324</v>
      </c>
      <c r="D1643" s="124" t="s">
        <v>128</v>
      </c>
      <c r="E1643" s="125" t="s">
        <v>2569</v>
      </c>
      <c r="F1643" s="126" t="s">
        <v>2570</v>
      </c>
      <c r="G1643" s="127" t="s">
        <v>208</v>
      </c>
      <c r="H1643" s="128">
        <v>20</v>
      </c>
      <c r="I1643" s="129">
        <v>458</v>
      </c>
      <c r="J1643" s="129">
        <f>ROUND(I1643*H1643,2)</f>
        <v>9160</v>
      </c>
      <c r="K1643" s="126" t="s">
        <v>132</v>
      </c>
      <c r="L1643" s="25"/>
      <c r="M1643" s="130" t="s">
        <v>1</v>
      </c>
      <c r="N1643" s="131" t="s">
        <v>39</v>
      </c>
      <c r="O1643" s="132">
        <v>0</v>
      </c>
      <c r="P1643" s="132">
        <f>O1643*H1643</f>
        <v>0</v>
      </c>
      <c r="Q1643" s="132">
        <v>0</v>
      </c>
      <c r="R1643" s="132">
        <f>Q1643*H1643</f>
        <v>0</v>
      </c>
      <c r="S1643" s="132">
        <v>0</v>
      </c>
      <c r="T1643" s="133">
        <f>S1643*H1643</f>
        <v>0</v>
      </c>
      <c r="AR1643" s="134" t="s">
        <v>133</v>
      </c>
      <c r="AT1643" s="134" t="s">
        <v>128</v>
      </c>
      <c r="AU1643" s="134" t="s">
        <v>84</v>
      </c>
      <c r="AY1643" s="13" t="s">
        <v>125</v>
      </c>
      <c r="BE1643" s="135">
        <f>IF(N1643="základní",J1643,0)</f>
        <v>9160</v>
      </c>
      <c r="BF1643" s="135">
        <f>IF(N1643="snížená",J1643,0)</f>
        <v>0</v>
      </c>
      <c r="BG1643" s="135">
        <f>IF(N1643="zákl. přenesená",J1643,0)</f>
        <v>0</v>
      </c>
      <c r="BH1643" s="135">
        <f>IF(N1643="sníž. přenesená",J1643,0)</f>
        <v>0</v>
      </c>
      <c r="BI1643" s="135">
        <f>IF(N1643="nulová",J1643,0)</f>
        <v>0</v>
      </c>
      <c r="BJ1643" s="13" t="s">
        <v>82</v>
      </c>
      <c r="BK1643" s="135">
        <f>ROUND(I1643*H1643,2)</f>
        <v>9160</v>
      </c>
      <c r="BL1643" s="13" t="s">
        <v>133</v>
      </c>
      <c r="BM1643" s="134" t="s">
        <v>2571</v>
      </c>
    </row>
    <row r="1644" spans="2:65" s="1" customFormat="1" ht="19.2">
      <c r="B1644" s="25"/>
      <c r="D1644" s="136" t="s">
        <v>134</v>
      </c>
      <c r="F1644" s="137" t="s">
        <v>2572</v>
      </c>
      <c r="L1644" s="25"/>
      <c r="M1644" s="138"/>
      <c r="T1644" s="49"/>
      <c r="AT1644" s="13" t="s">
        <v>134</v>
      </c>
      <c r="AU1644" s="13" t="s">
        <v>84</v>
      </c>
    </row>
    <row r="1645" spans="2:65" s="1" customFormat="1" ht="19.2">
      <c r="B1645" s="25"/>
      <c r="D1645" s="136" t="s">
        <v>136</v>
      </c>
      <c r="F1645" s="139" t="s">
        <v>1341</v>
      </c>
      <c r="L1645" s="25"/>
      <c r="M1645" s="138"/>
      <c r="T1645" s="49"/>
      <c r="AT1645" s="13" t="s">
        <v>136</v>
      </c>
      <c r="AU1645" s="13" t="s">
        <v>84</v>
      </c>
    </row>
    <row r="1646" spans="2:65" s="1" customFormat="1" ht="16.5" customHeight="1">
      <c r="B1646" s="25"/>
      <c r="C1646" s="124" t="s">
        <v>2573</v>
      </c>
      <c r="D1646" s="124" t="s">
        <v>128</v>
      </c>
      <c r="E1646" s="125" t="s">
        <v>2574</v>
      </c>
      <c r="F1646" s="126" t="s">
        <v>2575</v>
      </c>
      <c r="G1646" s="127" t="s">
        <v>208</v>
      </c>
      <c r="H1646" s="128">
        <v>20</v>
      </c>
      <c r="I1646" s="129">
        <v>219</v>
      </c>
      <c r="J1646" s="129">
        <f>ROUND(I1646*H1646,2)</f>
        <v>4380</v>
      </c>
      <c r="K1646" s="126" t="s">
        <v>132</v>
      </c>
      <c r="L1646" s="25"/>
      <c r="M1646" s="130" t="s">
        <v>1</v>
      </c>
      <c r="N1646" s="131" t="s">
        <v>39</v>
      </c>
      <c r="O1646" s="132">
        <v>0</v>
      </c>
      <c r="P1646" s="132">
        <f>O1646*H1646</f>
        <v>0</v>
      </c>
      <c r="Q1646" s="132">
        <v>0</v>
      </c>
      <c r="R1646" s="132">
        <f>Q1646*H1646</f>
        <v>0</v>
      </c>
      <c r="S1646" s="132">
        <v>0</v>
      </c>
      <c r="T1646" s="133">
        <f>S1646*H1646</f>
        <v>0</v>
      </c>
      <c r="AR1646" s="134" t="s">
        <v>133</v>
      </c>
      <c r="AT1646" s="134" t="s">
        <v>128</v>
      </c>
      <c r="AU1646" s="134" t="s">
        <v>84</v>
      </c>
      <c r="AY1646" s="13" t="s">
        <v>125</v>
      </c>
      <c r="BE1646" s="135">
        <f>IF(N1646="základní",J1646,0)</f>
        <v>4380</v>
      </c>
      <c r="BF1646" s="135">
        <f>IF(N1646="snížená",J1646,0)</f>
        <v>0</v>
      </c>
      <c r="BG1646" s="135">
        <f>IF(N1646="zákl. přenesená",J1646,0)</f>
        <v>0</v>
      </c>
      <c r="BH1646" s="135">
        <f>IF(N1646="sníž. přenesená",J1646,0)</f>
        <v>0</v>
      </c>
      <c r="BI1646" s="135">
        <f>IF(N1646="nulová",J1646,0)</f>
        <v>0</v>
      </c>
      <c r="BJ1646" s="13" t="s">
        <v>82</v>
      </c>
      <c r="BK1646" s="135">
        <f>ROUND(I1646*H1646,2)</f>
        <v>4380</v>
      </c>
      <c r="BL1646" s="13" t="s">
        <v>133</v>
      </c>
      <c r="BM1646" s="134" t="s">
        <v>2576</v>
      </c>
    </row>
    <row r="1647" spans="2:65" s="1" customFormat="1" ht="19.2">
      <c r="B1647" s="25"/>
      <c r="D1647" s="136" t="s">
        <v>134</v>
      </c>
      <c r="F1647" s="137" t="s">
        <v>2577</v>
      </c>
      <c r="L1647" s="25"/>
      <c r="M1647" s="138"/>
      <c r="T1647" s="49"/>
      <c r="AT1647" s="13" t="s">
        <v>134</v>
      </c>
      <c r="AU1647" s="13" t="s">
        <v>84</v>
      </c>
    </row>
    <row r="1648" spans="2:65" s="1" customFormat="1" ht="19.2">
      <c r="B1648" s="25"/>
      <c r="D1648" s="136" t="s">
        <v>136</v>
      </c>
      <c r="F1648" s="139" t="s">
        <v>1341</v>
      </c>
      <c r="L1648" s="25"/>
      <c r="M1648" s="138"/>
      <c r="T1648" s="49"/>
      <c r="AT1648" s="13" t="s">
        <v>136</v>
      </c>
      <c r="AU1648" s="13" t="s">
        <v>84</v>
      </c>
    </row>
    <row r="1649" spans="2:65" s="1" customFormat="1" ht="16.5" customHeight="1">
      <c r="B1649" s="25"/>
      <c r="C1649" s="124" t="s">
        <v>2578</v>
      </c>
      <c r="D1649" s="124" t="s">
        <v>128</v>
      </c>
      <c r="E1649" s="125" t="s">
        <v>2579</v>
      </c>
      <c r="F1649" s="126" t="s">
        <v>2580</v>
      </c>
      <c r="G1649" s="127" t="s">
        <v>208</v>
      </c>
      <c r="H1649" s="128">
        <v>20</v>
      </c>
      <c r="I1649" s="129">
        <v>121</v>
      </c>
      <c r="J1649" s="129">
        <f>ROUND(I1649*H1649,2)</f>
        <v>2420</v>
      </c>
      <c r="K1649" s="126" t="s">
        <v>132</v>
      </c>
      <c r="L1649" s="25"/>
      <c r="M1649" s="130" t="s">
        <v>1</v>
      </c>
      <c r="N1649" s="131" t="s">
        <v>39</v>
      </c>
      <c r="O1649" s="132">
        <v>0</v>
      </c>
      <c r="P1649" s="132">
        <f>O1649*H1649</f>
        <v>0</v>
      </c>
      <c r="Q1649" s="132">
        <v>0</v>
      </c>
      <c r="R1649" s="132">
        <f>Q1649*H1649</f>
        <v>0</v>
      </c>
      <c r="S1649" s="132">
        <v>0</v>
      </c>
      <c r="T1649" s="133">
        <f>S1649*H1649</f>
        <v>0</v>
      </c>
      <c r="AR1649" s="134" t="s">
        <v>133</v>
      </c>
      <c r="AT1649" s="134" t="s">
        <v>128</v>
      </c>
      <c r="AU1649" s="134" t="s">
        <v>84</v>
      </c>
      <c r="AY1649" s="13" t="s">
        <v>125</v>
      </c>
      <c r="BE1649" s="135">
        <f>IF(N1649="základní",J1649,0)</f>
        <v>2420</v>
      </c>
      <c r="BF1649" s="135">
        <f>IF(N1649="snížená",J1649,0)</f>
        <v>0</v>
      </c>
      <c r="BG1649" s="135">
        <f>IF(N1649="zákl. přenesená",J1649,0)</f>
        <v>0</v>
      </c>
      <c r="BH1649" s="135">
        <f>IF(N1649="sníž. přenesená",J1649,0)</f>
        <v>0</v>
      </c>
      <c r="BI1649" s="135">
        <f>IF(N1649="nulová",J1649,0)</f>
        <v>0</v>
      </c>
      <c r="BJ1649" s="13" t="s">
        <v>82</v>
      </c>
      <c r="BK1649" s="135">
        <f>ROUND(I1649*H1649,2)</f>
        <v>2420</v>
      </c>
      <c r="BL1649" s="13" t="s">
        <v>133</v>
      </c>
      <c r="BM1649" s="134" t="s">
        <v>2581</v>
      </c>
    </row>
    <row r="1650" spans="2:65" s="1" customFormat="1" ht="19.2">
      <c r="B1650" s="25"/>
      <c r="D1650" s="136" t="s">
        <v>134</v>
      </c>
      <c r="F1650" s="137" t="s">
        <v>2582</v>
      </c>
      <c r="L1650" s="25"/>
      <c r="M1650" s="138"/>
      <c r="T1650" s="49"/>
      <c r="AT1650" s="13" t="s">
        <v>134</v>
      </c>
      <c r="AU1650" s="13" t="s">
        <v>84</v>
      </c>
    </row>
    <row r="1651" spans="2:65" s="1" customFormat="1" ht="19.2">
      <c r="B1651" s="25"/>
      <c r="D1651" s="136" t="s">
        <v>136</v>
      </c>
      <c r="F1651" s="139" t="s">
        <v>1341</v>
      </c>
      <c r="L1651" s="25"/>
      <c r="M1651" s="138"/>
      <c r="T1651" s="49"/>
      <c r="AT1651" s="13" t="s">
        <v>136</v>
      </c>
      <c r="AU1651" s="13" t="s">
        <v>84</v>
      </c>
    </row>
    <row r="1652" spans="2:65" s="1" customFormat="1" ht="16.5" customHeight="1">
      <c r="B1652" s="25"/>
      <c r="C1652" s="124" t="s">
        <v>2583</v>
      </c>
      <c r="D1652" s="124" t="s">
        <v>128</v>
      </c>
      <c r="E1652" s="125" t="s">
        <v>2584</v>
      </c>
      <c r="F1652" s="126" t="s">
        <v>2585</v>
      </c>
      <c r="G1652" s="127" t="s">
        <v>208</v>
      </c>
      <c r="H1652" s="128">
        <v>20</v>
      </c>
      <c r="I1652" s="129">
        <v>1810</v>
      </c>
      <c r="J1652" s="129">
        <f>ROUND(I1652*H1652,2)</f>
        <v>36200</v>
      </c>
      <c r="K1652" s="126" t="s">
        <v>132</v>
      </c>
      <c r="L1652" s="25"/>
      <c r="M1652" s="130" t="s">
        <v>1</v>
      </c>
      <c r="N1652" s="131" t="s">
        <v>39</v>
      </c>
      <c r="O1652" s="132">
        <v>0</v>
      </c>
      <c r="P1652" s="132">
        <f>O1652*H1652</f>
        <v>0</v>
      </c>
      <c r="Q1652" s="132">
        <v>0</v>
      </c>
      <c r="R1652" s="132">
        <f>Q1652*H1652</f>
        <v>0</v>
      </c>
      <c r="S1652" s="132">
        <v>0</v>
      </c>
      <c r="T1652" s="133">
        <f>S1652*H1652</f>
        <v>0</v>
      </c>
      <c r="AR1652" s="134" t="s">
        <v>133</v>
      </c>
      <c r="AT1652" s="134" t="s">
        <v>128</v>
      </c>
      <c r="AU1652" s="134" t="s">
        <v>84</v>
      </c>
      <c r="AY1652" s="13" t="s">
        <v>125</v>
      </c>
      <c r="BE1652" s="135">
        <f>IF(N1652="základní",J1652,0)</f>
        <v>36200</v>
      </c>
      <c r="BF1652" s="135">
        <f>IF(N1652="snížená",J1652,0)</f>
        <v>0</v>
      </c>
      <c r="BG1652" s="135">
        <f>IF(N1652="zákl. přenesená",J1652,0)</f>
        <v>0</v>
      </c>
      <c r="BH1652" s="135">
        <f>IF(N1652="sníž. přenesená",J1652,0)</f>
        <v>0</v>
      </c>
      <c r="BI1652" s="135">
        <f>IF(N1652="nulová",J1652,0)</f>
        <v>0</v>
      </c>
      <c r="BJ1652" s="13" t="s">
        <v>82</v>
      </c>
      <c r="BK1652" s="135">
        <f>ROUND(I1652*H1652,2)</f>
        <v>36200</v>
      </c>
      <c r="BL1652" s="13" t="s">
        <v>133</v>
      </c>
      <c r="BM1652" s="134" t="s">
        <v>2586</v>
      </c>
    </row>
    <row r="1653" spans="2:65" s="1" customFormat="1" ht="19.2">
      <c r="B1653" s="25"/>
      <c r="D1653" s="136" t="s">
        <v>134</v>
      </c>
      <c r="F1653" s="137" t="s">
        <v>2587</v>
      </c>
      <c r="L1653" s="25"/>
      <c r="M1653" s="138"/>
      <c r="T1653" s="49"/>
      <c r="AT1653" s="13" t="s">
        <v>134</v>
      </c>
      <c r="AU1653" s="13" t="s">
        <v>84</v>
      </c>
    </row>
    <row r="1654" spans="2:65" s="1" customFormat="1" ht="19.2">
      <c r="B1654" s="25"/>
      <c r="D1654" s="136" t="s">
        <v>136</v>
      </c>
      <c r="F1654" s="139" t="s">
        <v>2588</v>
      </c>
      <c r="L1654" s="25"/>
      <c r="M1654" s="138"/>
      <c r="T1654" s="49"/>
      <c r="AT1654" s="13" t="s">
        <v>136</v>
      </c>
      <c r="AU1654" s="13" t="s">
        <v>84</v>
      </c>
    </row>
    <row r="1655" spans="2:65" s="1" customFormat="1" ht="16.5" customHeight="1">
      <c r="B1655" s="25"/>
      <c r="C1655" s="124" t="s">
        <v>2589</v>
      </c>
      <c r="D1655" s="124" t="s">
        <v>128</v>
      </c>
      <c r="E1655" s="125" t="s">
        <v>2590</v>
      </c>
      <c r="F1655" s="126" t="s">
        <v>2591</v>
      </c>
      <c r="G1655" s="127" t="s">
        <v>208</v>
      </c>
      <c r="H1655" s="128">
        <v>20</v>
      </c>
      <c r="I1655" s="129">
        <v>1150</v>
      </c>
      <c r="J1655" s="129">
        <f>ROUND(I1655*H1655,2)</f>
        <v>23000</v>
      </c>
      <c r="K1655" s="126" t="s">
        <v>132</v>
      </c>
      <c r="L1655" s="25"/>
      <c r="M1655" s="130" t="s">
        <v>1</v>
      </c>
      <c r="N1655" s="131" t="s">
        <v>39</v>
      </c>
      <c r="O1655" s="132">
        <v>0</v>
      </c>
      <c r="P1655" s="132">
        <f>O1655*H1655</f>
        <v>0</v>
      </c>
      <c r="Q1655" s="132">
        <v>0</v>
      </c>
      <c r="R1655" s="132">
        <f>Q1655*H1655</f>
        <v>0</v>
      </c>
      <c r="S1655" s="132">
        <v>0</v>
      </c>
      <c r="T1655" s="133">
        <f>S1655*H1655</f>
        <v>0</v>
      </c>
      <c r="AR1655" s="134" t="s">
        <v>133</v>
      </c>
      <c r="AT1655" s="134" t="s">
        <v>128</v>
      </c>
      <c r="AU1655" s="134" t="s">
        <v>84</v>
      </c>
      <c r="AY1655" s="13" t="s">
        <v>125</v>
      </c>
      <c r="BE1655" s="135">
        <f>IF(N1655="základní",J1655,0)</f>
        <v>23000</v>
      </c>
      <c r="BF1655" s="135">
        <f>IF(N1655="snížená",J1655,0)</f>
        <v>0</v>
      </c>
      <c r="BG1655" s="135">
        <f>IF(N1655="zákl. přenesená",J1655,0)</f>
        <v>0</v>
      </c>
      <c r="BH1655" s="135">
        <f>IF(N1655="sníž. přenesená",J1655,0)</f>
        <v>0</v>
      </c>
      <c r="BI1655" s="135">
        <f>IF(N1655="nulová",J1655,0)</f>
        <v>0</v>
      </c>
      <c r="BJ1655" s="13" t="s">
        <v>82</v>
      </c>
      <c r="BK1655" s="135">
        <f>ROUND(I1655*H1655,2)</f>
        <v>23000</v>
      </c>
      <c r="BL1655" s="13" t="s">
        <v>133</v>
      </c>
      <c r="BM1655" s="134" t="s">
        <v>2592</v>
      </c>
    </row>
    <row r="1656" spans="2:65" s="1" customFormat="1" ht="19.2">
      <c r="B1656" s="25"/>
      <c r="D1656" s="136" t="s">
        <v>134</v>
      </c>
      <c r="F1656" s="137" t="s">
        <v>2593</v>
      </c>
      <c r="L1656" s="25"/>
      <c r="M1656" s="138"/>
      <c r="T1656" s="49"/>
      <c r="AT1656" s="13" t="s">
        <v>134</v>
      </c>
      <c r="AU1656" s="13" t="s">
        <v>84</v>
      </c>
    </row>
    <row r="1657" spans="2:65" s="1" customFormat="1" ht="19.2">
      <c r="B1657" s="25"/>
      <c r="D1657" s="136" t="s">
        <v>136</v>
      </c>
      <c r="F1657" s="139" t="s">
        <v>2588</v>
      </c>
      <c r="L1657" s="25"/>
      <c r="M1657" s="138"/>
      <c r="T1657" s="49"/>
      <c r="AT1657" s="13" t="s">
        <v>136</v>
      </c>
      <c r="AU1657" s="13" t="s">
        <v>84</v>
      </c>
    </row>
    <row r="1658" spans="2:65" s="1" customFormat="1" ht="16.5" customHeight="1">
      <c r="B1658" s="25"/>
      <c r="C1658" s="124" t="s">
        <v>2594</v>
      </c>
      <c r="D1658" s="124" t="s">
        <v>128</v>
      </c>
      <c r="E1658" s="125" t="s">
        <v>2595</v>
      </c>
      <c r="F1658" s="126" t="s">
        <v>2596</v>
      </c>
      <c r="G1658" s="127" t="s">
        <v>208</v>
      </c>
      <c r="H1658" s="128">
        <v>20</v>
      </c>
      <c r="I1658" s="129">
        <v>1400</v>
      </c>
      <c r="J1658" s="129">
        <f>ROUND(I1658*H1658,2)</f>
        <v>28000</v>
      </c>
      <c r="K1658" s="126" t="s">
        <v>132</v>
      </c>
      <c r="L1658" s="25"/>
      <c r="M1658" s="130" t="s">
        <v>1</v>
      </c>
      <c r="N1658" s="131" t="s">
        <v>39</v>
      </c>
      <c r="O1658" s="132">
        <v>0</v>
      </c>
      <c r="P1658" s="132">
        <f>O1658*H1658</f>
        <v>0</v>
      </c>
      <c r="Q1658" s="132">
        <v>0</v>
      </c>
      <c r="R1658" s="132">
        <f>Q1658*H1658</f>
        <v>0</v>
      </c>
      <c r="S1658" s="132">
        <v>0</v>
      </c>
      <c r="T1658" s="133">
        <f>S1658*H1658</f>
        <v>0</v>
      </c>
      <c r="AR1658" s="134" t="s">
        <v>133</v>
      </c>
      <c r="AT1658" s="134" t="s">
        <v>128</v>
      </c>
      <c r="AU1658" s="134" t="s">
        <v>84</v>
      </c>
      <c r="AY1658" s="13" t="s">
        <v>125</v>
      </c>
      <c r="BE1658" s="135">
        <f>IF(N1658="základní",J1658,0)</f>
        <v>28000</v>
      </c>
      <c r="BF1658" s="135">
        <f>IF(N1658="snížená",J1658,0)</f>
        <v>0</v>
      </c>
      <c r="BG1658" s="135">
        <f>IF(N1658="zákl. přenesená",J1658,0)</f>
        <v>0</v>
      </c>
      <c r="BH1658" s="135">
        <f>IF(N1658="sníž. přenesená",J1658,0)</f>
        <v>0</v>
      </c>
      <c r="BI1658" s="135">
        <f>IF(N1658="nulová",J1658,0)</f>
        <v>0</v>
      </c>
      <c r="BJ1658" s="13" t="s">
        <v>82</v>
      </c>
      <c r="BK1658" s="135">
        <f>ROUND(I1658*H1658,2)</f>
        <v>28000</v>
      </c>
      <c r="BL1658" s="13" t="s">
        <v>133</v>
      </c>
      <c r="BM1658" s="134" t="s">
        <v>2597</v>
      </c>
    </row>
    <row r="1659" spans="2:65" s="1" customFormat="1" ht="19.2">
      <c r="B1659" s="25"/>
      <c r="D1659" s="136" t="s">
        <v>134</v>
      </c>
      <c r="F1659" s="137" t="s">
        <v>2598</v>
      </c>
      <c r="L1659" s="25"/>
      <c r="M1659" s="138"/>
      <c r="T1659" s="49"/>
      <c r="AT1659" s="13" t="s">
        <v>134</v>
      </c>
      <c r="AU1659" s="13" t="s">
        <v>84</v>
      </c>
    </row>
    <row r="1660" spans="2:65" s="1" customFormat="1" ht="19.2">
      <c r="B1660" s="25"/>
      <c r="D1660" s="136" t="s">
        <v>136</v>
      </c>
      <c r="F1660" s="139" t="s">
        <v>2588</v>
      </c>
      <c r="L1660" s="25"/>
      <c r="M1660" s="138"/>
      <c r="T1660" s="49"/>
      <c r="AT1660" s="13" t="s">
        <v>136</v>
      </c>
      <c r="AU1660" s="13" t="s">
        <v>84</v>
      </c>
    </row>
    <row r="1661" spans="2:65" s="1" customFormat="1" ht="16.5" customHeight="1">
      <c r="B1661" s="25"/>
      <c r="C1661" s="124" t="s">
        <v>2599</v>
      </c>
      <c r="D1661" s="124" t="s">
        <v>128</v>
      </c>
      <c r="E1661" s="125" t="s">
        <v>2600</v>
      </c>
      <c r="F1661" s="126" t="s">
        <v>2601</v>
      </c>
      <c r="G1661" s="127" t="s">
        <v>208</v>
      </c>
      <c r="H1661" s="128">
        <v>20</v>
      </c>
      <c r="I1661" s="129">
        <v>1150</v>
      </c>
      <c r="J1661" s="129">
        <f>ROUND(I1661*H1661,2)</f>
        <v>23000</v>
      </c>
      <c r="K1661" s="126" t="s">
        <v>132</v>
      </c>
      <c r="L1661" s="25"/>
      <c r="M1661" s="130" t="s">
        <v>1</v>
      </c>
      <c r="N1661" s="131" t="s">
        <v>39</v>
      </c>
      <c r="O1661" s="132">
        <v>0</v>
      </c>
      <c r="P1661" s="132">
        <f>O1661*H1661</f>
        <v>0</v>
      </c>
      <c r="Q1661" s="132">
        <v>0</v>
      </c>
      <c r="R1661" s="132">
        <f>Q1661*H1661</f>
        <v>0</v>
      </c>
      <c r="S1661" s="132">
        <v>0</v>
      </c>
      <c r="T1661" s="133">
        <f>S1661*H1661</f>
        <v>0</v>
      </c>
      <c r="AR1661" s="134" t="s">
        <v>133</v>
      </c>
      <c r="AT1661" s="134" t="s">
        <v>128</v>
      </c>
      <c r="AU1661" s="134" t="s">
        <v>84</v>
      </c>
      <c r="AY1661" s="13" t="s">
        <v>125</v>
      </c>
      <c r="BE1661" s="135">
        <f>IF(N1661="základní",J1661,0)</f>
        <v>23000</v>
      </c>
      <c r="BF1661" s="135">
        <f>IF(N1661="snížená",J1661,0)</f>
        <v>0</v>
      </c>
      <c r="BG1661" s="135">
        <f>IF(N1661="zákl. přenesená",J1661,0)</f>
        <v>0</v>
      </c>
      <c r="BH1661" s="135">
        <f>IF(N1661="sníž. přenesená",J1661,0)</f>
        <v>0</v>
      </c>
      <c r="BI1661" s="135">
        <f>IF(N1661="nulová",J1661,0)</f>
        <v>0</v>
      </c>
      <c r="BJ1661" s="13" t="s">
        <v>82</v>
      </c>
      <c r="BK1661" s="135">
        <f>ROUND(I1661*H1661,2)</f>
        <v>23000</v>
      </c>
      <c r="BL1661" s="13" t="s">
        <v>133</v>
      </c>
      <c r="BM1661" s="134" t="s">
        <v>2602</v>
      </c>
    </row>
    <row r="1662" spans="2:65" s="1" customFormat="1" ht="19.2">
      <c r="B1662" s="25"/>
      <c r="D1662" s="136" t="s">
        <v>134</v>
      </c>
      <c r="F1662" s="137" t="s">
        <v>2603</v>
      </c>
      <c r="L1662" s="25"/>
      <c r="M1662" s="138"/>
      <c r="T1662" s="49"/>
      <c r="AT1662" s="13" t="s">
        <v>134</v>
      </c>
      <c r="AU1662" s="13" t="s">
        <v>84</v>
      </c>
    </row>
    <row r="1663" spans="2:65" s="1" customFormat="1" ht="19.2">
      <c r="B1663" s="25"/>
      <c r="D1663" s="136" t="s">
        <v>136</v>
      </c>
      <c r="F1663" s="139" t="s">
        <v>2588</v>
      </c>
      <c r="L1663" s="25"/>
      <c r="M1663" s="138"/>
      <c r="T1663" s="49"/>
      <c r="AT1663" s="13" t="s">
        <v>136</v>
      </c>
      <c r="AU1663" s="13" t="s">
        <v>84</v>
      </c>
    </row>
    <row r="1664" spans="2:65" s="1" customFormat="1" ht="16.5" customHeight="1">
      <c r="B1664" s="25"/>
      <c r="C1664" s="124" t="s">
        <v>2604</v>
      </c>
      <c r="D1664" s="124" t="s">
        <v>128</v>
      </c>
      <c r="E1664" s="125" t="s">
        <v>2605</v>
      </c>
      <c r="F1664" s="126" t="s">
        <v>2606</v>
      </c>
      <c r="G1664" s="127" t="s">
        <v>450</v>
      </c>
      <c r="H1664" s="128">
        <v>20</v>
      </c>
      <c r="I1664" s="129">
        <v>254</v>
      </c>
      <c r="J1664" s="129">
        <f>ROUND(I1664*H1664,2)</f>
        <v>5080</v>
      </c>
      <c r="K1664" s="126" t="s">
        <v>132</v>
      </c>
      <c r="L1664" s="25"/>
      <c r="M1664" s="130" t="s">
        <v>1</v>
      </c>
      <c r="N1664" s="131" t="s">
        <v>39</v>
      </c>
      <c r="O1664" s="132">
        <v>0</v>
      </c>
      <c r="P1664" s="132">
        <f>O1664*H1664</f>
        <v>0</v>
      </c>
      <c r="Q1664" s="132">
        <v>0</v>
      </c>
      <c r="R1664" s="132">
        <f>Q1664*H1664</f>
        <v>0</v>
      </c>
      <c r="S1664" s="132">
        <v>0</v>
      </c>
      <c r="T1664" s="133">
        <f>S1664*H1664</f>
        <v>0</v>
      </c>
      <c r="AR1664" s="134" t="s">
        <v>133</v>
      </c>
      <c r="AT1664" s="134" t="s">
        <v>128</v>
      </c>
      <c r="AU1664" s="134" t="s">
        <v>84</v>
      </c>
      <c r="AY1664" s="13" t="s">
        <v>125</v>
      </c>
      <c r="BE1664" s="135">
        <f>IF(N1664="základní",J1664,0)</f>
        <v>5080</v>
      </c>
      <c r="BF1664" s="135">
        <f>IF(N1664="snížená",J1664,0)</f>
        <v>0</v>
      </c>
      <c r="BG1664" s="135">
        <f>IF(N1664="zákl. přenesená",J1664,0)</f>
        <v>0</v>
      </c>
      <c r="BH1664" s="135">
        <f>IF(N1664="sníž. přenesená",J1664,0)</f>
        <v>0</v>
      </c>
      <c r="BI1664" s="135">
        <f>IF(N1664="nulová",J1664,0)</f>
        <v>0</v>
      </c>
      <c r="BJ1664" s="13" t="s">
        <v>82</v>
      </c>
      <c r="BK1664" s="135">
        <f>ROUND(I1664*H1664,2)</f>
        <v>5080</v>
      </c>
      <c r="BL1664" s="13" t="s">
        <v>133</v>
      </c>
      <c r="BM1664" s="134" t="s">
        <v>2607</v>
      </c>
    </row>
    <row r="1665" spans="2:65" s="1" customFormat="1" ht="19.2">
      <c r="B1665" s="25"/>
      <c r="D1665" s="136" t="s">
        <v>134</v>
      </c>
      <c r="F1665" s="137" t="s">
        <v>2608</v>
      </c>
      <c r="L1665" s="25"/>
      <c r="M1665" s="138"/>
      <c r="T1665" s="49"/>
      <c r="AT1665" s="13" t="s">
        <v>134</v>
      </c>
      <c r="AU1665" s="13" t="s">
        <v>84</v>
      </c>
    </row>
    <row r="1666" spans="2:65" s="1" customFormat="1" ht="19.2">
      <c r="B1666" s="25"/>
      <c r="D1666" s="136" t="s">
        <v>136</v>
      </c>
      <c r="F1666" s="139" t="s">
        <v>1341</v>
      </c>
      <c r="L1666" s="25"/>
      <c r="M1666" s="138"/>
      <c r="T1666" s="49"/>
      <c r="AT1666" s="13" t="s">
        <v>136</v>
      </c>
      <c r="AU1666" s="13" t="s">
        <v>84</v>
      </c>
    </row>
    <row r="1667" spans="2:65" s="1" customFormat="1" ht="16.5" customHeight="1">
      <c r="B1667" s="25"/>
      <c r="C1667" s="124" t="s">
        <v>1334</v>
      </c>
      <c r="D1667" s="124" t="s">
        <v>128</v>
      </c>
      <c r="E1667" s="125" t="s">
        <v>2609</v>
      </c>
      <c r="F1667" s="126" t="s">
        <v>2610</v>
      </c>
      <c r="G1667" s="127" t="s">
        <v>450</v>
      </c>
      <c r="H1667" s="128">
        <v>20</v>
      </c>
      <c r="I1667" s="129">
        <v>24.8</v>
      </c>
      <c r="J1667" s="129">
        <f>ROUND(I1667*H1667,2)</f>
        <v>496</v>
      </c>
      <c r="K1667" s="126" t="s">
        <v>132</v>
      </c>
      <c r="L1667" s="25"/>
      <c r="M1667" s="130" t="s">
        <v>1</v>
      </c>
      <c r="N1667" s="131" t="s">
        <v>39</v>
      </c>
      <c r="O1667" s="132">
        <v>0</v>
      </c>
      <c r="P1667" s="132">
        <f>O1667*H1667</f>
        <v>0</v>
      </c>
      <c r="Q1667" s="132">
        <v>0</v>
      </c>
      <c r="R1667" s="132">
        <f>Q1667*H1667</f>
        <v>0</v>
      </c>
      <c r="S1667" s="132">
        <v>0</v>
      </c>
      <c r="T1667" s="133">
        <f>S1667*H1667</f>
        <v>0</v>
      </c>
      <c r="AR1667" s="134" t="s">
        <v>133</v>
      </c>
      <c r="AT1667" s="134" t="s">
        <v>128</v>
      </c>
      <c r="AU1667" s="134" t="s">
        <v>84</v>
      </c>
      <c r="AY1667" s="13" t="s">
        <v>125</v>
      </c>
      <c r="BE1667" s="135">
        <f>IF(N1667="základní",J1667,0)</f>
        <v>496</v>
      </c>
      <c r="BF1667" s="135">
        <f>IF(N1667="snížená",J1667,0)</f>
        <v>0</v>
      </c>
      <c r="BG1667" s="135">
        <f>IF(N1667="zákl. přenesená",J1667,0)</f>
        <v>0</v>
      </c>
      <c r="BH1667" s="135">
        <f>IF(N1667="sníž. přenesená",J1667,0)</f>
        <v>0</v>
      </c>
      <c r="BI1667" s="135">
        <f>IF(N1667="nulová",J1667,0)</f>
        <v>0</v>
      </c>
      <c r="BJ1667" s="13" t="s">
        <v>82</v>
      </c>
      <c r="BK1667" s="135">
        <f>ROUND(I1667*H1667,2)</f>
        <v>496</v>
      </c>
      <c r="BL1667" s="13" t="s">
        <v>133</v>
      </c>
      <c r="BM1667" s="134" t="s">
        <v>2611</v>
      </c>
    </row>
    <row r="1668" spans="2:65" s="1" customFormat="1" ht="19.2">
      <c r="B1668" s="25"/>
      <c r="D1668" s="136" t="s">
        <v>134</v>
      </c>
      <c r="F1668" s="137" t="s">
        <v>2612</v>
      </c>
      <c r="L1668" s="25"/>
      <c r="M1668" s="138"/>
      <c r="T1668" s="49"/>
      <c r="AT1668" s="13" t="s">
        <v>134</v>
      </c>
      <c r="AU1668" s="13" t="s">
        <v>84</v>
      </c>
    </row>
    <row r="1669" spans="2:65" s="1" customFormat="1" ht="19.2">
      <c r="B1669" s="25"/>
      <c r="D1669" s="136" t="s">
        <v>136</v>
      </c>
      <c r="F1669" s="139" t="s">
        <v>1341</v>
      </c>
      <c r="L1669" s="25"/>
      <c r="M1669" s="138"/>
      <c r="T1669" s="49"/>
      <c r="AT1669" s="13" t="s">
        <v>136</v>
      </c>
      <c r="AU1669" s="13" t="s">
        <v>84</v>
      </c>
    </row>
    <row r="1670" spans="2:65" s="1" customFormat="1" ht="16.5" customHeight="1">
      <c r="B1670" s="25"/>
      <c r="C1670" s="124" t="s">
        <v>2613</v>
      </c>
      <c r="D1670" s="124" t="s">
        <v>128</v>
      </c>
      <c r="E1670" s="125" t="s">
        <v>2614</v>
      </c>
      <c r="F1670" s="126" t="s">
        <v>2615</v>
      </c>
      <c r="G1670" s="127" t="s">
        <v>450</v>
      </c>
      <c r="H1670" s="128">
        <v>20</v>
      </c>
      <c r="I1670" s="129">
        <v>118</v>
      </c>
      <c r="J1670" s="129">
        <f>ROUND(I1670*H1670,2)</f>
        <v>2360</v>
      </c>
      <c r="K1670" s="126" t="s">
        <v>132</v>
      </c>
      <c r="L1670" s="25"/>
      <c r="M1670" s="130" t="s">
        <v>1</v>
      </c>
      <c r="N1670" s="131" t="s">
        <v>39</v>
      </c>
      <c r="O1670" s="132">
        <v>0</v>
      </c>
      <c r="P1670" s="132">
        <f>O1670*H1670</f>
        <v>0</v>
      </c>
      <c r="Q1670" s="132">
        <v>0</v>
      </c>
      <c r="R1670" s="132">
        <f>Q1670*H1670</f>
        <v>0</v>
      </c>
      <c r="S1670" s="132">
        <v>0</v>
      </c>
      <c r="T1670" s="133">
        <f>S1670*H1670</f>
        <v>0</v>
      </c>
      <c r="AR1670" s="134" t="s">
        <v>133</v>
      </c>
      <c r="AT1670" s="134" t="s">
        <v>128</v>
      </c>
      <c r="AU1670" s="134" t="s">
        <v>84</v>
      </c>
      <c r="AY1670" s="13" t="s">
        <v>125</v>
      </c>
      <c r="BE1670" s="135">
        <f>IF(N1670="základní",J1670,0)</f>
        <v>2360</v>
      </c>
      <c r="BF1670" s="135">
        <f>IF(N1670="snížená",J1670,0)</f>
        <v>0</v>
      </c>
      <c r="BG1670" s="135">
        <f>IF(N1670="zákl. přenesená",J1670,0)</f>
        <v>0</v>
      </c>
      <c r="BH1670" s="135">
        <f>IF(N1670="sníž. přenesená",J1670,0)</f>
        <v>0</v>
      </c>
      <c r="BI1670" s="135">
        <f>IF(N1670="nulová",J1670,0)</f>
        <v>0</v>
      </c>
      <c r="BJ1670" s="13" t="s">
        <v>82</v>
      </c>
      <c r="BK1670" s="135">
        <f>ROUND(I1670*H1670,2)</f>
        <v>2360</v>
      </c>
      <c r="BL1670" s="13" t="s">
        <v>133</v>
      </c>
      <c r="BM1670" s="134" t="s">
        <v>2616</v>
      </c>
    </row>
    <row r="1671" spans="2:65" s="1" customFormat="1" ht="19.2">
      <c r="B1671" s="25"/>
      <c r="D1671" s="136" t="s">
        <v>134</v>
      </c>
      <c r="F1671" s="137" t="s">
        <v>2617</v>
      </c>
      <c r="L1671" s="25"/>
      <c r="M1671" s="138"/>
      <c r="T1671" s="49"/>
      <c r="AT1671" s="13" t="s">
        <v>134</v>
      </c>
      <c r="AU1671" s="13" t="s">
        <v>84</v>
      </c>
    </row>
    <row r="1672" spans="2:65" s="1" customFormat="1" ht="19.2">
      <c r="B1672" s="25"/>
      <c r="D1672" s="136" t="s">
        <v>136</v>
      </c>
      <c r="F1672" s="139" t="s">
        <v>2588</v>
      </c>
      <c r="L1672" s="25"/>
      <c r="M1672" s="138"/>
      <c r="T1672" s="49"/>
      <c r="AT1672" s="13" t="s">
        <v>136</v>
      </c>
      <c r="AU1672" s="13" t="s">
        <v>84</v>
      </c>
    </row>
    <row r="1673" spans="2:65" s="1" customFormat="1" ht="16.5" customHeight="1">
      <c r="B1673" s="25"/>
      <c r="C1673" s="124" t="s">
        <v>1339</v>
      </c>
      <c r="D1673" s="124" t="s">
        <v>128</v>
      </c>
      <c r="E1673" s="125" t="s">
        <v>2618</v>
      </c>
      <c r="F1673" s="126" t="s">
        <v>2619</v>
      </c>
      <c r="G1673" s="127" t="s">
        <v>450</v>
      </c>
      <c r="H1673" s="128">
        <v>20</v>
      </c>
      <c r="I1673" s="129">
        <v>61.9</v>
      </c>
      <c r="J1673" s="129">
        <f>ROUND(I1673*H1673,2)</f>
        <v>1238</v>
      </c>
      <c r="K1673" s="126" t="s">
        <v>132</v>
      </c>
      <c r="L1673" s="25"/>
      <c r="M1673" s="130" t="s">
        <v>1</v>
      </c>
      <c r="N1673" s="131" t="s">
        <v>39</v>
      </c>
      <c r="O1673" s="132">
        <v>0</v>
      </c>
      <c r="P1673" s="132">
        <f>O1673*H1673</f>
        <v>0</v>
      </c>
      <c r="Q1673" s="132">
        <v>0</v>
      </c>
      <c r="R1673" s="132">
        <f>Q1673*H1673</f>
        <v>0</v>
      </c>
      <c r="S1673" s="132">
        <v>0</v>
      </c>
      <c r="T1673" s="133">
        <f>S1673*H1673</f>
        <v>0</v>
      </c>
      <c r="AR1673" s="134" t="s">
        <v>133</v>
      </c>
      <c r="AT1673" s="134" t="s">
        <v>128</v>
      </c>
      <c r="AU1673" s="134" t="s">
        <v>84</v>
      </c>
      <c r="AY1673" s="13" t="s">
        <v>125</v>
      </c>
      <c r="BE1673" s="135">
        <f>IF(N1673="základní",J1673,0)</f>
        <v>1238</v>
      </c>
      <c r="BF1673" s="135">
        <f>IF(N1673="snížená",J1673,0)</f>
        <v>0</v>
      </c>
      <c r="BG1673" s="135">
        <f>IF(N1673="zákl. přenesená",J1673,0)</f>
        <v>0</v>
      </c>
      <c r="BH1673" s="135">
        <f>IF(N1673="sníž. přenesená",J1673,0)</f>
        <v>0</v>
      </c>
      <c r="BI1673" s="135">
        <f>IF(N1673="nulová",J1673,0)</f>
        <v>0</v>
      </c>
      <c r="BJ1673" s="13" t="s">
        <v>82</v>
      </c>
      <c r="BK1673" s="135">
        <f>ROUND(I1673*H1673,2)</f>
        <v>1238</v>
      </c>
      <c r="BL1673" s="13" t="s">
        <v>133</v>
      </c>
      <c r="BM1673" s="134" t="s">
        <v>2620</v>
      </c>
    </row>
    <row r="1674" spans="2:65" s="1" customFormat="1" ht="19.2">
      <c r="B1674" s="25"/>
      <c r="D1674" s="136" t="s">
        <v>134</v>
      </c>
      <c r="F1674" s="137" t="s">
        <v>2621</v>
      </c>
      <c r="L1674" s="25"/>
      <c r="M1674" s="138"/>
      <c r="T1674" s="49"/>
      <c r="AT1674" s="13" t="s">
        <v>134</v>
      </c>
      <c r="AU1674" s="13" t="s">
        <v>84</v>
      </c>
    </row>
    <row r="1675" spans="2:65" s="1" customFormat="1" ht="19.2">
      <c r="B1675" s="25"/>
      <c r="D1675" s="136" t="s">
        <v>136</v>
      </c>
      <c r="F1675" s="139" t="s">
        <v>2588</v>
      </c>
      <c r="L1675" s="25"/>
      <c r="M1675" s="138"/>
      <c r="T1675" s="49"/>
      <c r="AT1675" s="13" t="s">
        <v>136</v>
      </c>
      <c r="AU1675" s="13" t="s">
        <v>84</v>
      </c>
    </row>
    <row r="1676" spans="2:65" s="1" customFormat="1" ht="16.5" customHeight="1">
      <c r="B1676" s="25"/>
      <c r="C1676" s="124" t="s">
        <v>2622</v>
      </c>
      <c r="D1676" s="124" t="s">
        <v>128</v>
      </c>
      <c r="E1676" s="125" t="s">
        <v>2623</v>
      </c>
      <c r="F1676" s="126" t="s">
        <v>2624</v>
      </c>
      <c r="G1676" s="127" t="s">
        <v>450</v>
      </c>
      <c r="H1676" s="128">
        <v>200</v>
      </c>
      <c r="I1676" s="129">
        <v>224</v>
      </c>
      <c r="J1676" s="129">
        <f>ROUND(I1676*H1676,2)</f>
        <v>44800</v>
      </c>
      <c r="K1676" s="126" t="s">
        <v>132</v>
      </c>
      <c r="L1676" s="25"/>
      <c r="M1676" s="130" t="s">
        <v>1</v>
      </c>
      <c r="N1676" s="131" t="s">
        <v>39</v>
      </c>
      <c r="O1676" s="132">
        <v>0</v>
      </c>
      <c r="P1676" s="132">
        <f>O1676*H1676</f>
        <v>0</v>
      </c>
      <c r="Q1676" s="132">
        <v>0</v>
      </c>
      <c r="R1676" s="132">
        <f>Q1676*H1676</f>
        <v>0</v>
      </c>
      <c r="S1676" s="132">
        <v>0</v>
      </c>
      <c r="T1676" s="133">
        <f>S1676*H1676</f>
        <v>0</v>
      </c>
      <c r="AR1676" s="134" t="s">
        <v>133</v>
      </c>
      <c r="AT1676" s="134" t="s">
        <v>128</v>
      </c>
      <c r="AU1676" s="134" t="s">
        <v>84</v>
      </c>
      <c r="AY1676" s="13" t="s">
        <v>125</v>
      </c>
      <c r="BE1676" s="135">
        <f>IF(N1676="základní",J1676,0)</f>
        <v>44800</v>
      </c>
      <c r="BF1676" s="135">
        <f>IF(N1676="snížená",J1676,0)</f>
        <v>0</v>
      </c>
      <c r="BG1676" s="135">
        <f>IF(N1676="zákl. přenesená",J1676,0)</f>
        <v>0</v>
      </c>
      <c r="BH1676" s="135">
        <f>IF(N1676="sníž. přenesená",J1676,0)</f>
        <v>0</v>
      </c>
      <c r="BI1676" s="135">
        <f>IF(N1676="nulová",J1676,0)</f>
        <v>0</v>
      </c>
      <c r="BJ1676" s="13" t="s">
        <v>82</v>
      </c>
      <c r="BK1676" s="135">
        <f>ROUND(I1676*H1676,2)</f>
        <v>44800</v>
      </c>
      <c r="BL1676" s="13" t="s">
        <v>133</v>
      </c>
      <c r="BM1676" s="134" t="s">
        <v>2625</v>
      </c>
    </row>
    <row r="1677" spans="2:65" s="1" customFormat="1" ht="10.199999999999999">
      <c r="B1677" s="25"/>
      <c r="D1677" s="136" t="s">
        <v>134</v>
      </c>
      <c r="F1677" s="137" t="s">
        <v>2626</v>
      </c>
      <c r="L1677" s="25"/>
      <c r="M1677" s="138"/>
      <c r="T1677" s="49"/>
      <c r="AT1677" s="13" t="s">
        <v>134</v>
      </c>
      <c r="AU1677" s="13" t="s">
        <v>84</v>
      </c>
    </row>
    <row r="1678" spans="2:65" s="1" customFormat="1" ht="19.2">
      <c r="B1678" s="25"/>
      <c r="D1678" s="136" t="s">
        <v>136</v>
      </c>
      <c r="F1678" s="139" t="s">
        <v>2627</v>
      </c>
      <c r="L1678" s="25"/>
      <c r="M1678" s="138"/>
      <c r="T1678" s="49"/>
      <c r="AT1678" s="13" t="s">
        <v>136</v>
      </c>
      <c r="AU1678" s="13" t="s">
        <v>84</v>
      </c>
    </row>
    <row r="1679" spans="2:65" s="1" customFormat="1" ht="16.5" customHeight="1">
      <c r="B1679" s="25"/>
      <c r="C1679" s="124" t="s">
        <v>1350</v>
      </c>
      <c r="D1679" s="124" t="s">
        <v>128</v>
      </c>
      <c r="E1679" s="125" t="s">
        <v>2628</v>
      </c>
      <c r="F1679" s="126" t="s">
        <v>2629</v>
      </c>
      <c r="G1679" s="127" t="s">
        <v>450</v>
      </c>
      <c r="H1679" s="128">
        <v>200</v>
      </c>
      <c r="I1679" s="129">
        <v>310</v>
      </c>
      <c r="J1679" s="129">
        <f>ROUND(I1679*H1679,2)</f>
        <v>62000</v>
      </c>
      <c r="K1679" s="126" t="s">
        <v>132</v>
      </c>
      <c r="L1679" s="25"/>
      <c r="M1679" s="130" t="s">
        <v>1</v>
      </c>
      <c r="N1679" s="131" t="s">
        <v>39</v>
      </c>
      <c r="O1679" s="132">
        <v>0</v>
      </c>
      <c r="P1679" s="132">
        <f>O1679*H1679</f>
        <v>0</v>
      </c>
      <c r="Q1679" s="132">
        <v>0</v>
      </c>
      <c r="R1679" s="132">
        <f>Q1679*H1679</f>
        <v>0</v>
      </c>
      <c r="S1679" s="132">
        <v>0</v>
      </c>
      <c r="T1679" s="133">
        <f>S1679*H1679</f>
        <v>0</v>
      </c>
      <c r="AR1679" s="134" t="s">
        <v>133</v>
      </c>
      <c r="AT1679" s="134" t="s">
        <v>128</v>
      </c>
      <c r="AU1679" s="134" t="s">
        <v>84</v>
      </c>
      <c r="AY1679" s="13" t="s">
        <v>125</v>
      </c>
      <c r="BE1679" s="135">
        <f>IF(N1679="základní",J1679,0)</f>
        <v>62000</v>
      </c>
      <c r="BF1679" s="135">
        <f>IF(N1679="snížená",J1679,0)</f>
        <v>0</v>
      </c>
      <c r="BG1679" s="135">
        <f>IF(N1679="zákl. přenesená",J1679,0)</f>
        <v>0</v>
      </c>
      <c r="BH1679" s="135">
        <f>IF(N1679="sníž. přenesená",J1679,0)</f>
        <v>0</v>
      </c>
      <c r="BI1679" s="135">
        <f>IF(N1679="nulová",J1679,0)</f>
        <v>0</v>
      </c>
      <c r="BJ1679" s="13" t="s">
        <v>82</v>
      </c>
      <c r="BK1679" s="135">
        <f>ROUND(I1679*H1679,2)</f>
        <v>62000</v>
      </c>
      <c r="BL1679" s="13" t="s">
        <v>133</v>
      </c>
      <c r="BM1679" s="134" t="s">
        <v>2630</v>
      </c>
    </row>
    <row r="1680" spans="2:65" s="1" customFormat="1" ht="10.199999999999999">
      <c r="B1680" s="25"/>
      <c r="D1680" s="136" t="s">
        <v>134</v>
      </c>
      <c r="F1680" s="137" t="s">
        <v>2631</v>
      </c>
      <c r="L1680" s="25"/>
      <c r="M1680" s="138"/>
      <c r="T1680" s="49"/>
      <c r="AT1680" s="13" t="s">
        <v>134</v>
      </c>
      <c r="AU1680" s="13" t="s">
        <v>84</v>
      </c>
    </row>
    <row r="1681" spans="2:65" s="1" customFormat="1" ht="19.2">
      <c r="B1681" s="25"/>
      <c r="D1681" s="136" t="s">
        <v>136</v>
      </c>
      <c r="F1681" s="139" t="s">
        <v>2627</v>
      </c>
      <c r="L1681" s="25"/>
      <c r="M1681" s="138"/>
      <c r="T1681" s="49"/>
      <c r="AT1681" s="13" t="s">
        <v>136</v>
      </c>
      <c r="AU1681" s="13" t="s">
        <v>84</v>
      </c>
    </row>
    <row r="1682" spans="2:65" s="1" customFormat="1" ht="16.5" customHeight="1">
      <c r="B1682" s="25"/>
      <c r="C1682" s="124" t="s">
        <v>2632</v>
      </c>
      <c r="D1682" s="124" t="s">
        <v>128</v>
      </c>
      <c r="E1682" s="125" t="s">
        <v>2633</v>
      </c>
      <c r="F1682" s="126" t="s">
        <v>2634</v>
      </c>
      <c r="G1682" s="127" t="s">
        <v>208</v>
      </c>
      <c r="H1682" s="128">
        <v>400</v>
      </c>
      <c r="I1682" s="129">
        <v>267</v>
      </c>
      <c r="J1682" s="129">
        <f>ROUND(I1682*H1682,2)</f>
        <v>106800</v>
      </c>
      <c r="K1682" s="126" t="s">
        <v>132</v>
      </c>
      <c r="L1682" s="25"/>
      <c r="M1682" s="130" t="s">
        <v>1</v>
      </c>
      <c r="N1682" s="131" t="s">
        <v>39</v>
      </c>
      <c r="O1682" s="132">
        <v>0</v>
      </c>
      <c r="P1682" s="132">
        <f>O1682*H1682</f>
        <v>0</v>
      </c>
      <c r="Q1682" s="132">
        <v>0</v>
      </c>
      <c r="R1682" s="132">
        <f>Q1682*H1682</f>
        <v>0</v>
      </c>
      <c r="S1682" s="132">
        <v>0</v>
      </c>
      <c r="T1682" s="133">
        <f>S1682*H1682</f>
        <v>0</v>
      </c>
      <c r="AR1682" s="134" t="s">
        <v>133</v>
      </c>
      <c r="AT1682" s="134" t="s">
        <v>128</v>
      </c>
      <c r="AU1682" s="134" t="s">
        <v>84</v>
      </c>
      <c r="AY1682" s="13" t="s">
        <v>125</v>
      </c>
      <c r="BE1682" s="135">
        <f>IF(N1682="základní",J1682,0)</f>
        <v>106800</v>
      </c>
      <c r="BF1682" s="135">
        <f>IF(N1682="snížená",J1682,0)</f>
        <v>0</v>
      </c>
      <c r="BG1682" s="135">
        <f>IF(N1682="zákl. přenesená",J1682,0)</f>
        <v>0</v>
      </c>
      <c r="BH1682" s="135">
        <f>IF(N1682="sníž. přenesená",J1682,0)</f>
        <v>0</v>
      </c>
      <c r="BI1682" s="135">
        <f>IF(N1682="nulová",J1682,0)</f>
        <v>0</v>
      </c>
      <c r="BJ1682" s="13" t="s">
        <v>82</v>
      </c>
      <c r="BK1682" s="135">
        <f>ROUND(I1682*H1682,2)</f>
        <v>106800</v>
      </c>
      <c r="BL1682" s="13" t="s">
        <v>133</v>
      </c>
      <c r="BM1682" s="134" t="s">
        <v>2635</v>
      </c>
    </row>
    <row r="1683" spans="2:65" s="1" customFormat="1" ht="19.2">
      <c r="B1683" s="25"/>
      <c r="D1683" s="136" t="s">
        <v>134</v>
      </c>
      <c r="F1683" s="137" t="s">
        <v>2636</v>
      </c>
      <c r="L1683" s="25"/>
      <c r="M1683" s="138"/>
      <c r="T1683" s="49"/>
      <c r="AT1683" s="13" t="s">
        <v>134</v>
      </c>
      <c r="AU1683" s="13" t="s">
        <v>84</v>
      </c>
    </row>
    <row r="1684" spans="2:65" s="1" customFormat="1" ht="19.2">
      <c r="B1684" s="25"/>
      <c r="D1684" s="136" t="s">
        <v>136</v>
      </c>
      <c r="F1684" s="139" t="s">
        <v>2637</v>
      </c>
      <c r="L1684" s="25"/>
      <c r="M1684" s="138"/>
      <c r="T1684" s="49"/>
      <c r="AT1684" s="13" t="s">
        <v>136</v>
      </c>
      <c r="AU1684" s="13" t="s">
        <v>84</v>
      </c>
    </row>
    <row r="1685" spans="2:65" s="1" customFormat="1" ht="16.5" customHeight="1">
      <c r="B1685" s="25"/>
      <c r="C1685" s="124" t="s">
        <v>1356</v>
      </c>
      <c r="D1685" s="124" t="s">
        <v>128</v>
      </c>
      <c r="E1685" s="125" t="s">
        <v>2638</v>
      </c>
      <c r="F1685" s="126" t="s">
        <v>2639</v>
      </c>
      <c r="G1685" s="127" t="s">
        <v>208</v>
      </c>
      <c r="H1685" s="128">
        <v>300</v>
      </c>
      <c r="I1685" s="129">
        <v>588</v>
      </c>
      <c r="J1685" s="129">
        <f>ROUND(I1685*H1685,2)</f>
        <v>176400</v>
      </c>
      <c r="K1685" s="126" t="s">
        <v>132</v>
      </c>
      <c r="L1685" s="25"/>
      <c r="M1685" s="130" t="s">
        <v>1</v>
      </c>
      <c r="N1685" s="131" t="s">
        <v>39</v>
      </c>
      <c r="O1685" s="132">
        <v>0</v>
      </c>
      <c r="P1685" s="132">
        <f>O1685*H1685</f>
        <v>0</v>
      </c>
      <c r="Q1685" s="132">
        <v>0</v>
      </c>
      <c r="R1685" s="132">
        <f>Q1685*H1685</f>
        <v>0</v>
      </c>
      <c r="S1685" s="132">
        <v>0</v>
      </c>
      <c r="T1685" s="133">
        <f>S1685*H1685</f>
        <v>0</v>
      </c>
      <c r="AR1685" s="134" t="s">
        <v>133</v>
      </c>
      <c r="AT1685" s="134" t="s">
        <v>128</v>
      </c>
      <c r="AU1685" s="134" t="s">
        <v>84</v>
      </c>
      <c r="AY1685" s="13" t="s">
        <v>125</v>
      </c>
      <c r="BE1685" s="135">
        <f>IF(N1685="základní",J1685,0)</f>
        <v>176400</v>
      </c>
      <c r="BF1685" s="135">
        <f>IF(N1685="snížená",J1685,0)</f>
        <v>0</v>
      </c>
      <c r="BG1685" s="135">
        <f>IF(N1685="zákl. přenesená",J1685,0)</f>
        <v>0</v>
      </c>
      <c r="BH1685" s="135">
        <f>IF(N1685="sníž. přenesená",J1685,0)</f>
        <v>0</v>
      </c>
      <c r="BI1685" s="135">
        <f>IF(N1685="nulová",J1685,0)</f>
        <v>0</v>
      </c>
      <c r="BJ1685" s="13" t="s">
        <v>82</v>
      </c>
      <c r="BK1685" s="135">
        <f>ROUND(I1685*H1685,2)</f>
        <v>176400</v>
      </c>
      <c r="BL1685" s="13" t="s">
        <v>133</v>
      </c>
      <c r="BM1685" s="134" t="s">
        <v>2640</v>
      </c>
    </row>
    <row r="1686" spans="2:65" s="1" customFormat="1" ht="19.2">
      <c r="B1686" s="25"/>
      <c r="D1686" s="136" t="s">
        <v>134</v>
      </c>
      <c r="F1686" s="137" t="s">
        <v>2641</v>
      </c>
      <c r="L1686" s="25"/>
      <c r="M1686" s="138"/>
      <c r="T1686" s="49"/>
      <c r="AT1686" s="13" t="s">
        <v>134</v>
      </c>
      <c r="AU1686" s="13" t="s">
        <v>84</v>
      </c>
    </row>
    <row r="1687" spans="2:65" s="1" customFormat="1" ht="19.2">
      <c r="B1687" s="25"/>
      <c r="D1687" s="136" t="s">
        <v>136</v>
      </c>
      <c r="F1687" s="139" t="s">
        <v>2637</v>
      </c>
      <c r="L1687" s="25"/>
      <c r="M1687" s="138"/>
      <c r="T1687" s="49"/>
      <c r="AT1687" s="13" t="s">
        <v>136</v>
      </c>
      <c r="AU1687" s="13" t="s">
        <v>84</v>
      </c>
    </row>
    <row r="1688" spans="2:65" s="1" customFormat="1" ht="16.5" customHeight="1">
      <c r="B1688" s="25"/>
      <c r="C1688" s="124" t="s">
        <v>2642</v>
      </c>
      <c r="D1688" s="124" t="s">
        <v>128</v>
      </c>
      <c r="E1688" s="125" t="s">
        <v>2643</v>
      </c>
      <c r="F1688" s="126" t="s">
        <v>2644</v>
      </c>
      <c r="G1688" s="127" t="s">
        <v>450</v>
      </c>
      <c r="H1688" s="128">
        <v>300</v>
      </c>
      <c r="I1688" s="129">
        <v>155</v>
      </c>
      <c r="J1688" s="129">
        <f>ROUND(I1688*H1688,2)</f>
        <v>46500</v>
      </c>
      <c r="K1688" s="126" t="s">
        <v>132</v>
      </c>
      <c r="L1688" s="25"/>
      <c r="M1688" s="130" t="s">
        <v>1</v>
      </c>
      <c r="N1688" s="131" t="s">
        <v>39</v>
      </c>
      <c r="O1688" s="132">
        <v>0</v>
      </c>
      <c r="P1688" s="132">
        <f>O1688*H1688</f>
        <v>0</v>
      </c>
      <c r="Q1688" s="132">
        <v>0</v>
      </c>
      <c r="R1688" s="132">
        <f>Q1688*H1688</f>
        <v>0</v>
      </c>
      <c r="S1688" s="132">
        <v>0</v>
      </c>
      <c r="T1688" s="133">
        <f>S1688*H1688</f>
        <v>0</v>
      </c>
      <c r="AR1688" s="134" t="s">
        <v>133</v>
      </c>
      <c r="AT1688" s="134" t="s">
        <v>128</v>
      </c>
      <c r="AU1688" s="134" t="s">
        <v>84</v>
      </c>
      <c r="AY1688" s="13" t="s">
        <v>125</v>
      </c>
      <c r="BE1688" s="135">
        <f>IF(N1688="základní",J1688,0)</f>
        <v>46500</v>
      </c>
      <c r="BF1688" s="135">
        <f>IF(N1688="snížená",J1688,0)</f>
        <v>0</v>
      </c>
      <c r="BG1688" s="135">
        <f>IF(N1688="zákl. přenesená",J1688,0)</f>
        <v>0</v>
      </c>
      <c r="BH1688" s="135">
        <f>IF(N1688="sníž. přenesená",J1688,0)</f>
        <v>0</v>
      </c>
      <c r="BI1688" s="135">
        <f>IF(N1688="nulová",J1688,0)</f>
        <v>0</v>
      </c>
      <c r="BJ1688" s="13" t="s">
        <v>82</v>
      </c>
      <c r="BK1688" s="135">
        <f>ROUND(I1688*H1688,2)</f>
        <v>46500</v>
      </c>
      <c r="BL1688" s="13" t="s">
        <v>133</v>
      </c>
      <c r="BM1688" s="134" t="s">
        <v>2645</v>
      </c>
    </row>
    <row r="1689" spans="2:65" s="1" customFormat="1" ht="28.8">
      <c r="B1689" s="25"/>
      <c r="D1689" s="136" t="s">
        <v>134</v>
      </c>
      <c r="F1689" s="137" t="s">
        <v>2646</v>
      </c>
      <c r="L1689" s="25"/>
      <c r="M1689" s="138"/>
      <c r="T1689" s="49"/>
      <c r="AT1689" s="13" t="s">
        <v>134</v>
      </c>
      <c r="AU1689" s="13" t="s">
        <v>84</v>
      </c>
    </row>
    <row r="1690" spans="2:65" s="1" customFormat="1" ht="28.8">
      <c r="B1690" s="25"/>
      <c r="D1690" s="136" t="s">
        <v>136</v>
      </c>
      <c r="F1690" s="139" t="s">
        <v>2647</v>
      </c>
      <c r="L1690" s="25"/>
      <c r="M1690" s="138"/>
      <c r="T1690" s="49"/>
      <c r="AT1690" s="13" t="s">
        <v>136</v>
      </c>
      <c r="AU1690" s="13" t="s">
        <v>84</v>
      </c>
    </row>
    <row r="1691" spans="2:65" s="1" customFormat="1" ht="16.5" customHeight="1">
      <c r="B1691" s="25"/>
      <c r="C1691" s="124" t="s">
        <v>1360</v>
      </c>
      <c r="D1691" s="124" t="s">
        <v>128</v>
      </c>
      <c r="E1691" s="125" t="s">
        <v>2648</v>
      </c>
      <c r="F1691" s="126" t="s">
        <v>2649</v>
      </c>
      <c r="G1691" s="127" t="s">
        <v>208</v>
      </c>
      <c r="H1691" s="128">
        <v>300</v>
      </c>
      <c r="I1691" s="129">
        <v>527</v>
      </c>
      <c r="J1691" s="129">
        <f>ROUND(I1691*H1691,2)</f>
        <v>158100</v>
      </c>
      <c r="K1691" s="126" t="s">
        <v>132</v>
      </c>
      <c r="L1691" s="25"/>
      <c r="M1691" s="130" t="s">
        <v>1</v>
      </c>
      <c r="N1691" s="131" t="s">
        <v>39</v>
      </c>
      <c r="O1691" s="132">
        <v>0</v>
      </c>
      <c r="P1691" s="132">
        <f>O1691*H1691</f>
        <v>0</v>
      </c>
      <c r="Q1691" s="132">
        <v>0</v>
      </c>
      <c r="R1691" s="132">
        <f>Q1691*H1691</f>
        <v>0</v>
      </c>
      <c r="S1691" s="132">
        <v>0</v>
      </c>
      <c r="T1691" s="133">
        <f>S1691*H1691</f>
        <v>0</v>
      </c>
      <c r="AR1691" s="134" t="s">
        <v>133</v>
      </c>
      <c r="AT1691" s="134" t="s">
        <v>128</v>
      </c>
      <c r="AU1691" s="134" t="s">
        <v>84</v>
      </c>
      <c r="AY1691" s="13" t="s">
        <v>125</v>
      </c>
      <c r="BE1691" s="135">
        <f>IF(N1691="základní",J1691,0)</f>
        <v>158100</v>
      </c>
      <c r="BF1691" s="135">
        <f>IF(N1691="snížená",J1691,0)</f>
        <v>0</v>
      </c>
      <c r="BG1691" s="135">
        <f>IF(N1691="zákl. přenesená",J1691,0)</f>
        <v>0</v>
      </c>
      <c r="BH1691" s="135">
        <f>IF(N1691="sníž. přenesená",J1691,0)</f>
        <v>0</v>
      </c>
      <c r="BI1691" s="135">
        <f>IF(N1691="nulová",J1691,0)</f>
        <v>0</v>
      </c>
      <c r="BJ1691" s="13" t="s">
        <v>82</v>
      </c>
      <c r="BK1691" s="135">
        <f>ROUND(I1691*H1691,2)</f>
        <v>158100</v>
      </c>
      <c r="BL1691" s="13" t="s">
        <v>133</v>
      </c>
      <c r="BM1691" s="134" t="s">
        <v>2650</v>
      </c>
    </row>
    <row r="1692" spans="2:65" s="1" customFormat="1" ht="28.8">
      <c r="B1692" s="25"/>
      <c r="D1692" s="136" t="s">
        <v>134</v>
      </c>
      <c r="F1692" s="137" t="s">
        <v>2651</v>
      </c>
      <c r="L1692" s="25"/>
      <c r="M1692" s="138"/>
      <c r="T1692" s="49"/>
      <c r="AT1692" s="13" t="s">
        <v>134</v>
      </c>
      <c r="AU1692" s="13" t="s">
        <v>84</v>
      </c>
    </row>
    <row r="1693" spans="2:65" s="1" customFormat="1" ht="28.8">
      <c r="B1693" s="25"/>
      <c r="D1693" s="136" t="s">
        <v>136</v>
      </c>
      <c r="F1693" s="139" t="s">
        <v>2647</v>
      </c>
      <c r="L1693" s="25"/>
      <c r="M1693" s="138"/>
      <c r="T1693" s="49"/>
      <c r="AT1693" s="13" t="s">
        <v>136</v>
      </c>
      <c r="AU1693" s="13" t="s">
        <v>84</v>
      </c>
    </row>
    <row r="1694" spans="2:65" s="1" customFormat="1" ht="16.5" customHeight="1">
      <c r="B1694" s="25"/>
      <c r="C1694" s="124" t="s">
        <v>2652</v>
      </c>
      <c r="D1694" s="124" t="s">
        <v>128</v>
      </c>
      <c r="E1694" s="125" t="s">
        <v>2653</v>
      </c>
      <c r="F1694" s="126" t="s">
        <v>2654</v>
      </c>
      <c r="G1694" s="127" t="s">
        <v>208</v>
      </c>
      <c r="H1694" s="128">
        <v>200</v>
      </c>
      <c r="I1694" s="129">
        <v>610</v>
      </c>
      <c r="J1694" s="129">
        <f>ROUND(I1694*H1694,2)</f>
        <v>122000</v>
      </c>
      <c r="K1694" s="126" t="s">
        <v>132</v>
      </c>
      <c r="L1694" s="25"/>
      <c r="M1694" s="130" t="s">
        <v>1</v>
      </c>
      <c r="N1694" s="131" t="s">
        <v>39</v>
      </c>
      <c r="O1694" s="132">
        <v>0</v>
      </c>
      <c r="P1694" s="132">
        <f>O1694*H1694</f>
        <v>0</v>
      </c>
      <c r="Q1694" s="132">
        <v>0</v>
      </c>
      <c r="R1694" s="132">
        <f>Q1694*H1694</f>
        <v>0</v>
      </c>
      <c r="S1694" s="132">
        <v>0</v>
      </c>
      <c r="T1694" s="133">
        <f>S1694*H1694</f>
        <v>0</v>
      </c>
      <c r="AR1694" s="134" t="s">
        <v>133</v>
      </c>
      <c r="AT1694" s="134" t="s">
        <v>128</v>
      </c>
      <c r="AU1694" s="134" t="s">
        <v>84</v>
      </c>
      <c r="AY1694" s="13" t="s">
        <v>125</v>
      </c>
      <c r="BE1694" s="135">
        <f>IF(N1694="základní",J1694,0)</f>
        <v>122000</v>
      </c>
      <c r="BF1694" s="135">
        <f>IF(N1694="snížená",J1694,0)</f>
        <v>0</v>
      </c>
      <c r="BG1694" s="135">
        <f>IF(N1694="zákl. přenesená",J1694,0)</f>
        <v>0</v>
      </c>
      <c r="BH1694" s="135">
        <f>IF(N1694="sníž. přenesená",J1694,0)</f>
        <v>0</v>
      </c>
      <c r="BI1694" s="135">
        <f>IF(N1694="nulová",J1694,0)</f>
        <v>0</v>
      </c>
      <c r="BJ1694" s="13" t="s">
        <v>82</v>
      </c>
      <c r="BK1694" s="135">
        <f>ROUND(I1694*H1694,2)</f>
        <v>122000</v>
      </c>
      <c r="BL1694" s="13" t="s">
        <v>133</v>
      </c>
      <c r="BM1694" s="134" t="s">
        <v>2655</v>
      </c>
    </row>
    <row r="1695" spans="2:65" s="1" customFormat="1" ht="28.8">
      <c r="B1695" s="25"/>
      <c r="D1695" s="136" t="s">
        <v>134</v>
      </c>
      <c r="F1695" s="137" t="s">
        <v>2656</v>
      </c>
      <c r="L1695" s="25"/>
      <c r="M1695" s="138"/>
      <c r="T1695" s="49"/>
      <c r="AT1695" s="13" t="s">
        <v>134</v>
      </c>
      <c r="AU1695" s="13" t="s">
        <v>84</v>
      </c>
    </row>
    <row r="1696" spans="2:65" s="1" customFormat="1" ht="28.8">
      <c r="B1696" s="25"/>
      <c r="D1696" s="136" t="s">
        <v>136</v>
      </c>
      <c r="F1696" s="139" t="s">
        <v>2647</v>
      </c>
      <c r="L1696" s="25"/>
      <c r="M1696" s="138"/>
      <c r="T1696" s="49"/>
      <c r="AT1696" s="13" t="s">
        <v>136</v>
      </c>
      <c r="AU1696" s="13" t="s">
        <v>84</v>
      </c>
    </row>
    <row r="1697" spans="2:65" s="1" customFormat="1" ht="16.5" customHeight="1">
      <c r="B1697" s="25"/>
      <c r="C1697" s="124" t="s">
        <v>1369</v>
      </c>
      <c r="D1697" s="124" t="s">
        <v>128</v>
      </c>
      <c r="E1697" s="125" t="s">
        <v>2657</v>
      </c>
      <c r="F1697" s="126" t="s">
        <v>2658</v>
      </c>
      <c r="G1697" s="127" t="s">
        <v>208</v>
      </c>
      <c r="H1697" s="128">
        <v>500</v>
      </c>
      <c r="I1697" s="129">
        <v>581</v>
      </c>
      <c r="J1697" s="129">
        <f>ROUND(I1697*H1697,2)</f>
        <v>290500</v>
      </c>
      <c r="K1697" s="126" t="s">
        <v>132</v>
      </c>
      <c r="L1697" s="25"/>
      <c r="M1697" s="130" t="s">
        <v>1</v>
      </c>
      <c r="N1697" s="131" t="s">
        <v>39</v>
      </c>
      <c r="O1697" s="132">
        <v>0</v>
      </c>
      <c r="P1697" s="132">
        <f>O1697*H1697</f>
        <v>0</v>
      </c>
      <c r="Q1697" s="132">
        <v>0</v>
      </c>
      <c r="R1697" s="132">
        <f>Q1697*H1697</f>
        <v>0</v>
      </c>
      <c r="S1697" s="132">
        <v>0</v>
      </c>
      <c r="T1697" s="133">
        <f>S1697*H1697</f>
        <v>0</v>
      </c>
      <c r="AR1697" s="134" t="s">
        <v>133</v>
      </c>
      <c r="AT1697" s="134" t="s">
        <v>128</v>
      </c>
      <c r="AU1697" s="134" t="s">
        <v>84</v>
      </c>
      <c r="AY1697" s="13" t="s">
        <v>125</v>
      </c>
      <c r="BE1697" s="135">
        <f>IF(N1697="základní",J1697,0)</f>
        <v>290500</v>
      </c>
      <c r="BF1697" s="135">
        <f>IF(N1697="snížená",J1697,0)</f>
        <v>0</v>
      </c>
      <c r="BG1697" s="135">
        <f>IF(N1697="zákl. přenesená",J1697,0)</f>
        <v>0</v>
      </c>
      <c r="BH1697" s="135">
        <f>IF(N1697="sníž. přenesená",J1697,0)</f>
        <v>0</v>
      </c>
      <c r="BI1697" s="135">
        <f>IF(N1697="nulová",J1697,0)</f>
        <v>0</v>
      </c>
      <c r="BJ1697" s="13" t="s">
        <v>82</v>
      </c>
      <c r="BK1697" s="135">
        <f>ROUND(I1697*H1697,2)</f>
        <v>290500</v>
      </c>
      <c r="BL1697" s="13" t="s">
        <v>133</v>
      </c>
      <c r="BM1697" s="134" t="s">
        <v>2659</v>
      </c>
    </row>
    <row r="1698" spans="2:65" s="1" customFormat="1" ht="28.8">
      <c r="B1698" s="25"/>
      <c r="D1698" s="136" t="s">
        <v>134</v>
      </c>
      <c r="F1698" s="137" t="s">
        <v>2660</v>
      </c>
      <c r="L1698" s="25"/>
      <c r="M1698" s="138"/>
      <c r="T1698" s="49"/>
      <c r="AT1698" s="13" t="s">
        <v>134</v>
      </c>
      <c r="AU1698" s="13" t="s">
        <v>84</v>
      </c>
    </row>
    <row r="1699" spans="2:65" s="1" customFormat="1" ht="28.8">
      <c r="B1699" s="25"/>
      <c r="D1699" s="136" t="s">
        <v>136</v>
      </c>
      <c r="F1699" s="139" t="s">
        <v>2661</v>
      </c>
      <c r="L1699" s="25"/>
      <c r="M1699" s="138"/>
      <c r="T1699" s="49"/>
      <c r="AT1699" s="13" t="s">
        <v>136</v>
      </c>
      <c r="AU1699" s="13" t="s">
        <v>84</v>
      </c>
    </row>
    <row r="1700" spans="2:65" s="1" customFormat="1" ht="21.75" customHeight="1">
      <c r="B1700" s="25"/>
      <c r="C1700" s="124" t="s">
        <v>2662</v>
      </c>
      <c r="D1700" s="124" t="s">
        <v>128</v>
      </c>
      <c r="E1700" s="125" t="s">
        <v>2663</v>
      </c>
      <c r="F1700" s="126" t="s">
        <v>2664</v>
      </c>
      <c r="G1700" s="127" t="s">
        <v>208</v>
      </c>
      <c r="H1700" s="128">
        <v>250</v>
      </c>
      <c r="I1700" s="129">
        <v>631</v>
      </c>
      <c r="J1700" s="129">
        <f>ROUND(I1700*H1700,2)</f>
        <v>157750</v>
      </c>
      <c r="K1700" s="126" t="s">
        <v>132</v>
      </c>
      <c r="L1700" s="25"/>
      <c r="M1700" s="130" t="s">
        <v>1</v>
      </c>
      <c r="N1700" s="131" t="s">
        <v>39</v>
      </c>
      <c r="O1700" s="132">
        <v>0</v>
      </c>
      <c r="P1700" s="132">
        <f>O1700*H1700</f>
        <v>0</v>
      </c>
      <c r="Q1700" s="132">
        <v>0</v>
      </c>
      <c r="R1700" s="132">
        <f>Q1700*H1700</f>
        <v>0</v>
      </c>
      <c r="S1700" s="132">
        <v>0</v>
      </c>
      <c r="T1700" s="133">
        <f>S1700*H1700</f>
        <v>0</v>
      </c>
      <c r="AR1700" s="134" t="s">
        <v>133</v>
      </c>
      <c r="AT1700" s="134" t="s">
        <v>128</v>
      </c>
      <c r="AU1700" s="134" t="s">
        <v>84</v>
      </c>
      <c r="AY1700" s="13" t="s">
        <v>125</v>
      </c>
      <c r="BE1700" s="135">
        <f>IF(N1700="základní",J1700,0)</f>
        <v>157750</v>
      </c>
      <c r="BF1700" s="135">
        <f>IF(N1700="snížená",J1700,0)</f>
        <v>0</v>
      </c>
      <c r="BG1700" s="135">
        <f>IF(N1700="zákl. přenesená",J1700,0)</f>
        <v>0</v>
      </c>
      <c r="BH1700" s="135">
        <f>IF(N1700="sníž. přenesená",J1700,0)</f>
        <v>0</v>
      </c>
      <c r="BI1700" s="135">
        <f>IF(N1700="nulová",J1700,0)</f>
        <v>0</v>
      </c>
      <c r="BJ1700" s="13" t="s">
        <v>82</v>
      </c>
      <c r="BK1700" s="135">
        <f>ROUND(I1700*H1700,2)</f>
        <v>157750</v>
      </c>
      <c r="BL1700" s="13" t="s">
        <v>133</v>
      </c>
      <c r="BM1700" s="134" t="s">
        <v>2665</v>
      </c>
    </row>
    <row r="1701" spans="2:65" s="1" customFormat="1" ht="28.8">
      <c r="B1701" s="25"/>
      <c r="D1701" s="136" t="s">
        <v>134</v>
      </c>
      <c r="F1701" s="137" t="s">
        <v>2666</v>
      </c>
      <c r="L1701" s="25"/>
      <c r="M1701" s="138"/>
      <c r="T1701" s="49"/>
      <c r="AT1701" s="13" t="s">
        <v>134</v>
      </c>
      <c r="AU1701" s="13" t="s">
        <v>84</v>
      </c>
    </row>
    <row r="1702" spans="2:65" s="1" customFormat="1" ht="28.8">
      <c r="B1702" s="25"/>
      <c r="D1702" s="136" t="s">
        <v>136</v>
      </c>
      <c r="F1702" s="139" t="s">
        <v>2661</v>
      </c>
      <c r="L1702" s="25"/>
      <c r="M1702" s="138"/>
      <c r="T1702" s="49"/>
      <c r="AT1702" s="13" t="s">
        <v>136</v>
      </c>
      <c r="AU1702" s="13" t="s">
        <v>84</v>
      </c>
    </row>
    <row r="1703" spans="2:65" s="1" customFormat="1" ht="21.75" customHeight="1">
      <c r="B1703" s="25"/>
      <c r="C1703" s="124" t="s">
        <v>1374</v>
      </c>
      <c r="D1703" s="124" t="s">
        <v>128</v>
      </c>
      <c r="E1703" s="125" t="s">
        <v>2667</v>
      </c>
      <c r="F1703" s="126" t="s">
        <v>2668</v>
      </c>
      <c r="G1703" s="127" t="s">
        <v>208</v>
      </c>
      <c r="H1703" s="128">
        <v>100</v>
      </c>
      <c r="I1703" s="129">
        <v>682</v>
      </c>
      <c r="J1703" s="129">
        <f>ROUND(I1703*H1703,2)</f>
        <v>68200</v>
      </c>
      <c r="K1703" s="126" t="s">
        <v>132</v>
      </c>
      <c r="L1703" s="25"/>
      <c r="M1703" s="130" t="s">
        <v>1</v>
      </c>
      <c r="N1703" s="131" t="s">
        <v>39</v>
      </c>
      <c r="O1703" s="132">
        <v>0</v>
      </c>
      <c r="P1703" s="132">
        <f>O1703*H1703</f>
        <v>0</v>
      </c>
      <c r="Q1703" s="132">
        <v>0</v>
      </c>
      <c r="R1703" s="132">
        <f>Q1703*H1703</f>
        <v>0</v>
      </c>
      <c r="S1703" s="132">
        <v>0</v>
      </c>
      <c r="T1703" s="133">
        <f>S1703*H1703</f>
        <v>0</v>
      </c>
      <c r="AR1703" s="134" t="s">
        <v>133</v>
      </c>
      <c r="AT1703" s="134" t="s">
        <v>128</v>
      </c>
      <c r="AU1703" s="134" t="s">
        <v>84</v>
      </c>
      <c r="AY1703" s="13" t="s">
        <v>125</v>
      </c>
      <c r="BE1703" s="135">
        <f>IF(N1703="základní",J1703,0)</f>
        <v>68200</v>
      </c>
      <c r="BF1703" s="135">
        <f>IF(N1703="snížená",J1703,0)</f>
        <v>0</v>
      </c>
      <c r="BG1703" s="135">
        <f>IF(N1703="zákl. přenesená",J1703,0)</f>
        <v>0</v>
      </c>
      <c r="BH1703" s="135">
        <f>IF(N1703="sníž. přenesená",J1703,0)</f>
        <v>0</v>
      </c>
      <c r="BI1703" s="135">
        <f>IF(N1703="nulová",J1703,0)</f>
        <v>0</v>
      </c>
      <c r="BJ1703" s="13" t="s">
        <v>82</v>
      </c>
      <c r="BK1703" s="135">
        <f>ROUND(I1703*H1703,2)</f>
        <v>68200</v>
      </c>
      <c r="BL1703" s="13" t="s">
        <v>133</v>
      </c>
      <c r="BM1703" s="134" t="s">
        <v>2669</v>
      </c>
    </row>
    <row r="1704" spans="2:65" s="1" customFormat="1" ht="28.8">
      <c r="B1704" s="25"/>
      <c r="D1704" s="136" t="s">
        <v>134</v>
      </c>
      <c r="F1704" s="137" t="s">
        <v>2670</v>
      </c>
      <c r="L1704" s="25"/>
      <c r="M1704" s="138"/>
      <c r="T1704" s="49"/>
      <c r="AT1704" s="13" t="s">
        <v>134</v>
      </c>
      <c r="AU1704" s="13" t="s">
        <v>84</v>
      </c>
    </row>
    <row r="1705" spans="2:65" s="1" customFormat="1" ht="28.8">
      <c r="B1705" s="25"/>
      <c r="D1705" s="136" t="s">
        <v>136</v>
      </c>
      <c r="F1705" s="139" t="s">
        <v>2661</v>
      </c>
      <c r="L1705" s="25"/>
      <c r="M1705" s="138"/>
      <c r="T1705" s="49"/>
      <c r="AT1705" s="13" t="s">
        <v>136</v>
      </c>
      <c r="AU1705" s="13" t="s">
        <v>84</v>
      </c>
    </row>
    <row r="1706" spans="2:65" s="1" customFormat="1" ht="16.5" customHeight="1">
      <c r="B1706" s="25"/>
      <c r="C1706" s="124" t="s">
        <v>2671</v>
      </c>
      <c r="D1706" s="124" t="s">
        <v>128</v>
      </c>
      <c r="E1706" s="125" t="s">
        <v>2672</v>
      </c>
      <c r="F1706" s="126" t="s">
        <v>2673</v>
      </c>
      <c r="G1706" s="127" t="s">
        <v>208</v>
      </c>
      <c r="H1706" s="128">
        <v>100</v>
      </c>
      <c r="I1706" s="129">
        <v>105</v>
      </c>
      <c r="J1706" s="129">
        <f>ROUND(I1706*H1706,2)</f>
        <v>10500</v>
      </c>
      <c r="K1706" s="126" t="s">
        <v>132</v>
      </c>
      <c r="L1706" s="25"/>
      <c r="M1706" s="130" t="s">
        <v>1</v>
      </c>
      <c r="N1706" s="131" t="s">
        <v>39</v>
      </c>
      <c r="O1706" s="132">
        <v>0</v>
      </c>
      <c r="P1706" s="132">
        <f>O1706*H1706</f>
        <v>0</v>
      </c>
      <c r="Q1706" s="132">
        <v>0</v>
      </c>
      <c r="R1706" s="132">
        <f>Q1706*H1706</f>
        <v>0</v>
      </c>
      <c r="S1706" s="132">
        <v>0</v>
      </c>
      <c r="T1706" s="133">
        <f>S1706*H1706</f>
        <v>0</v>
      </c>
      <c r="AR1706" s="134" t="s">
        <v>133</v>
      </c>
      <c r="AT1706" s="134" t="s">
        <v>128</v>
      </c>
      <c r="AU1706" s="134" t="s">
        <v>84</v>
      </c>
      <c r="AY1706" s="13" t="s">
        <v>125</v>
      </c>
      <c r="BE1706" s="135">
        <f>IF(N1706="základní",J1706,0)</f>
        <v>10500</v>
      </c>
      <c r="BF1706" s="135">
        <f>IF(N1706="snížená",J1706,0)</f>
        <v>0</v>
      </c>
      <c r="BG1706" s="135">
        <f>IF(N1706="zákl. přenesená",J1706,0)</f>
        <v>0</v>
      </c>
      <c r="BH1706" s="135">
        <f>IF(N1706="sníž. přenesená",J1706,0)</f>
        <v>0</v>
      </c>
      <c r="BI1706" s="135">
        <f>IF(N1706="nulová",J1706,0)</f>
        <v>0</v>
      </c>
      <c r="BJ1706" s="13" t="s">
        <v>82</v>
      </c>
      <c r="BK1706" s="135">
        <f>ROUND(I1706*H1706,2)</f>
        <v>10500</v>
      </c>
      <c r="BL1706" s="13" t="s">
        <v>133</v>
      </c>
      <c r="BM1706" s="134" t="s">
        <v>2674</v>
      </c>
    </row>
    <row r="1707" spans="2:65" s="1" customFormat="1" ht="19.2">
      <c r="B1707" s="25"/>
      <c r="D1707" s="136" t="s">
        <v>134</v>
      </c>
      <c r="F1707" s="137" t="s">
        <v>2675</v>
      </c>
      <c r="L1707" s="25"/>
      <c r="M1707" s="138"/>
      <c r="T1707" s="49"/>
      <c r="AT1707" s="13" t="s">
        <v>134</v>
      </c>
      <c r="AU1707" s="13" t="s">
        <v>84</v>
      </c>
    </row>
    <row r="1708" spans="2:65" s="1" customFormat="1" ht="19.2">
      <c r="B1708" s="25"/>
      <c r="D1708" s="136" t="s">
        <v>136</v>
      </c>
      <c r="F1708" s="139" t="s">
        <v>2676</v>
      </c>
      <c r="L1708" s="25"/>
      <c r="M1708" s="138"/>
      <c r="T1708" s="49"/>
      <c r="AT1708" s="13" t="s">
        <v>136</v>
      </c>
      <c r="AU1708" s="13" t="s">
        <v>84</v>
      </c>
    </row>
    <row r="1709" spans="2:65" s="1" customFormat="1" ht="16.5" customHeight="1">
      <c r="B1709" s="25"/>
      <c r="C1709" s="124" t="s">
        <v>1378</v>
      </c>
      <c r="D1709" s="124" t="s">
        <v>128</v>
      </c>
      <c r="E1709" s="125" t="s">
        <v>2677</v>
      </c>
      <c r="F1709" s="126" t="s">
        <v>2678</v>
      </c>
      <c r="G1709" s="127" t="s">
        <v>208</v>
      </c>
      <c r="H1709" s="128">
        <v>100</v>
      </c>
      <c r="I1709" s="129">
        <v>124</v>
      </c>
      <c r="J1709" s="129">
        <f>ROUND(I1709*H1709,2)</f>
        <v>12400</v>
      </c>
      <c r="K1709" s="126" t="s">
        <v>132</v>
      </c>
      <c r="L1709" s="25"/>
      <c r="M1709" s="130" t="s">
        <v>1</v>
      </c>
      <c r="N1709" s="131" t="s">
        <v>39</v>
      </c>
      <c r="O1709" s="132">
        <v>0</v>
      </c>
      <c r="P1709" s="132">
        <f>O1709*H1709</f>
        <v>0</v>
      </c>
      <c r="Q1709" s="132">
        <v>0</v>
      </c>
      <c r="R1709" s="132">
        <f>Q1709*H1709</f>
        <v>0</v>
      </c>
      <c r="S1709" s="132">
        <v>0</v>
      </c>
      <c r="T1709" s="133">
        <f>S1709*H1709</f>
        <v>0</v>
      </c>
      <c r="AR1709" s="134" t="s">
        <v>133</v>
      </c>
      <c r="AT1709" s="134" t="s">
        <v>128</v>
      </c>
      <c r="AU1709" s="134" t="s">
        <v>84</v>
      </c>
      <c r="AY1709" s="13" t="s">
        <v>125</v>
      </c>
      <c r="BE1709" s="135">
        <f>IF(N1709="základní",J1709,0)</f>
        <v>12400</v>
      </c>
      <c r="BF1709" s="135">
        <f>IF(N1709="snížená",J1709,0)</f>
        <v>0</v>
      </c>
      <c r="BG1709" s="135">
        <f>IF(N1709="zákl. přenesená",J1709,0)</f>
        <v>0</v>
      </c>
      <c r="BH1709" s="135">
        <f>IF(N1709="sníž. přenesená",J1709,0)</f>
        <v>0</v>
      </c>
      <c r="BI1709" s="135">
        <f>IF(N1709="nulová",J1709,0)</f>
        <v>0</v>
      </c>
      <c r="BJ1709" s="13" t="s">
        <v>82</v>
      </c>
      <c r="BK1709" s="135">
        <f>ROUND(I1709*H1709,2)</f>
        <v>12400</v>
      </c>
      <c r="BL1709" s="13" t="s">
        <v>133</v>
      </c>
      <c r="BM1709" s="134" t="s">
        <v>2679</v>
      </c>
    </row>
    <row r="1710" spans="2:65" s="1" customFormat="1" ht="19.2">
      <c r="B1710" s="25"/>
      <c r="D1710" s="136" t="s">
        <v>134</v>
      </c>
      <c r="F1710" s="137" t="s">
        <v>2680</v>
      </c>
      <c r="L1710" s="25"/>
      <c r="M1710" s="138"/>
      <c r="T1710" s="49"/>
      <c r="AT1710" s="13" t="s">
        <v>134</v>
      </c>
      <c r="AU1710" s="13" t="s">
        <v>84</v>
      </c>
    </row>
    <row r="1711" spans="2:65" s="1" customFormat="1" ht="19.2">
      <c r="B1711" s="25"/>
      <c r="D1711" s="136" t="s">
        <v>136</v>
      </c>
      <c r="F1711" s="139" t="s">
        <v>2676</v>
      </c>
      <c r="L1711" s="25"/>
      <c r="M1711" s="138"/>
      <c r="T1711" s="49"/>
      <c r="AT1711" s="13" t="s">
        <v>136</v>
      </c>
      <c r="AU1711" s="13" t="s">
        <v>84</v>
      </c>
    </row>
    <row r="1712" spans="2:65" s="1" customFormat="1" ht="16.5" customHeight="1">
      <c r="B1712" s="25"/>
      <c r="C1712" s="124" t="s">
        <v>2681</v>
      </c>
      <c r="D1712" s="124" t="s">
        <v>128</v>
      </c>
      <c r="E1712" s="125" t="s">
        <v>2682</v>
      </c>
      <c r="F1712" s="126" t="s">
        <v>2683</v>
      </c>
      <c r="G1712" s="127" t="s">
        <v>450</v>
      </c>
      <c r="H1712" s="128">
        <v>100</v>
      </c>
      <c r="I1712" s="129">
        <v>188</v>
      </c>
      <c r="J1712" s="129">
        <f>ROUND(I1712*H1712,2)</f>
        <v>18800</v>
      </c>
      <c r="K1712" s="126" t="s">
        <v>132</v>
      </c>
      <c r="L1712" s="25"/>
      <c r="M1712" s="130" t="s">
        <v>1</v>
      </c>
      <c r="N1712" s="131" t="s">
        <v>39</v>
      </c>
      <c r="O1712" s="132">
        <v>0</v>
      </c>
      <c r="P1712" s="132">
        <f>O1712*H1712</f>
        <v>0</v>
      </c>
      <c r="Q1712" s="132">
        <v>0</v>
      </c>
      <c r="R1712" s="132">
        <f>Q1712*H1712</f>
        <v>0</v>
      </c>
      <c r="S1712" s="132">
        <v>0</v>
      </c>
      <c r="T1712" s="133">
        <f>S1712*H1712</f>
        <v>0</v>
      </c>
      <c r="AR1712" s="134" t="s">
        <v>133</v>
      </c>
      <c r="AT1712" s="134" t="s">
        <v>128</v>
      </c>
      <c r="AU1712" s="134" t="s">
        <v>84</v>
      </c>
      <c r="AY1712" s="13" t="s">
        <v>125</v>
      </c>
      <c r="BE1712" s="135">
        <f>IF(N1712="základní",J1712,0)</f>
        <v>18800</v>
      </c>
      <c r="BF1712" s="135">
        <f>IF(N1712="snížená",J1712,0)</f>
        <v>0</v>
      </c>
      <c r="BG1712" s="135">
        <f>IF(N1712="zákl. přenesená",J1712,0)</f>
        <v>0</v>
      </c>
      <c r="BH1712" s="135">
        <f>IF(N1712="sníž. přenesená",J1712,0)</f>
        <v>0</v>
      </c>
      <c r="BI1712" s="135">
        <f>IF(N1712="nulová",J1712,0)</f>
        <v>0</v>
      </c>
      <c r="BJ1712" s="13" t="s">
        <v>82</v>
      </c>
      <c r="BK1712" s="135">
        <f>ROUND(I1712*H1712,2)</f>
        <v>18800</v>
      </c>
      <c r="BL1712" s="13" t="s">
        <v>133</v>
      </c>
      <c r="BM1712" s="134" t="s">
        <v>2684</v>
      </c>
    </row>
    <row r="1713" spans="2:65" s="1" customFormat="1" ht="19.2">
      <c r="B1713" s="25"/>
      <c r="D1713" s="136" t="s">
        <v>134</v>
      </c>
      <c r="F1713" s="137" t="s">
        <v>2685</v>
      </c>
      <c r="L1713" s="25"/>
      <c r="M1713" s="138"/>
      <c r="T1713" s="49"/>
      <c r="AT1713" s="13" t="s">
        <v>134</v>
      </c>
      <c r="AU1713" s="13" t="s">
        <v>84</v>
      </c>
    </row>
    <row r="1714" spans="2:65" s="1" customFormat="1" ht="19.2">
      <c r="B1714" s="25"/>
      <c r="D1714" s="136" t="s">
        <v>136</v>
      </c>
      <c r="F1714" s="139" t="s">
        <v>2676</v>
      </c>
      <c r="L1714" s="25"/>
      <c r="M1714" s="138"/>
      <c r="T1714" s="49"/>
      <c r="AT1714" s="13" t="s">
        <v>136</v>
      </c>
      <c r="AU1714" s="13" t="s">
        <v>84</v>
      </c>
    </row>
    <row r="1715" spans="2:65" s="1" customFormat="1" ht="16.5" customHeight="1">
      <c r="B1715" s="25"/>
      <c r="C1715" s="124" t="s">
        <v>1383</v>
      </c>
      <c r="D1715" s="124" t="s">
        <v>128</v>
      </c>
      <c r="E1715" s="125" t="s">
        <v>2686</v>
      </c>
      <c r="F1715" s="126" t="s">
        <v>2687</v>
      </c>
      <c r="G1715" s="127" t="s">
        <v>208</v>
      </c>
      <c r="H1715" s="128">
        <v>100</v>
      </c>
      <c r="I1715" s="129">
        <v>300</v>
      </c>
      <c r="J1715" s="129">
        <f>ROUND(I1715*H1715,2)</f>
        <v>30000</v>
      </c>
      <c r="K1715" s="126" t="s">
        <v>132</v>
      </c>
      <c r="L1715" s="25"/>
      <c r="M1715" s="130" t="s">
        <v>1</v>
      </c>
      <c r="N1715" s="131" t="s">
        <v>39</v>
      </c>
      <c r="O1715" s="132">
        <v>0</v>
      </c>
      <c r="P1715" s="132">
        <f>O1715*H1715</f>
        <v>0</v>
      </c>
      <c r="Q1715" s="132">
        <v>0</v>
      </c>
      <c r="R1715" s="132">
        <f>Q1715*H1715</f>
        <v>0</v>
      </c>
      <c r="S1715" s="132">
        <v>0</v>
      </c>
      <c r="T1715" s="133">
        <f>S1715*H1715</f>
        <v>0</v>
      </c>
      <c r="AR1715" s="134" t="s">
        <v>133</v>
      </c>
      <c r="AT1715" s="134" t="s">
        <v>128</v>
      </c>
      <c r="AU1715" s="134" t="s">
        <v>84</v>
      </c>
      <c r="AY1715" s="13" t="s">
        <v>125</v>
      </c>
      <c r="BE1715" s="135">
        <f>IF(N1715="základní",J1715,0)</f>
        <v>30000</v>
      </c>
      <c r="BF1715" s="135">
        <f>IF(N1715="snížená",J1715,0)</f>
        <v>0</v>
      </c>
      <c r="BG1715" s="135">
        <f>IF(N1715="zákl. přenesená",J1715,0)</f>
        <v>0</v>
      </c>
      <c r="BH1715" s="135">
        <f>IF(N1715="sníž. přenesená",J1715,0)</f>
        <v>0</v>
      </c>
      <c r="BI1715" s="135">
        <f>IF(N1715="nulová",J1715,0)</f>
        <v>0</v>
      </c>
      <c r="BJ1715" s="13" t="s">
        <v>82</v>
      </c>
      <c r="BK1715" s="135">
        <f>ROUND(I1715*H1715,2)</f>
        <v>30000</v>
      </c>
      <c r="BL1715" s="13" t="s">
        <v>133</v>
      </c>
      <c r="BM1715" s="134" t="s">
        <v>2688</v>
      </c>
    </row>
    <row r="1716" spans="2:65" s="1" customFormat="1" ht="19.2">
      <c r="B1716" s="25"/>
      <c r="D1716" s="136" t="s">
        <v>134</v>
      </c>
      <c r="F1716" s="137" t="s">
        <v>2689</v>
      </c>
      <c r="L1716" s="25"/>
      <c r="M1716" s="138"/>
      <c r="T1716" s="49"/>
      <c r="AT1716" s="13" t="s">
        <v>134</v>
      </c>
      <c r="AU1716" s="13" t="s">
        <v>84</v>
      </c>
    </row>
    <row r="1717" spans="2:65" s="1" customFormat="1" ht="28.8">
      <c r="B1717" s="25"/>
      <c r="D1717" s="136" t="s">
        <v>136</v>
      </c>
      <c r="F1717" s="139" t="s">
        <v>2690</v>
      </c>
      <c r="L1717" s="25"/>
      <c r="M1717" s="138"/>
      <c r="T1717" s="49"/>
      <c r="AT1717" s="13" t="s">
        <v>136</v>
      </c>
      <c r="AU1717" s="13" t="s">
        <v>84</v>
      </c>
    </row>
    <row r="1718" spans="2:65" s="1" customFormat="1" ht="16.5" customHeight="1">
      <c r="B1718" s="25"/>
      <c r="C1718" s="124" t="s">
        <v>2691</v>
      </c>
      <c r="D1718" s="124" t="s">
        <v>128</v>
      </c>
      <c r="E1718" s="125" t="s">
        <v>2692</v>
      </c>
      <c r="F1718" s="126" t="s">
        <v>2693</v>
      </c>
      <c r="G1718" s="127" t="s">
        <v>208</v>
      </c>
      <c r="H1718" s="128">
        <v>100</v>
      </c>
      <c r="I1718" s="129">
        <v>345</v>
      </c>
      <c r="J1718" s="129">
        <f>ROUND(I1718*H1718,2)</f>
        <v>34500</v>
      </c>
      <c r="K1718" s="126" t="s">
        <v>132</v>
      </c>
      <c r="L1718" s="25"/>
      <c r="M1718" s="130" t="s">
        <v>1</v>
      </c>
      <c r="N1718" s="131" t="s">
        <v>39</v>
      </c>
      <c r="O1718" s="132">
        <v>0</v>
      </c>
      <c r="P1718" s="132">
        <f>O1718*H1718</f>
        <v>0</v>
      </c>
      <c r="Q1718" s="132">
        <v>0</v>
      </c>
      <c r="R1718" s="132">
        <f>Q1718*H1718</f>
        <v>0</v>
      </c>
      <c r="S1718" s="132">
        <v>0</v>
      </c>
      <c r="T1718" s="133">
        <f>S1718*H1718</f>
        <v>0</v>
      </c>
      <c r="AR1718" s="134" t="s">
        <v>133</v>
      </c>
      <c r="AT1718" s="134" t="s">
        <v>128</v>
      </c>
      <c r="AU1718" s="134" t="s">
        <v>84</v>
      </c>
      <c r="AY1718" s="13" t="s">
        <v>125</v>
      </c>
      <c r="BE1718" s="135">
        <f>IF(N1718="základní",J1718,0)</f>
        <v>34500</v>
      </c>
      <c r="BF1718" s="135">
        <f>IF(N1718="snížená",J1718,0)</f>
        <v>0</v>
      </c>
      <c r="BG1718" s="135">
        <f>IF(N1718="zákl. přenesená",J1718,0)</f>
        <v>0</v>
      </c>
      <c r="BH1718" s="135">
        <f>IF(N1718="sníž. přenesená",J1718,0)</f>
        <v>0</v>
      </c>
      <c r="BI1718" s="135">
        <f>IF(N1718="nulová",J1718,0)</f>
        <v>0</v>
      </c>
      <c r="BJ1718" s="13" t="s">
        <v>82</v>
      </c>
      <c r="BK1718" s="135">
        <f>ROUND(I1718*H1718,2)</f>
        <v>34500</v>
      </c>
      <c r="BL1718" s="13" t="s">
        <v>133</v>
      </c>
      <c r="BM1718" s="134" t="s">
        <v>2694</v>
      </c>
    </row>
    <row r="1719" spans="2:65" s="1" customFormat="1" ht="19.2">
      <c r="B1719" s="25"/>
      <c r="D1719" s="136" t="s">
        <v>134</v>
      </c>
      <c r="F1719" s="137" t="s">
        <v>2695</v>
      </c>
      <c r="L1719" s="25"/>
      <c r="M1719" s="138"/>
      <c r="T1719" s="49"/>
      <c r="AT1719" s="13" t="s">
        <v>134</v>
      </c>
      <c r="AU1719" s="13" t="s">
        <v>84</v>
      </c>
    </row>
    <row r="1720" spans="2:65" s="1" customFormat="1" ht="28.8">
      <c r="B1720" s="25"/>
      <c r="D1720" s="136" t="s">
        <v>136</v>
      </c>
      <c r="F1720" s="139" t="s">
        <v>2690</v>
      </c>
      <c r="L1720" s="25"/>
      <c r="M1720" s="138"/>
      <c r="T1720" s="49"/>
      <c r="AT1720" s="13" t="s">
        <v>136</v>
      </c>
      <c r="AU1720" s="13" t="s">
        <v>84</v>
      </c>
    </row>
    <row r="1721" spans="2:65" s="1" customFormat="1" ht="16.5" customHeight="1">
      <c r="B1721" s="25"/>
      <c r="C1721" s="124" t="s">
        <v>1387</v>
      </c>
      <c r="D1721" s="124" t="s">
        <v>128</v>
      </c>
      <c r="E1721" s="125" t="s">
        <v>2696</v>
      </c>
      <c r="F1721" s="126" t="s">
        <v>2697</v>
      </c>
      <c r="G1721" s="127" t="s">
        <v>450</v>
      </c>
      <c r="H1721" s="128">
        <v>190</v>
      </c>
      <c r="I1721" s="129">
        <v>162</v>
      </c>
      <c r="J1721" s="129">
        <f>ROUND(I1721*H1721,2)</f>
        <v>30780</v>
      </c>
      <c r="K1721" s="126" t="s">
        <v>132</v>
      </c>
      <c r="L1721" s="25"/>
      <c r="M1721" s="130" t="s">
        <v>1</v>
      </c>
      <c r="N1721" s="131" t="s">
        <v>39</v>
      </c>
      <c r="O1721" s="132">
        <v>0</v>
      </c>
      <c r="P1721" s="132">
        <f>O1721*H1721</f>
        <v>0</v>
      </c>
      <c r="Q1721" s="132">
        <v>0</v>
      </c>
      <c r="R1721" s="132">
        <f>Q1721*H1721</f>
        <v>0</v>
      </c>
      <c r="S1721" s="132">
        <v>0</v>
      </c>
      <c r="T1721" s="133">
        <f>S1721*H1721</f>
        <v>0</v>
      </c>
      <c r="AR1721" s="134" t="s">
        <v>133</v>
      </c>
      <c r="AT1721" s="134" t="s">
        <v>128</v>
      </c>
      <c r="AU1721" s="134" t="s">
        <v>84</v>
      </c>
      <c r="AY1721" s="13" t="s">
        <v>125</v>
      </c>
      <c r="BE1721" s="135">
        <f>IF(N1721="základní",J1721,0)</f>
        <v>30780</v>
      </c>
      <c r="BF1721" s="135">
        <f>IF(N1721="snížená",J1721,0)</f>
        <v>0</v>
      </c>
      <c r="BG1721" s="135">
        <f>IF(N1721="zákl. přenesená",J1721,0)</f>
        <v>0</v>
      </c>
      <c r="BH1721" s="135">
        <f>IF(N1721="sníž. přenesená",J1721,0)</f>
        <v>0</v>
      </c>
      <c r="BI1721" s="135">
        <f>IF(N1721="nulová",J1721,0)</f>
        <v>0</v>
      </c>
      <c r="BJ1721" s="13" t="s">
        <v>82</v>
      </c>
      <c r="BK1721" s="135">
        <f>ROUND(I1721*H1721,2)</f>
        <v>30780</v>
      </c>
      <c r="BL1721" s="13" t="s">
        <v>133</v>
      </c>
      <c r="BM1721" s="134" t="s">
        <v>2698</v>
      </c>
    </row>
    <row r="1722" spans="2:65" s="1" customFormat="1" ht="19.2">
      <c r="B1722" s="25"/>
      <c r="D1722" s="136" t="s">
        <v>134</v>
      </c>
      <c r="F1722" s="137" t="s">
        <v>2699</v>
      </c>
      <c r="L1722" s="25"/>
      <c r="M1722" s="138"/>
      <c r="T1722" s="49"/>
      <c r="AT1722" s="13" t="s">
        <v>134</v>
      </c>
      <c r="AU1722" s="13" t="s">
        <v>84</v>
      </c>
    </row>
    <row r="1723" spans="2:65" s="1" customFormat="1" ht="28.8">
      <c r="B1723" s="25"/>
      <c r="D1723" s="136" t="s">
        <v>136</v>
      </c>
      <c r="F1723" s="139" t="s">
        <v>2690</v>
      </c>
      <c r="L1723" s="25"/>
      <c r="M1723" s="138"/>
      <c r="T1723" s="49"/>
      <c r="AT1723" s="13" t="s">
        <v>136</v>
      </c>
      <c r="AU1723" s="13" t="s">
        <v>84</v>
      </c>
    </row>
    <row r="1724" spans="2:65" s="1" customFormat="1" ht="16.5" customHeight="1">
      <c r="B1724" s="25"/>
      <c r="C1724" s="124" t="s">
        <v>2700</v>
      </c>
      <c r="D1724" s="124" t="s">
        <v>128</v>
      </c>
      <c r="E1724" s="125" t="s">
        <v>2701</v>
      </c>
      <c r="F1724" s="126" t="s">
        <v>2702</v>
      </c>
      <c r="G1724" s="127" t="s">
        <v>208</v>
      </c>
      <c r="H1724" s="128">
        <v>100</v>
      </c>
      <c r="I1724" s="129">
        <v>268</v>
      </c>
      <c r="J1724" s="129">
        <f>ROUND(I1724*H1724,2)</f>
        <v>26800</v>
      </c>
      <c r="K1724" s="126" t="s">
        <v>132</v>
      </c>
      <c r="L1724" s="25"/>
      <c r="M1724" s="130" t="s">
        <v>1</v>
      </c>
      <c r="N1724" s="131" t="s">
        <v>39</v>
      </c>
      <c r="O1724" s="132">
        <v>0</v>
      </c>
      <c r="P1724" s="132">
        <f>O1724*H1724</f>
        <v>0</v>
      </c>
      <c r="Q1724" s="132">
        <v>0</v>
      </c>
      <c r="R1724" s="132">
        <f>Q1724*H1724</f>
        <v>0</v>
      </c>
      <c r="S1724" s="132">
        <v>0</v>
      </c>
      <c r="T1724" s="133">
        <f>S1724*H1724</f>
        <v>0</v>
      </c>
      <c r="AR1724" s="134" t="s">
        <v>133</v>
      </c>
      <c r="AT1724" s="134" t="s">
        <v>128</v>
      </c>
      <c r="AU1724" s="134" t="s">
        <v>84</v>
      </c>
      <c r="AY1724" s="13" t="s">
        <v>125</v>
      </c>
      <c r="BE1724" s="135">
        <f>IF(N1724="základní",J1724,0)</f>
        <v>26800</v>
      </c>
      <c r="BF1724" s="135">
        <f>IF(N1724="snížená",J1724,0)</f>
        <v>0</v>
      </c>
      <c r="BG1724" s="135">
        <f>IF(N1724="zákl. přenesená",J1724,0)</f>
        <v>0</v>
      </c>
      <c r="BH1724" s="135">
        <f>IF(N1724="sníž. přenesená",J1724,0)</f>
        <v>0</v>
      </c>
      <c r="BI1724" s="135">
        <f>IF(N1724="nulová",J1724,0)</f>
        <v>0</v>
      </c>
      <c r="BJ1724" s="13" t="s">
        <v>82</v>
      </c>
      <c r="BK1724" s="135">
        <f>ROUND(I1724*H1724,2)</f>
        <v>26800</v>
      </c>
      <c r="BL1724" s="13" t="s">
        <v>133</v>
      </c>
      <c r="BM1724" s="134" t="s">
        <v>2703</v>
      </c>
    </row>
    <row r="1725" spans="2:65" s="1" customFormat="1" ht="19.2">
      <c r="B1725" s="25"/>
      <c r="D1725" s="136" t="s">
        <v>134</v>
      </c>
      <c r="F1725" s="137" t="s">
        <v>2704</v>
      </c>
      <c r="L1725" s="25"/>
      <c r="M1725" s="138"/>
      <c r="T1725" s="49"/>
      <c r="AT1725" s="13" t="s">
        <v>134</v>
      </c>
      <c r="AU1725" s="13" t="s">
        <v>84</v>
      </c>
    </row>
    <row r="1726" spans="2:65" s="1" customFormat="1" ht="19.2">
      <c r="B1726" s="25"/>
      <c r="D1726" s="136" t="s">
        <v>136</v>
      </c>
      <c r="F1726" s="139" t="s">
        <v>2705</v>
      </c>
      <c r="L1726" s="25"/>
      <c r="M1726" s="138"/>
      <c r="T1726" s="49"/>
      <c r="AT1726" s="13" t="s">
        <v>136</v>
      </c>
      <c r="AU1726" s="13" t="s">
        <v>84</v>
      </c>
    </row>
    <row r="1727" spans="2:65" s="1" customFormat="1" ht="16.5" customHeight="1">
      <c r="B1727" s="25"/>
      <c r="C1727" s="124" t="s">
        <v>1392</v>
      </c>
      <c r="D1727" s="124" t="s">
        <v>128</v>
      </c>
      <c r="E1727" s="125" t="s">
        <v>2706</v>
      </c>
      <c r="F1727" s="126" t="s">
        <v>2707</v>
      </c>
      <c r="G1727" s="127" t="s">
        <v>208</v>
      </c>
      <c r="H1727" s="128">
        <v>100</v>
      </c>
      <c r="I1727" s="129">
        <v>402</v>
      </c>
      <c r="J1727" s="129">
        <f>ROUND(I1727*H1727,2)</f>
        <v>40200</v>
      </c>
      <c r="K1727" s="126" t="s">
        <v>132</v>
      </c>
      <c r="L1727" s="25"/>
      <c r="M1727" s="130" t="s">
        <v>1</v>
      </c>
      <c r="N1727" s="131" t="s">
        <v>39</v>
      </c>
      <c r="O1727" s="132">
        <v>0</v>
      </c>
      <c r="P1727" s="132">
        <f>O1727*H1727</f>
        <v>0</v>
      </c>
      <c r="Q1727" s="132">
        <v>0</v>
      </c>
      <c r="R1727" s="132">
        <f>Q1727*H1727</f>
        <v>0</v>
      </c>
      <c r="S1727" s="132">
        <v>0</v>
      </c>
      <c r="T1727" s="133">
        <f>S1727*H1727</f>
        <v>0</v>
      </c>
      <c r="AR1727" s="134" t="s">
        <v>133</v>
      </c>
      <c r="AT1727" s="134" t="s">
        <v>128</v>
      </c>
      <c r="AU1727" s="134" t="s">
        <v>84</v>
      </c>
      <c r="AY1727" s="13" t="s">
        <v>125</v>
      </c>
      <c r="BE1727" s="135">
        <f>IF(N1727="základní",J1727,0)</f>
        <v>40200</v>
      </c>
      <c r="BF1727" s="135">
        <f>IF(N1727="snížená",J1727,0)</f>
        <v>0</v>
      </c>
      <c r="BG1727" s="135">
        <f>IF(N1727="zákl. přenesená",J1727,0)</f>
        <v>0</v>
      </c>
      <c r="BH1727" s="135">
        <f>IF(N1727="sníž. přenesená",J1727,0)</f>
        <v>0</v>
      </c>
      <c r="BI1727" s="135">
        <f>IF(N1727="nulová",J1727,0)</f>
        <v>0</v>
      </c>
      <c r="BJ1727" s="13" t="s">
        <v>82</v>
      </c>
      <c r="BK1727" s="135">
        <f>ROUND(I1727*H1727,2)</f>
        <v>40200</v>
      </c>
      <c r="BL1727" s="13" t="s">
        <v>133</v>
      </c>
      <c r="BM1727" s="134" t="s">
        <v>2708</v>
      </c>
    </row>
    <row r="1728" spans="2:65" s="1" customFormat="1" ht="19.2">
      <c r="B1728" s="25"/>
      <c r="D1728" s="136" t="s">
        <v>134</v>
      </c>
      <c r="F1728" s="137" t="s">
        <v>2709</v>
      </c>
      <c r="L1728" s="25"/>
      <c r="M1728" s="138"/>
      <c r="T1728" s="49"/>
      <c r="AT1728" s="13" t="s">
        <v>134</v>
      </c>
      <c r="AU1728" s="13" t="s">
        <v>84</v>
      </c>
    </row>
    <row r="1729" spans="2:65" s="1" customFormat="1" ht="28.8">
      <c r="B1729" s="25"/>
      <c r="D1729" s="136" t="s">
        <v>136</v>
      </c>
      <c r="F1729" s="139" t="s">
        <v>2710</v>
      </c>
      <c r="L1729" s="25"/>
      <c r="M1729" s="138"/>
      <c r="T1729" s="49"/>
      <c r="AT1729" s="13" t="s">
        <v>136</v>
      </c>
      <c r="AU1729" s="13" t="s">
        <v>84</v>
      </c>
    </row>
    <row r="1730" spans="2:65" s="1" customFormat="1" ht="16.5" customHeight="1">
      <c r="B1730" s="25"/>
      <c r="C1730" s="124" t="s">
        <v>2711</v>
      </c>
      <c r="D1730" s="124" t="s">
        <v>128</v>
      </c>
      <c r="E1730" s="125" t="s">
        <v>2712</v>
      </c>
      <c r="F1730" s="126" t="s">
        <v>2713</v>
      </c>
      <c r="G1730" s="127" t="s">
        <v>450</v>
      </c>
      <c r="H1730" s="128">
        <v>50</v>
      </c>
      <c r="I1730" s="129">
        <v>409</v>
      </c>
      <c r="J1730" s="129">
        <f>ROUND(I1730*H1730,2)</f>
        <v>20450</v>
      </c>
      <c r="K1730" s="126" t="s">
        <v>132</v>
      </c>
      <c r="L1730" s="25"/>
      <c r="M1730" s="130" t="s">
        <v>1</v>
      </c>
      <c r="N1730" s="131" t="s">
        <v>39</v>
      </c>
      <c r="O1730" s="132">
        <v>0</v>
      </c>
      <c r="P1730" s="132">
        <f>O1730*H1730</f>
        <v>0</v>
      </c>
      <c r="Q1730" s="132">
        <v>0</v>
      </c>
      <c r="R1730" s="132">
        <f>Q1730*H1730</f>
        <v>0</v>
      </c>
      <c r="S1730" s="132">
        <v>0</v>
      </c>
      <c r="T1730" s="133">
        <f>S1730*H1730</f>
        <v>0</v>
      </c>
      <c r="AR1730" s="134" t="s">
        <v>133</v>
      </c>
      <c r="AT1730" s="134" t="s">
        <v>128</v>
      </c>
      <c r="AU1730" s="134" t="s">
        <v>84</v>
      </c>
      <c r="AY1730" s="13" t="s">
        <v>125</v>
      </c>
      <c r="BE1730" s="135">
        <f>IF(N1730="základní",J1730,0)</f>
        <v>20450</v>
      </c>
      <c r="BF1730" s="135">
        <f>IF(N1730="snížená",J1730,0)</f>
        <v>0</v>
      </c>
      <c r="BG1730" s="135">
        <f>IF(N1730="zákl. přenesená",J1730,0)</f>
        <v>0</v>
      </c>
      <c r="BH1730" s="135">
        <f>IF(N1730="sníž. přenesená",J1730,0)</f>
        <v>0</v>
      </c>
      <c r="BI1730" s="135">
        <f>IF(N1730="nulová",J1730,0)</f>
        <v>0</v>
      </c>
      <c r="BJ1730" s="13" t="s">
        <v>82</v>
      </c>
      <c r="BK1730" s="135">
        <f>ROUND(I1730*H1730,2)</f>
        <v>20450</v>
      </c>
      <c r="BL1730" s="13" t="s">
        <v>133</v>
      </c>
      <c r="BM1730" s="134" t="s">
        <v>2714</v>
      </c>
    </row>
    <row r="1731" spans="2:65" s="1" customFormat="1" ht="28.8">
      <c r="B1731" s="25"/>
      <c r="D1731" s="136" t="s">
        <v>134</v>
      </c>
      <c r="F1731" s="137" t="s">
        <v>2715</v>
      </c>
      <c r="L1731" s="25"/>
      <c r="M1731" s="138"/>
      <c r="T1731" s="49"/>
      <c r="AT1731" s="13" t="s">
        <v>134</v>
      </c>
      <c r="AU1731" s="13" t="s">
        <v>84</v>
      </c>
    </row>
    <row r="1732" spans="2:65" s="1" customFormat="1" ht="28.8">
      <c r="B1732" s="25"/>
      <c r="D1732" s="136" t="s">
        <v>136</v>
      </c>
      <c r="F1732" s="139" t="s">
        <v>2716</v>
      </c>
      <c r="L1732" s="25"/>
      <c r="M1732" s="138"/>
      <c r="T1732" s="49"/>
      <c r="AT1732" s="13" t="s">
        <v>136</v>
      </c>
      <c r="AU1732" s="13" t="s">
        <v>84</v>
      </c>
    </row>
    <row r="1733" spans="2:65" s="1" customFormat="1" ht="16.5" customHeight="1">
      <c r="B1733" s="25"/>
      <c r="C1733" s="124" t="s">
        <v>1396</v>
      </c>
      <c r="D1733" s="124" t="s">
        <v>128</v>
      </c>
      <c r="E1733" s="125" t="s">
        <v>2717</v>
      </c>
      <c r="F1733" s="126" t="s">
        <v>2718</v>
      </c>
      <c r="G1733" s="127" t="s">
        <v>146</v>
      </c>
      <c r="H1733" s="128">
        <v>20</v>
      </c>
      <c r="I1733" s="129">
        <v>1290</v>
      </c>
      <c r="J1733" s="129">
        <f>ROUND(I1733*H1733,2)</f>
        <v>25800</v>
      </c>
      <c r="K1733" s="126" t="s">
        <v>132</v>
      </c>
      <c r="L1733" s="25"/>
      <c r="M1733" s="130" t="s">
        <v>1</v>
      </c>
      <c r="N1733" s="131" t="s">
        <v>39</v>
      </c>
      <c r="O1733" s="132">
        <v>0</v>
      </c>
      <c r="P1733" s="132">
        <f>O1733*H1733</f>
        <v>0</v>
      </c>
      <c r="Q1733" s="132">
        <v>0</v>
      </c>
      <c r="R1733" s="132">
        <f>Q1733*H1733</f>
        <v>0</v>
      </c>
      <c r="S1733" s="132">
        <v>0</v>
      </c>
      <c r="T1733" s="133">
        <f>S1733*H1733</f>
        <v>0</v>
      </c>
      <c r="AR1733" s="134" t="s">
        <v>133</v>
      </c>
      <c r="AT1733" s="134" t="s">
        <v>128</v>
      </c>
      <c r="AU1733" s="134" t="s">
        <v>84</v>
      </c>
      <c r="AY1733" s="13" t="s">
        <v>125</v>
      </c>
      <c r="BE1733" s="135">
        <f>IF(N1733="základní",J1733,0)</f>
        <v>25800</v>
      </c>
      <c r="BF1733" s="135">
        <f>IF(N1733="snížená",J1733,0)</f>
        <v>0</v>
      </c>
      <c r="BG1733" s="135">
        <f>IF(N1733="zákl. přenesená",J1733,0)</f>
        <v>0</v>
      </c>
      <c r="BH1733" s="135">
        <f>IF(N1733="sníž. přenesená",J1733,0)</f>
        <v>0</v>
      </c>
      <c r="BI1733" s="135">
        <f>IF(N1733="nulová",J1733,0)</f>
        <v>0</v>
      </c>
      <c r="BJ1733" s="13" t="s">
        <v>82</v>
      </c>
      <c r="BK1733" s="135">
        <f>ROUND(I1733*H1733,2)</f>
        <v>25800</v>
      </c>
      <c r="BL1733" s="13" t="s">
        <v>133</v>
      </c>
      <c r="BM1733" s="134" t="s">
        <v>2719</v>
      </c>
    </row>
    <row r="1734" spans="2:65" s="1" customFormat="1" ht="28.8">
      <c r="B1734" s="25"/>
      <c r="D1734" s="136" t="s">
        <v>134</v>
      </c>
      <c r="F1734" s="137" t="s">
        <v>2720</v>
      </c>
      <c r="L1734" s="25"/>
      <c r="M1734" s="138"/>
      <c r="T1734" s="49"/>
      <c r="AT1734" s="13" t="s">
        <v>134</v>
      </c>
      <c r="AU1734" s="13" t="s">
        <v>84</v>
      </c>
    </row>
    <row r="1735" spans="2:65" s="1" customFormat="1" ht="28.8">
      <c r="B1735" s="25"/>
      <c r="D1735" s="136" t="s">
        <v>136</v>
      </c>
      <c r="F1735" s="139" t="s">
        <v>2716</v>
      </c>
      <c r="L1735" s="25"/>
      <c r="M1735" s="138"/>
      <c r="T1735" s="49"/>
      <c r="AT1735" s="13" t="s">
        <v>136</v>
      </c>
      <c r="AU1735" s="13" t="s">
        <v>84</v>
      </c>
    </row>
    <row r="1736" spans="2:65" s="1" customFormat="1" ht="16.5" customHeight="1">
      <c r="B1736" s="25"/>
      <c r="C1736" s="124" t="s">
        <v>2721</v>
      </c>
      <c r="D1736" s="124" t="s">
        <v>128</v>
      </c>
      <c r="E1736" s="125" t="s">
        <v>2722</v>
      </c>
      <c r="F1736" s="126" t="s">
        <v>2723</v>
      </c>
      <c r="G1736" s="127" t="s">
        <v>450</v>
      </c>
      <c r="H1736" s="128">
        <v>200</v>
      </c>
      <c r="I1736" s="129">
        <v>77.400000000000006</v>
      </c>
      <c r="J1736" s="129">
        <f>ROUND(I1736*H1736,2)</f>
        <v>15480</v>
      </c>
      <c r="K1736" s="126" t="s">
        <v>132</v>
      </c>
      <c r="L1736" s="25"/>
      <c r="M1736" s="130" t="s">
        <v>1</v>
      </c>
      <c r="N1736" s="131" t="s">
        <v>39</v>
      </c>
      <c r="O1736" s="132">
        <v>0</v>
      </c>
      <c r="P1736" s="132">
        <f>O1736*H1736</f>
        <v>0</v>
      </c>
      <c r="Q1736" s="132">
        <v>0</v>
      </c>
      <c r="R1736" s="132">
        <f>Q1736*H1736</f>
        <v>0</v>
      </c>
      <c r="S1736" s="132">
        <v>0</v>
      </c>
      <c r="T1736" s="133">
        <f>S1736*H1736</f>
        <v>0</v>
      </c>
      <c r="AR1736" s="134" t="s">
        <v>133</v>
      </c>
      <c r="AT1736" s="134" t="s">
        <v>128</v>
      </c>
      <c r="AU1736" s="134" t="s">
        <v>84</v>
      </c>
      <c r="AY1736" s="13" t="s">
        <v>125</v>
      </c>
      <c r="BE1736" s="135">
        <f>IF(N1736="základní",J1736,0)</f>
        <v>15480</v>
      </c>
      <c r="BF1736" s="135">
        <f>IF(N1736="snížená",J1736,0)</f>
        <v>0</v>
      </c>
      <c r="BG1736" s="135">
        <f>IF(N1736="zákl. přenesená",J1736,0)</f>
        <v>0</v>
      </c>
      <c r="BH1736" s="135">
        <f>IF(N1736="sníž. přenesená",J1736,0)</f>
        <v>0</v>
      </c>
      <c r="BI1736" s="135">
        <f>IF(N1736="nulová",J1736,0)</f>
        <v>0</v>
      </c>
      <c r="BJ1736" s="13" t="s">
        <v>82</v>
      </c>
      <c r="BK1736" s="135">
        <f>ROUND(I1736*H1736,2)</f>
        <v>15480</v>
      </c>
      <c r="BL1736" s="13" t="s">
        <v>133</v>
      </c>
      <c r="BM1736" s="134" t="s">
        <v>2724</v>
      </c>
    </row>
    <row r="1737" spans="2:65" s="1" customFormat="1" ht="28.8">
      <c r="B1737" s="25"/>
      <c r="D1737" s="136" t="s">
        <v>134</v>
      </c>
      <c r="F1737" s="137" t="s">
        <v>2725</v>
      </c>
      <c r="L1737" s="25"/>
      <c r="M1737" s="138"/>
      <c r="T1737" s="49"/>
      <c r="AT1737" s="13" t="s">
        <v>134</v>
      </c>
      <c r="AU1737" s="13" t="s">
        <v>84</v>
      </c>
    </row>
    <row r="1738" spans="2:65" s="1" customFormat="1" ht="28.8">
      <c r="B1738" s="25"/>
      <c r="D1738" s="136" t="s">
        <v>136</v>
      </c>
      <c r="F1738" s="139" t="s">
        <v>2726</v>
      </c>
      <c r="L1738" s="25"/>
      <c r="M1738" s="138"/>
      <c r="T1738" s="49"/>
      <c r="AT1738" s="13" t="s">
        <v>136</v>
      </c>
      <c r="AU1738" s="13" t="s">
        <v>84</v>
      </c>
    </row>
    <row r="1739" spans="2:65" s="1" customFormat="1" ht="16.5" customHeight="1">
      <c r="B1739" s="25"/>
      <c r="C1739" s="124" t="s">
        <v>1401</v>
      </c>
      <c r="D1739" s="124" t="s">
        <v>128</v>
      </c>
      <c r="E1739" s="125" t="s">
        <v>2727</v>
      </c>
      <c r="F1739" s="126" t="s">
        <v>2728</v>
      </c>
      <c r="G1739" s="127" t="s">
        <v>450</v>
      </c>
      <c r="H1739" s="128">
        <v>200</v>
      </c>
      <c r="I1739" s="129">
        <v>63.1</v>
      </c>
      <c r="J1739" s="129">
        <f>ROUND(I1739*H1739,2)</f>
        <v>12620</v>
      </c>
      <c r="K1739" s="126" t="s">
        <v>132</v>
      </c>
      <c r="L1739" s="25"/>
      <c r="M1739" s="130" t="s">
        <v>1</v>
      </c>
      <c r="N1739" s="131" t="s">
        <v>39</v>
      </c>
      <c r="O1739" s="132">
        <v>0</v>
      </c>
      <c r="P1739" s="132">
        <f>O1739*H1739</f>
        <v>0</v>
      </c>
      <c r="Q1739" s="132">
        <v>0</v>
      </c>
      <c r="R1739" s="132">
        <f>Q1739*H1739</f>
        <v>0</v>
      </c>
      <c r="S1739" s="132">
        <v>0</v>
      </c>
      <c r="T1739" s="133">
        <f>S1739*H1739</f>
        <v>0</v>
      </c>
      <c r="AR1739" s="134" t="s">
        <v>133</v>
      </c>
      <c r="AT1739" s="134" t="s">
        <v>128</v>
      </c>
      <c r="AU1739" s="134" t="s">
        <v>84</v>
      </c>
      <c r="AY1739" s="13" t="s">
        <v>125</v>
      </c>
      <c r="BE1739" s="135">
        <f>IF(N1739="základní",J1739,0)</f>
        <v>12620</v>
      </c>
      <c r="BF1739" s="135">
        <f>IF(N1739="snížená",J1739,0)</f>
        <v>0</v>
      </c>
      <c r="BG1739" s="135">
        <f>IF(N1739="zákl. přenesená",J1739,0)</f>
        <v>0</v>
      </c>
      <c r="BH1739" s="135">
        <f>IF(N1739="sníž. přenesená",J1739,0)</f>
        <v>0</v>
      </c>
      <c r="BI1739" s="135">
        <f>IF(N1739="nulová",J1739,0)</f>
        <v>0</v>
      </c>
      <c r="BJ1739" s="13" t="s">
        <v>82</v>
      </c>
      <c r="BK1739" s="135">
        <f>ROUND(I1739*H1739,2)</f>
        <v>12620</v>
      </c>
      <c r="BL1739" s="13" t="s">
        <v>133</v>
      </c>
      <c r="BM1739" s="134" t="s">
        <v>2729</v>
      </c>
    </row>
    <row r="1740" spans="2:65" s="1" customFormat="1" ht="28.8">
      <c r="B1740" s="25"/>
      <c r="D1740" s="136" t="s">
        <v>134</v>
      </c>
      <c r="F1740" s="137" t="s">
        <v>2730</v>
      </c>
      <c r="L1740" s="25"/>
      <c r="M1740" s="138"/>
      <c r="T1740" s="49"/>
      <c r="AT1740" s="13" t="s">
        <v>134</v>
      </c>
      <c r="AU1740" s="13" t="s">
        <v>84</v>
      </c>
    </row>
    <row r="1741" spans="2:65" s="1" customFormat="1" ht="28.8">
      <c r="B1741" s="25"/>
      <c r="D1741" s="136" t="s">
        <v>136</v>
      </c>
      <c r="F1741" s="139" t="s">
        <v>2726</v>
      </c>
      <c r="L1741" s="25"/>
      <c r="M1741" s="138"/>
      <c r="T1741" s="49"/>
      <c r="AT1741" s="13" t="s">
        <v>136</v>
      </c>
      <c r="AU1741" s="13" t="s">
        <v>84</v>
      </c>
    </row>
    <row r="1742" spans="2:65" s="1" customFormat="1" ht="16.5" customHeight="1">
      <c r="B1742" s="25"/>
      <c r="C1742" s="124" t="s">
        <v>2731</v>
      </c>
      <c r="D1742" s="124" t="s">
        <v>128</v>
      </c>
      <c r="E1742" s="125" t="s">
        <v>2732</v>
      </c>
      <c r="F1742" s="126" t="s">
        <v>2733</v>
      </c>
      <c r="G1742" s="127" t="s">
        <v>146</v>
      </c>
      <c r="H1742" s="128">
        <v>50</v>
      </c>
      <c r="I1742" s="129">
        <v>379</v>
      </c>
      <c r="J1742" s="129">
        <f>ROUND(I1742*H1742,2)</f>
        <v>18950</v>
      </c>
      <c r="K1742" s="126" t="s">
        <v>132</v>
      </c>
      <c r="L1742" s="25"/>
      <c r="M1742" s="130" t="s">
        <v>1</v>
      </c>
      <c r="N1742" s="131" t="s">
        <v>39</v>
      </c>
      <c r="O1742" s="132">
        <v>0</v>
      </c>
      <c r="P1742" s="132">
        <f>O1742*H1742</f>
        <v>0</v>
      </c>
      <c r="Q1742" s="132">
        <v>0</v>
      </c>
      <c r="R1742" s="132">
        <f>Q1742*H1742</f>
        <v>0</v>
      </c>
      <c r="S1742" s="132">
        <v>0</v>
      </c>
      <c r="T1742" s="133">
        <f>S1742*H1742</f>
        <v>0</v>
      </c>
      <c r="AR1742" s="134" t="s">
        <v>133</v>
      </c>
      <c r="AT1742" s="134" t="s">
        <v>128</v>
      </c>
      <c r="AU1742" s="134" t="s">
        <v>84</v>
      </c>
      <c r="AY1742" s="13" t="s">
        <v>125</v>
      </c>
      <c r="BE1742" s="135">
        <f>IF(N1742="základní",J1742,0)</f>
        <v>18950</v>
      </c>
      <c r="BF1742" s="135">
        <f>IF(N1742="snížená",J1742,0)</f>
        <v>0</v>
      </c>
      <c r="BG1742" s="135">
        <f>IF(N1742="zákl. přenesená",J1742,0)</f>
        <v>0</v>
      </c>
      <c r="BH1742" s="135">
        <f>IF(N1742="sníž. přenesená",J1742,0)</f>
        <v>0</v>
      </c>
      <c r="BI1742" s="135">
        <f>IF(N1742="nulová",J1742,0)</f>
        <v>0</v>
      </c>
      <c r="BJ1742" s="13" t="s">
        <v>82</v>
      </c>
      <c r="BK1742" s="135">
        <f>ROUND(I1742*H1742,2)</f>
        <v>18950</v>
      </c>
      <c r="BL1742" s="13" t="s">
        <v>133</v>
      </c>
      <c r="BM1742" s="134" t="s">
        <v>2734</v>
      </c>
    </row>
    <row r="1743" spans="2:65" s="1" customFormat="1" ht="28.8">
      <c r="B1743" s="25"/>
      <c r="D1743" s="136" t="s">
        <v>134</v>
      </c>
      <c r="F1743" s="137" t="s">
        <v>2735</v>
      </c>
      <c r="L1743" s="25"/>
      <c r="M1743" s="138"/>
      <c r="T1743" s="49"/>
      <c r="AT1743" s="13" t="s">
        <v>134</v>
      </c>
      <c r="AU1743" s="13" t="s">
        <v>84</v>
      </c>
    </row>
    <row r="1744" spans="2:65" s="1" customFormat="1" ht="38.4">
      <c r="B1744" s="25"/>
      <c r="D1744" s="136" t="s">
        <v>136</v>
      </c>
      <c r="F1744" s="139" t="s">
        <v>2736</v>
      </c>
      <c r="L1744" s="25"/>
      <c r="M1744" s="138"/>
      <c r="T1744" s="49"/>
      <c r="AT1744" s="13" t="s">
        <v>136</v>
      </c>
      <c r="AU1744" s="13" t="s">
        <v>84</v>
      </c>
    </row>
    <row r="1745" spans="2:65" s="1" customFormat="1" ht="16.5" customHeight="1">
      <c r="B1745" s="25"/>
      <c r="C1745" s="124" t="s">
        <v>1405</v>
      </c>
      <c r="D1745" s="124" t="s">
        <v>128</v>
      </c>
      <c r="E1745" s="125" t="s">
        <v>2737</v>
      </c>
      <c r="F1745" s="126" t="s">
        <v>2738</v>
      </c>
      <c r="G1745" s="127" t="s">
        <v>146</v>
      </c>
      <c r="H1745" s="128">
        <v>100</v>
      </c>
      <c r="I1745" s="129">
        <v>171</v>
      </c>
      <c r="J1745" s="129">
        <f>ROUND(I1745*H1745,2)</f>
        <v>17100</v>
      </c>
      <c r="K1745" s="126" t="s">
        <v>132</v>
      </c>
      <c r="L1745" s="25"/>
      <c r="M1745" s="130" t="s">
        <v>1</v>
      </c>
      <c r="N1745" s="131" t="s">
        <v>39</v>
      </c>
      <c r="O1745" s="132">
        <v>0</v>
      </c>
      <c r="P1745" s="132">
        <f>O1745*H1745</f>
        <v>0</v>
      </c>
      <c r="Q1745" s="132">
        <v>0</v>
      </c>
      <c r="R1745" s="132">
        <f>Q1745*H1745</f>
        <v>0</v>
      </c>
      <c r="S1745" s="132">
        <v>0</v>
      </c>
      <c r="T1745" s="133">
        <f>S1745*H1745</f>
        <v>0</v>
      </c>
      <c r="AR1745" s="134" t="s">
        <v>133</v>
      </c>
      <c r="AT1745" s="134" t="s">
        <v>128</v>
      </c>
      <c r="AU1745" s="134" t="s">
        <v>84</v>
      </c>
      <c r="AY1745" s="13" t="s">
        <v>125</v>
      </c>
      <c r="BE1745" s="135">
        <f>IF(N1745="základní",J1745,0)</f>
        <v>17100</v>
      </c>
      <c r="BF1745" s="135">
        <f>IF(N1745="snížená",J1745,0)</f>
        <v>0</v>
      </c>
      <c r="BG1745" s="135">
        <f>IF(N1745="zákl. přenesená",J1745,0)</f>
        <v>0</v>
      </c>
      <c r="BH1745" s="135">
        <f>IF(N1745="sníž. přenesená",J1745,0)</f>
        <v>0</v>
      </c>
      <c r="BI1745" s="135">
        <f>IF(N1745="nulová",J1745,0)</f>
        <v>0</v>
      </c>
      <c r="BJ1745" s="13" t="s">
        <v>82</v>
      </c>
      <c r="BK1745" s="135">
        <f>ROUND(I1745*H1745,2)</f>
        <v>17100</v>
      </c>
      <c r="BL1745" s="13" t="s">
        <v>133</v>
      </c>
      <c r="BM1745" s="134" t="s">
        <v>2739</v>
      </c>
    </row>
    <row r="1746" spans="2:65" s="1" customFormat="1" ht="28.8">
      <c r="B1746" s="25"/>
      <c r="D1746" s="136" t="s">
        <v>134</v>
      </c>
      <c r="F1746" s="137" t="s">
        <v>2740</v>
      </c>
      <c r="L1746" s="25"/>
      <c r="M1746" s="138"/>
      <c r="T1746" s="49"/>
      <c r="AT1746" s="13" t="s">
        <v>134</v>
      </c>
      <c r="AU1746" s="13" t="s">
        <v>84</v>
      </c>
    </row>
    <row r="1747" spans="2:65" s="1" customFormat="1" ht="38.4">
      <c r="B1747" s="25"/>
      <c r="D1747" s="136" t="s">
        <v>136</v>
      </c>
      <c r="F1747" s="139" t="s">
        <v>2736</v>
      </c>
      <c r="L1747" s="25"/>
      <c r="M1747" s="138"/>
      <c r="T1747" s="49"/>
      <c r="AT1747" s="13" t="s">
        <v>136</v>
      </c>
      <c r="AU1747" s="13" t="s">
        <v>84</v>
      </c>
    </row>
    <row r="1748" spans="2:65" s="1" customFormat="1" ht="16.5" customHeight="1">
      <c r="B1748" s="25"/>
      <c r="C1748" s="124" t="s">
        <v>2741</v>
      </c>
      <c r="D1748" s="124" t="s">
        <v>128</v>
      </c>
      <c r="E1748" s="125" t="s">
        <v>2742</v>
      </c>
      <c r="F1748" s="126" t="s">
        <v>2743</v>
      </c>
      <c r="G1748" s="127" t="s">
        <v>450</v>
      </c>
      <c r="H1748" s="128">
        <v>50</v>
      </c>
      <c r="I1748" s="129">
        <v>428</v>
      </c>
      <c r="J1748" s="129">
        <f>ROUND(I1748*H1748,2)</f>
        <v>21400</v>
      </c>
      <c r="K1748" s="126" t="s">
        <v>132</v>
      </c>
      <c r="L1748" s="25"/>
      <c r="M1748" s="130" t="s">
        <v>1</v>
      </c>
      <c r="N1748" s="131" t="s">
        <v>39</v>
      </c>
      <c r="O1748" s="132">
        <v>0</v>
      </c>
      <c r="P1748" s="132">
        <f>O1748*H1748</f>
        <v>0</v>
      </c>
      <c r="Q1748" s="132">
        <v>0</v>
      </c>
      <c r="R1748" s="132">
        <f>Q1748*H1748</f>
        <v>0</v>
      </c>
      <c r="S1748" s="132">
        <v>0</v>
      </c>
      <c r="T1748" s="133">
        <f>S1748*H1748</f>
        <v>0</v>
      </c>
      <c r="AR1748" s="134" t="s">
        <v>133</v>
      </c>
      <c r="AT1748" s="134" t="s">
        <v>128</v>
      </c>
      <c r="AU1748" s="134" t="s">
        <v>84</v>
      </c>
      <c r="AY1748" s="13" t="s">
        <v>125</v>
      </c>
      <c r="BE1748" s="135">
        <f>IF(N1748="základní",J1748,0)</f>
        <v>21400</v>
      </c>
      <c r="BF1748" s="135">
        <f>IF(N1748="snížená",J1748,0)</f>
        <v>0</v>
      </c>
      <c r="BG1748" s="135">
        <f>IF(N1748="zákl. přenesená",J1748,0)</f>
        <v>0</v>
      </c>
      <c r="BH1748" s="135">
        <f>IF(N1748="sníž. přenesená",J1748,0)</f>
        <v>0</v>
      </c>
      <c r="BI1748" s="135">
        <f>IF(N1748="nulová",J1748,0)</f>
        <v>0</v>
      </c>
      <c r="BJ1748" s="13" t="s">
        <v>82</v>
      </c>
      <c r="BK1748" s="135">
        <f>ROUND(I1748*H1748,2)</f>
        <v>21400</v>
      </c>
      <c r="BL1748" s="13" t="s">
        <v>133</v>
      </c>
      <c r="BM1748" s="134" t="s">
        <v>2744</v>
      </c>
    </row>
    <row r="1749" spans="2:65" s="1" customFormat="1" ht="28.8">
      <c r="B1749" s="25"/>
      <c r="D1749" s="136" t="s">
        <v>134</v>
      </c>
      <c r="F1749" s="137" t="s">
        <v>2745</v>
      </c>
      <c r="L1749" s="25"/>
      <c r="M1749" s="138"/>
      <c r="T1749" s="49"/>
      <c r="AT1749" s="13" t="s">
        <v>134</v>
      </c>
      <c r="AU1749" s="13" t="s">
        <v>84</v>
      </c>
    </row>
    <row r="1750" spans="2:65" s="1" customFormat="1" ht="28.8">
      <c r="B1750" s="25"/>
      <c r="D1750" s="136" t="s">
        <v>136</v>
      </c>
      <c r="F1750" s="139" t="s">
        <v>2746</v>
      </c>
      <c r="L1750" s="25"/>
      <c r="M1750" s="138"/>
      <c r="T1750" s="49"/>
      <c r="AT1750" s="13" t="s">
        <v>136</v>
      </c>
      <c r="AU1750" s="13" t="s">
        <v>84</v>
      </c>
    </row>
    <row r="1751" spans="2:65" s="1" customFormat="1" ht="16.5" customHeight="1">
      <c r="B1751" s="25"/>
      <c r="C1751" s="124" t="s">
        <v>1410</v>
      </c>
      <c r="D1751" s="124" t="s">
        <v>128</v>
      </c>
      <c r="E1751" s="125" t="s">
        <v>2747</v>
      </c>
      <c r="F1751" s="126" t="s">
        <v>2748</v>
      </c>
      <c r="G1751" s="127" t="s">
        <v>450</v>
      </c>
      <c r="H1751" s="128">
        <v>50</v>
      </c>
      <c r="I1751" s="129">
        <v>470</v>
      </c>
      <c r="J1751" s="129">
        <f>ROUND(I1751*H1751,2)</f>
        <v>23500</v>
      </c>
      <c r="K1751" s="126" t="s">
        <v>132</v>
      </c>
      <c r="L1751" s="25"/>
      <c r="M1751" s="130" t="s">
        <v>1</v>
      </c>
      <c r="N1751" s="131" t="s">
        <v>39</v>
      </c>
      <c r="O1751" s="132">
        <v>0</v>
      </c>
      <c r="P1751" s="132">
        <f>O1751*H1751</f>
        <v>0</v>
      </c>
      <c r="Q1751" s="132">
        <v>0</v>
      </c>
      <c r="R1751" s="132">
        <f>Q1751*H1751</f>
        <v>0</v>
      </c>
      <c r="S1751" s="132">
        <v>0</v>
      </c>
      <c r="T1751" s="133">
        <f>S1751*H1751</f>
        <v>0</v>
      </c>
      <c r="AR1751" s="134" t="s">
        <v>133</v>
      </c>
      <c r="AT1751" s="134" t="s">
        <v>128</v>
      </c>
      <c r="AU1751" s="134" t="s">
        <v>84</v>
      </c>
      <c r="AY1751" s="13" t="s">
        <v>125</v>
      </c>
      <c r="BE1751" s="135">
        <f>IF(N1751="základní",J1751,0)</f>
        <v>23500</v>
      </c>
      <c r="BF1751" s="135">
        <f>IF(N1751="snížená",J1751,0)</f>
        <v>0</v>
      </c>
      <c r="BG1751" s="135">
        <f>IF(N1751="zákl. přenesená",J1751,0)</f>
        <v>0</v>
      </c>
      <c r="BH1751" s="135">
        <f>IF(N1751="sníž. přenesená",J1751,0)</f>
        <v>0</v>
      </c>
      <c r="BI1751" s="135">
        <f>IF(N1751="nulová",J1751,0)</f>
        <v>0</v>
      </c>
      <c r="BJ1751" s="13" t="s">
        <v>82</v>
      </c>
      <c r="BK1751" s="135">
        <f>ROUND(I1751*H1751,2)</f>
        <v>23500</v>
      </c>
      <c r="BL1751" s="13" t="s">
        <v>133</v>
      </c>
      <c r="BM1751" s="134" t="s">
        <v>2749</v>
      </c>
    </row>
    <row r="1752" spans="2:65" s="1" customFormat="1" ht="28.8">
      <c r="B1752" s="25"/>
      <c r="D1752" s="136" t="s">
        <v>134</v>
      </c>
      <c r="F1752" s="137" t="s">
        <v>2750</v>
      </c>
      <c r="L1752" s="25"/>
      <c r="M1752" s="138"/>
      <c r="T1752" s="49"/>
      <c r="AT1752" s="13" t="s">
        <v>134</v>
      </c>
      <c r="AU1752" s="13" t="s">
        <v>84</v>
      </c>
    </row>
    <row r="1753" spans="2:65" s="1" customFormat="1" ht="28.8">
      <c r="B1753" s="25"/>
      <c r="D1753" s="136" t="s">
        <v>136</v>
      </c>
      <c r="F1753" s="139" t="s">
        <v>2746</v>
      </c>
      <c r="L1753" s="25"/>
      <c r="M1753" s="138"/>
      <c r="T1753" s="49"/>
      <c r="AT1753" s="13" t="s">
        <v>136</v>
      </c>
      <c r="AU1753" s="13" t="s">
        <v>84</v>
      </c>
    </row>
    <row r="1754" spans="2:65" s="1" customFormat="1" ht="16.5" customHeight="1">
      <c r="B1754" s="25"/>
      <c r="C1754" s="124" t="s">
        <v>2751</v>
      </c>
      <c r="D1754" s="124" t="s">
        <v>128</v>
      </c>
      <c r="E1754" s="125" t="s">
        <v>2752</v>
      </c>
      <c r="F1754" s="126" t="s">
        <v>2753</v>
      </c>
      <c r="G1754" s="127" t="s">
        <v>450</v>
      </c>
      <c r="H1754" s="128">
        <v>50</v>
      </c>
      <c r="I1754" s="129">
        <v>463</v>
      </c>
      <c r="J1754" s="129">
        <f>ROUND(I1754*H1754,2)</f>
        <v>23150</v>
      </c>
      <c r="K1754" s="126" t="s">
        <v>132</v>
      </c>
      <c r="L1754" s="25"/>
      <c r="M1754" s="130" t="s">
        <v>1</v>
      </c>
      <c r="N1754" s="131" t="s">
        <v>39</v>
      </c>
      <c r="O1754" s="132">
        <v>0</v>
      </c>
      <c r="P1754" s="132">
        <f>O1754*H1754</f>
        <v>0</v>
      </c>
      <c r="Q1754" s="132">
        <v>0</v>
      </c>
      <c r="R1754" s="132">
        <f>Q1754*H1754</f>
        <v>0</v>
      </c>
      <c r="S1754" s="132">
        <v>0</v>
      </c>
      <c r="T1754" s="133">
        <f>S1754*H1754</f>
        <v>0</v>
      </c>
      <c r="AR1754" s="134" t="s">
        <v>133</v>
      </c>
      <c r="AT1754" s="134" t="s">
        <v>128</v>
      </c>
      <c r="AU1754" s="134" t="s">
        <v>84</v>
      </c>
      <c r="AY1754" s="13" t="s">
        <v>125</v>
      </c>
      <c r="BE1754" s="135">
        <f>IF(N1754="základní",J1754,0)</f>
        <v>23150</v>
      </c>
      <c r="BF1754" s="135">
        <f>IF(N1754="snížená",J1754,0)</f>
        <v>0</v>
      </c>
      <c r="BG1754" s="135">
        <f>IF(N1754="zákl. přenesená",J1754,0)</f>
        <v>0</v>
      </c>
      <c r="BH1754" s="135">
        <f>IF(N1754="sníž. přenesená",J1754,0)</f>
        <v>0</v>
      </c>
      <c r="BI1754" s="135">
        <f>IF(N1754="nulová",J1754,0)</f>
        <v>0</v>
      </c>
      <c r="BJ1754" s="13" t="s">
        <v>82</v>
      </c>
      <c r="BK1754" s="135">
        <f>ROUND(I1754*H1754,2)</f>
        <v>23150</v>
      </c>
      <c r="BL1754" s="13" t="s">
        <v>133</v>
      </c>
      <c r="BM1754" s="134" t="s">
        <v>2754</v>
      </c>
    </row>
    <row r="1755" spans="2:65" s="1" customFormat="1" ht="28.8">
      <c r="B1755" s="25"/>
      <c r="D1755" s="136" t="s">
        <v>134</v>
      </c>
      <c r="F1755" s="137" t="s">
        <v>2755</v>
      </c>
      <c r="L1755" s="25"/>
      <c r="M1755" s="138"/>
      <c r="T1755" s="49"/>
      <c r="AT1755" s="13" t="s">
        <v>134</v>
      </c>
      <c r="AU1755" s="13" t="s">
        <v>84</v>
      </c>
    </row>
    <row r="1756" spans="2:65" s="1" customFormat="1" ht="28.8">
      <c r="B1756" s="25"/>
      <c r="D1756" s="136" t="s">
        <v>136</v>
      </c>
      <c r="F1756" s="139" t="s">
        <v>2746</v>
      </c>
      <c r="L1756" s="25"/>
      <c r="M1756" s="138"/>
      <c r="T1756" s="49"/>
      <c r="AT1756" s="13" t="s">
        <v>136</v>
      </c>
      <c r="AU1756" s="13" t="s">
        <v>84</v>
      </c>
    </row>
    <row r="1757" spans="2:65" s="1" customFormat="1" ht="16.5" customHeight="1">
      <c r="B1757" s="25"/>
      <c r="C1757" s="124" t="s">
        <v>1413</v>
      </c>
      <c r="D1757" s="124" t="s">
        <v>128</v>
      </c>
      <c r="E1757" s="125" t="s">
        <v>2756</v>
      </c>
      <c r="F1757" s="126" t="s">
        <v>2757</v>
      </c>
      <c r="G1757" s="127" t="s">
        <v>450</v>
      </c>
      <c r="H1757" s="128">
        <v>100</v>
      </c>
      <c r="I1757" s="129">
        <v>242</v>
      </c>
      <c r="J1757" s="129">
        <f>ROUND(I1757*H1757,2)</f>
        <v>24200</v>
      </c>
      <c r="K1757" s="126" t="s">
        <v>132</v>
      </c>
      <c r="L1757" s="25"/>
      <c r="M1757" s="130" t="s">
        <v>1</v>
      </c>
      <c r="N1757" s="131" t="s">
        <v>39</v>
      </c>
      <c r="O1757" s="132">
        <v>0</v>
      </c>
      <c r="P1757" s="132">
        <f>O1757*H1757</f>
        <v>0</v>
      </c>
      <c r="Q1757" s="132">
        <v>0</v>
      </c>
      <c r="R1757" s="132">
        <f>Q1757*H1757</f>
        <v>0</v>
      </c>
      <c r="S1757" s="132">
        <v>0</v>
      </c>
      <c r="T1757" s="133">
        <f>S1757*H1757</f>
        <v>0</v>
      </c>
      <c r="AR1757" s="134" t="s">
        <v>133</v>
      </c>
      <c r="AT1757" s="134" t="s">
        <v>128</v>
      </c>
      <c r="AU1757" s="134" t="s">
        <v>84</v>
      </c>
      <c r="AY1757" s="13" t="s">
        <v>125</v>
      </c>
      <c r="BE1757" s="135">
        <f>IF(N1757="základní",J1757,0)</f>
        <v>24200</v>
      </c>
      <c r="BF1757" s="135">
        <f>IF(N1757="snížená",J1757,0)</f>
        <v>0</v>
      </c>
      <c r="BG1757" s="135">
        <f>IF(N1757="zákl. přenesená",J1757,0)</f>
        <v>0</v>
      </c>
      <c r="BH1757" s="135">
        <f>IF(N1757="sníž. přenesená",J1757,0)</f>
        <v>0</v>
      </c>
      <c r="BI1757" s="135">
        <f>IF(N1757="nulová",J1757,0)</f>
        <v>0</v>
      </c>
      <c r="BJ1757" s="13" t="s">
        <v>82</v>
      </c>
      <c r="BK1757" s="135">
        <f>ROUND(I1757*H1757,2)</f>
        <v>24200</v>
      </c>
      <c r="BL1757" s="13" t="s">
        <v>133</v>
      </c>
      <c r="BM1757" s="134" t="s">
        <v>2758</v>
      </c>
    </row>
    <row r="1758" spans="2:65" s="1" customFormat="1" ht="28.8">
      <c r="B1758" s="25"/>
      <c r="D1758" s="136" t="s">
        <v>134</v>
      </c>
      <c r="F1758" s="137" t="s">
        <v>2759</v>
      </c>
      <c r="L1758" s="25"/>
      <c r="M1758" s="138"/>
      <c r="T1758" s="49"/>
      <c r="AT1758" s="13" t="s">
        <v>134</v>
      </c>
      <c r="AU1758" s="13" t="s">
        <v>84</v>
      </c>
    </row>
    <row r="1759" spans="2:65" s="1" customFormat="1" ht="28.8">
      <c r="B1759" s="25"/>
      <c r="D1759" s="136" t="s">
        <v>136</v>
      </c>
      <c r="F1759" s="139" t="s">
        <v>2760</v>
      </c>
      <c r="L1759" s="25"/>
      <c r="M1759" s="138"/>
      <c r="T1759" s="49"/>
      <c r="AT1759" s="13" t="s">
        <v>136</v>
      </c>
      <c r="AU1759" s="13" t="s">
        <v>84</v>
      </c>
    </row>
    <row r="1760" spans="2:65" s="1" customFormat="1" ht="16.5" customHeight="1">
      <c r="B1760" s="25"/>
      <c r="C1760" s="124" t="s">
        <v>2761</v>
      </c>
      <c r="D1760" s="124" t="s">
        <v>128</v>
      </c>
      <c r="E1760" s="125" t="s">
        <v>2762</v>
      </c>
      <c r="F1760" s="126" t="s">
        <v>2763</v>
      </c>
      <c r="G1760" s="127" t="s">
        <v>450</v>
      </c>
      <c r="H1760" s="128">
        <v>100</v>
      </c>
      <c r="I1760" s="129">
        <v>254</v>
      </c>
      <c r="J1760" s="129">
        <f>ROUND(I1760*H1760,2)</f>
        <v>25400</v>
      </c>
      <c r="K1760" s="126" t="s">
        <v>132</v>
      </c>
      <c r="L1760" s="25"/>
      <c r="M1760" s="130" t="s">
        <v>1</v>
      </c>
      <c r="N1760" s="131" t="s">
        <v>39</v>
      </c>
      <c r="O1760" s="132">
        <v>0</v>
      </c>
      <c r="P1760" s="132">
        <f>O1760*H1760</f>
        <v>0</v>
      </c>
      <c r="Q1760" s="132">
        <v>0</v>
      </c>
      <c r="R1760" s="132">
        <f>Q1760*H1760</f>
        <v>0</v>
      </c>
      <c r="S1760" s="132">
        <v>0</v>
      </c>
      <c r="T1760" s="133">
        <f>S1760*H1760</f>
        <v>0</v>
      </c>
      <c r="AR1760" s="134" t="s">
        <v>133</v>
      </c>
      <c r="AT1760" s="134" t="s">
        <v>128</v>
      </c>
      <c r="AU1760" s="134" t="s">
        <v>84</v>
      </c>
      <c r="AY1760" s="13" t="s">
        <v>125</v>
      </c>
      <c r="BE1760" s="135">
        <f>IF(N1760="základní",J1760,0)</f>
        <v>25400</v>
      </c>
      <c r="BF1760" s="135">
        <f>IF(N1760="snížená",J1760,0)</f>
        <v>0</v>
      </c>
      <c r="BG1760" s="135">
        <f>IF(N1760="zákl. přenesená",J1760,0)</f>
        <v>0</v>
      </c>
      <c r="BH1760" s="135">
        <f>IF(N1760="sníž. přenesená",J1760,0)</f>
        <v>0</v>
      </c>
      <c r="BI1760" s="135">
        <f>IF(N1760="nulová",J1760,0)</f>
        <v>0</v>
      </c>
      <c r="BJ1760" s="13" t="s">
        <v>82</v>
      </c>
      <c r="BK1760" s="135">
        <f>ROUND(I1760*H1760,2)</f>
        <v>25400</v>
      </c>
      <c r="BL1760" s="13" t="s">
        <v>133</v>
      </c>
      <c r="BM1760" s="134" t="s">
        <v>2764</v>
      </c>
    </row>
    <row r="1761" spans="2:65" s="1" customFormat="1" ht="28.8">
      <c r="B1761" s="25"/>
      <c r="D1761" s="136" t="s">
        <v>134</v>
      </c>
      <c r="F1761" s="137" t="s">
        <v>2765</v>
      </c>
      <c r="L1761" s="25"/>
      <c r="M1761" s="138"/>
      <c r="T1761" s="49"/>
      <c r="AT1761" s="13" t="s">
        <v>134</v>
      </c>
      <c r="AU1761" s="13" t="s">
        <v>84</v>
      </c>
    </row>
    <row r="1762" spans="2:65" s="1" customFormat="1" ht="28.8">
      <c r="B1762" s="25"/>
      <c r="D1762" s="136" t="s">
        <v>136</v>
      </c>
      <c r="F1762" s="139" t="s">
        <v>2760</v>
      </c>
      <c r="L1762" s="25"/>
      <c r="M1762" s="138"/>
      <c r="T1762" s="49"/>
      <c r="AT1762" s="13" t="s">
        <v>136</v>
      </c>
      <c r="AU1762" s="13" t="s">
        <v>84</v>
      </c>
    </row>
    <row r="1763" spans="2:65" s="1" customFormat="1" ht="16.5" customHeight="1">
      <c r="B1763" s="25"/>
      <c r="C1763" s="124" t="s">
        <v>1419</v>
      </c>
      <c r="D1763" s="124" t="s">
        <v>128</v>
      </c>
      <c r="E1763" s="125" t="s">
        <v>2766</v>
      </c>
      <c r="F1763" s="126" t="s">
        <v>2767</v>
      </c>
      <c r="G1763" s="127" t="s">
        <v>146</v>
      </c>
      <c r="H1763" s="128">
        <v>10</v>
      </c>
      <c r="I1763" s="129">
        <v>2040</v>
      </c>
      <c r="J1763" s="129">
        <f>ROUND(I1763*H1763,2)</f>
        <v>20400</v>
      </c>
      <c r="K1763" s="126" t="s">
        <v>132</v>
      </c>
      <c r="L1763" s="25"/>
      <c r="M1763" s="130" t="s">
        <v>1</v>
      </c>
      <c r="N1763" s="131" t="s">
        <v>39</v>
      </c>
      <c r="O1763" s="132">
        <v>0</v>
      </c>
      <c r="P1763" s="132">
        <f>O1763*H1763</f>
        <v>0</v>
      </c>
      <c r="Q1763" s="132">
        <v>0</v>
      </c>
      <c r="R1763" s="132">
        <f>Q1763*H1763</f>
        <v>0</v>
      </c>
      <c r="S1763" s="132">
        <v>0</v>
      </c>
      <c r="T1763" s="133">
        <f>S1763*H1763</f>
        <v>0</v>
      </c>
      <c r="AR1763" s="134" t="s">
        <v>133</v>
      </c>
      <c r="AT1763" s="134" t="s">
        <v>128</v>
      </c>
      <c r="AU1763" s="134" t="s">
        <v>84</v>
      </c>
      <c r="AY1763" s="13" t="s">
        <v>125</v>
      </c>
      <c r="BE1763" s="135">
        <f>IF(N1763="základní",J1763,0)</f>
        <v>20400</v>
      </c>
      <c r="BF1763" s="135">
        <f>IF(N1763="snížená",J1763,0)</f>
        <v>0</v>
      </c>
      <c r="BG1763" s="135">
        <f>IF(N1763="zákl. přenesená",J1763,0)</f>
        <v>0</v>
      </c>
      <c r="BH1763" s="135">
        <f>IF(N1763="sníž. přenesená",J1763,0)</f>
        <v>0</v>
      </c>
      <c r="BI1763" s="135">
        <f>IF(N1763="nulová",J1763,0)</f>
        <v>0</v>
      </c>
      <c r="BJ1763" s="13" t="s">
        <v>82</v>
      </c>
      <c r="BK1763" s="135">
        <f>ROUND(I1763*H1763,2)</f>
        <v>20400</v>
      </c>
      <c r="BL1763" s="13" t="s">
        <v>133</v>
      </c>
      <c r="BM1763" s="134" t="s">
        <v>2768</v>
      </c>
    </row>
    <row r="1764" spans="2:65" s="1" customFormat="1" ht="28.8">
      <c r="B1764" s="25"/>
      <c r="D1764" s="136" t="s">
        <v>134</v>
      </c>
      <c r="F1764" s="137" t="s">
        <v>2769</v>
      </c>
      <c r="L1764" s="25"/>
      <c r="M1764" s="138"/>
      <c r="T1764" s="49"/>
      <c r="AT1764" s="13" t="s">
        <v>134</v>
      </c>
      <c r="AU1764" s="13" t="s">
        <v>84</v>
      </c>
    </row>
    <row r="1765" spans="2:65" s="1" customFormat="1" ht="28.8">
      <c r="B1765" s="25"/>
      <c r="D1765" s="136" t="s">
        <v>136</v>
      </c>
      <c r="F1765" s="139" t="s">
        <v>2770</v>
      </c>
      <c r="L1765" s="25"/>
      <c r="M1765" s="138"/>
      <c r="T1765" s="49"/>
      <c r="AT1765" s="13" t="s">
        <v>136</v>
      </c>
      <c r="AU1765" s="13" t="s">
        <v>84</v>
      </c>
    </row>
    <row r="1766" spans="2:65" s="1" customFormat="1" ht="16.5" customHeight="1">
      <c r="B1766" s="25"/>
      <c r="C1766" s="124" t="s">
        <v>2771</v>
      </c>
      <c r="D1766" s="124" t="s">
        <v>128</v>
      </c>
      <c r="E1766" s="125" t="s">
        <v>2772</v>
      </c>
      <c r="F1766" s="126" t="s">
        <v>2773</v>
      </c>
      <c r="G1766" s="127" t="s">
        <v>146</v>
      </c>
      <c r="H1766" s="128">
        <v>10</v>
      </c>
      <c r="I1766" s="129">
        <v>2660</v>
      </c>
      <c r="J1766" s="129">
        <f>ROUND(I1766*H1766,2)</f>
        <v>26600</v>
      </c>
      <c r="K1766" s="126" t="s">
        <v>132</v>
      </c>
      <c r="L1766" s="25"/>
      <c r="M1766" s="130" t="s">
        <v>1</v>
      </c>
      <c r="N1766" s="131" t="s">
        <v>39</v>
      </c>
      <c r="O1766" s="132">
        <v>0</v>
      </c>
      <c r="P1766" s="132">
        <f>O1766*H1766</f>
        <v>0</v>
      </c>
      <c r="Q1766" s="132">
        <v>0</v>
      </c>
      <c r="R1766" s="132">
        <f>Q1766*H1766</f>
        <v>0</v>
      </c>
      <c r="S1766" s="132">
        <v>0</v>
      </c>
      <c r="T1766" s="133">
        <f>S1766*H1766</f>
        <v>0</v>
      </c>
      <c r="AR1766" s="134" t="s">
        <v>133</v>
      </c>
      <c r="AT1766" s="134" t="s">
        <v>128</v>
      </c>
      <c r="AU1766" s="134" t="s">
        <v>84</v>
      </c>
      <c r="AY1766" s="13" t="s">
        <v>125</v>
      </c>
      <c r="BE1766" s="135">
        <f>IF(N1766="základní",J1766,0)</f>
        <v>26600</v>
      </c>
      <c r="BF1766" s="135">
        <f>IF(N1766="snížená",J1766,0)</f>
        <v>0</v>
      </c>
      <c r="BG1766" s="135">
        <f>IF(N1766="zákl. přenesená",J1766,0)</f>
        <v>0</v>
      </c>
      <c r="BH1766" s="135">
        <f>IF(N1766="sníž. přenesená",J1766,0)</f>
        <v>0</v>
      </c>
      <c r="BI1766" s="135">
        <f>IF(N1766="nulová",J1766,0)</f>
        <v>0</v>
      </c>
      <c r="BJ1766" s="13" t="s">
        <v>82</v>
      </c>
      <c r="BK1766" s="135">
        <f>ROUND(I1766*H1766,2)</f>
        <v>26600</v>
      </c>
      <c r="BL1766" s="13" t="s">
        <v>133</v>
      </c>
      <c r="BM1766" s="134" t="s">
        <v>2774</v>
      </c>
    </row>
    <row r="1767" spans="2:65" s="1" customFormat="1" ht="28.8">
      <c r="B1767" s="25"/>
      <c r="D1767" s="136" t="s">
        <v>134</v>
      </c>
      <c r="F1767" s="137" t="s">
        <v>2775</v>
      </c>
      <c r="L1767" s="25"/>
      <c r="M1767" s="138"/>
      <c r="T1767" s="49"/>
      <c r="AT1767" s="13" t="s">
        <v>134</v>
      </c>
      <c r="AU1767" s="13" t="s">
        <v>84</v>
      </c>
    </row>
    <row r="1768" spans="2:65" s="1" customFormat="1" ht="28.8">
      <c r="B1768" s="25"/>
      <c r="D1768" s="136" t="s">
        <v>136</v>
      </c>
      <c r="F1768" s="139" t="s">
        <v>2770</v>
      </c>
      <c r="L1768" s="25"/>
      <c r="M1768" s="138"/>
      <c r="T1768" s="49"/>
      <c r="AT1768" s="13" t="s">
        <v>136</v>
      </c>
      <c r="AU1768" s="13" t="s">
        <v>84</v>
      </c>
    </row>
    <row r="1769" spans="2:65" s="1" customFormat="1" ht="16.5" customHeight="1">
      <c r="B1769" s="25"/>
      <c r="C1769" s="124" t="s">
        <v>1456</v>
      </c>
      <c r="D1769" s="124" t="s">
        <v>128</v>
      </c>
      <c r="E1769" s="125" t="s">
        <v>2776</v>
      </c>
      <c r="F1769" s="126" t="s">
        <v>2777</v>
      </c>
      <c r="G1769" s="127" t="s">
        <v>146</v>
      </c>
      <c r="H1769" s="128">
        <v>10</v>
      </c>
      <c r="I1769" s="129">
        <v>3220</v>
      </c>
      <c r="J1769" s="129">
        <f>ROUND(I1769*H1769,2)</f>
        <v>32200</v>
      </c>
      <c r="K1769" s="126" t="s">
        <v>132</v>
      </c>
      <c r="L1769" s="25"/>
      <c r="M1769" s="130" t="s">
        <v>1</v>
      </c>
      <c r="N1769" s="131" t="s">
        <v>39</v>
      </c>
      <c r="O1769" s="132">
        <v>0</v>
      </c>
      <c r="P1769" s="132">
        <f>O1769*H1769</f>
        <v>0</v>
      </c>
      <c r="Q1769" s="132">
        <v>0</v>
      </c>
      <c r="R1769" s="132">
        <f>Q1769*H1769</f>
        <v>0</v>
      </c>
      <c r="S1769" s="132">
        <v>0</v>
      </c>
      <c r="T1769" s="133">
        <f>S1769*H1769</f>
        <v>0</v>
      </c>
      <c r="AR1769" s="134" t="s">
        <v>133</v>
      </c>
      <c r="AT1769" s="134" t="s">
        <v>128</v>
      </c>
      <c r="AU1769" s="134" t="s">
        <v>84</v>
      </c>
      <c r="AY1769" s="13" t="s">
        <v>125</v>
      </c>
      <c r="BE1769" s="135">
        <f>IF(N1769="základní",J1769,0)</f>
        <v>32200</v>
      </c>
      <c r="BF1769" s="135">
        <f>IF(N1769="snížená",J1769,0)</f>
        <v>0</v>
      </c>
      <c r="BG1769" s="135">
        <f>IF(N1769="zákl. přenesená",J1769,0)</f>
        <v>0</v>
      </c>
      <c r="BH1769" s="135">
        <f>IF(N1769="sníž. přenesená",J1769,0)</f>
        <v>0</v>
      </c>
      <c r="BI1769" s="135">
        <f>IF(N1769="nulová",J1769,0)</f>
        <v>0</v>
      </c>
      <c r="BJ1769" s="13" t="s">
        <v>82</v>
      </c>
      <c r="BK1769" s="135">
        <f>ROUND(I1769*H1769,2)</f>
        <v>32200</v>
      </c>
      <c r="BL1769" s="13" t="s">
        <v>133</v>
      </c>
      <c r="BM1769" s="134" t="s">
        <v>2778</v>
      </c>
    </row>
    <row r="1770" spans="2:65" s="1" customFormat="1" ht="28.8">
      <c r="B1770" s="25"/>
      <c r="D1770" s="136" t="s">
        <v>134</v>
      </c>
      <c r="F1770" s="137" t="s">
        <v>2779</v>
      </c>
      <c r="L1770" s="25"/>
      <c r="M1770" s="138"/>
      <c r="T1770" s="49"/>
      <c r="AT1770" s="13" t="s">
        <v>134</v>
      </c>
      <c r="AU1770" s="13" t="s">
        <v>84</v>
      </c>
    </row>
    <row r="1771" spans="2:65" s="1" customFormat="1" ht="28.8">
      <c r="B1771" s="25"/>
      <c r="D1771" s="136" t="s">
        <v>136</v>
      </c>
      <c r="F1771" s="139" t="s">
        <v>2770</v>
      </c>
      <c r="L1771" s="25"/>
      <c r="M1771" s="138"/>
      <c r="T1771" s="49"/>
      <c r="AT1771" s="13" t="s">
        <v>136</v>
      </c>
      <c r="AU1771" s="13" t="s">
        <v>84</v>
      </c>
    </row>
    <row r="1772" spans="2:65" s="1" customFormat="1" ht="16.5" customHeight="1">
      <c r="B1772" s="25"/>
      <c r="C1772" s="124" t="s">
        <v>2780</v>
      </c>
      <c r="D1772" s="124" t="s">
        <v>128</v>
      </c>
      <c r="E1772" s="125" t="s">
        <v>2781</v>
      </c>
      <c r="F1772" s="126" t="s">
        <v>2782</v>
      </c>
      <c r="G1772" s="127" t="s">
        <v>146</v>
      </c>
      <c r="H1772" s="128">
        <v>10</v>
      </c>
      <c r="I1772" s="129">
        <v>3530</v>
      </c>
      <c r="J1772" s="129">
        <f>ROUND(I1772*H1772,2)</f>
        <v>35300</v>
      </c>
      <c r="K1772" s="126" t="s">
        <v>132</v>
      </c>
      <c r="L1772" s="25"/>
      <c r="M1772" s="130" t="s">
        <v>1</v>
      </c>
      <c r="N1772" s="131" t="s">
        <v>39</v>
      </c>
      <c r="O1772" s="132">
        <v>0</v>
      </c>
      <c r="P1772" s="132">
        <f>O1772*H1772</f>
        <v>0</v>
      </c>
      <c r="Q1772" s="132">
        <v>0</v>
      </c>
      <c r="R1772" s="132">
        <f>Q1772*H1772</f>
        <v>0</v>
      </c>
      <c r="S1772" s="132">
        <v>0</v>
      </c>
      <c r="T1772" s="133">
        <f>S1772*H1772</f>
        <v>0</v>
      </c>
      <c r="AR1772" s="134" t="s">
        <v>133</v>
      </c>
      <c r="AT1772" s="134" t="s">
        <v>128</v>
      </c>
      <c r="AU1772" s="134" t="s">
        <v>84</v>
      </c>
      <c r="AY1772" s="13" t="s">
        <v>125</v>
      </c>
      <c r="BE1772" s="135">
        <f>IF(N1772="základní",J1772,0)</f>
        <v>35300</v>
      </c>
      <c r="BF1772" s="135">
        <f>IF(N1772="snížená",J1772,0)</f>
        <v>0</v>
      </c>
      <c r="BG1772" s="135">
        <f>IF(N1772="zákl. přenesená",J1772,0)</f>
        <v>0</v>
      </c>
      <c r="BH1772" s="135">
        <f>IF(N1772="sníž. přenesená",J1772,0)</f>
        <v>0</v>
      </c>
      <c r="BI1772" s="135">
        <f>IF(N1772="nulová",J1772,0)</f>
        <v>0</v>
      </c>
      <c r="BJ1772" s="13" t="s">
        <v>82</v>
      </c>
      <c r="BK1772" s="135">
        <f>ROUND(I1772*H1772,2)</f>
        <v>35300</v>
      </c>
      <c r="BL1772" s="13" t="s">
        <v>133</v>
      </c>
      <c r="BM1772" s="134" t="s">
        <v>2783</v>
      </c>
    </row>
    <row r="1773" spans="2:65" s="1" customFormat="1" ht="28.8">
      <c r="B1773" s="25"/>
      <c r="D1773" s="136" t="s">
        <v>134</v>
      </c>
      <c r="F1773" s="137" t="s">
        <v>2784</v>
      </c>
      <c r="L1773" s="25"/>
      <c r="M1773" s="138"/>
      <c r="T1773" s="49"/>
      <c r="AT1773" s="13" t="s">
        <v>134</v>
      </c>
      <c r="AU1773" s="13" t="s">
        <v>84</v>
      </c>
    </row>
    <row r="1774" spans="2:65" s="1" customFormat="1" ht="28.8">
      <c r="B1774" s="25"/>
      <c r="D1774" s="136" t="s">
        <v>136</v>
      </c>
      <c r="F1774" s="139" t="s">
        <v>2770</v>
      </c>
      <c r="L1774" s="25"/>
      <c r="M1774" s="138"/>
      <c r="T1774" s="49"/>
      <c r="AT1774" s="13" t="s">
        <v>136</v>
      </c>
      <c r="AU1774" s="13" t="s">
        <v>84</v>
      </c>
    </row>
    <row r="1775" spans="2:65" s="1" customFormat="1" ht="16.5" customHeight="1">
      <c r="B1775" s="25"/>
      <c r="C1775" s="124" t="s">
        <v>1461</v>
      </c>
      <c r="D1775" s="124" t="s">
        <v>128</v>
      </c>
      <c r="E1775" s="125" t="s">
        <v>2785</v>
      </c>
      <c r="F1775" s="126" t="s">
        <v>2786</v>
      </c>
      <c r="G1775" s="127" t="s">
        <v>177</v>
      </c>
      <c r="H1775" s="128">
        <v>150</v>
      </c>
      <c r="I1775" s="129">
        <v>928</v>
      </c>
      <c r="J1775" s="129">
        <f>ROUND(I1775*H1775,2)</f>
        <v>139200</v>
      </c>
      <c r="K1775" s="126" t="s">
        <v>132</v>
      </c>
      <c r="L1775" s="25"/>
      <c r="M1775" s="130" t="s">
        <v>1</v>
      </c>
      <c r="N1775" s="131" t="s">
        <v>39</v>
      </c>
      <c r="O1775" s="132">
        <v>0</v>
      </c>
      <c r="P1775" s="132">
        <f>O1775*H1775</f>
        <v>0</v>
      </c>
      <c r="Q1775" s="132">
        <v>0</v>
      </c>
      <c r="R1775" s="132">
        <f>Q1775*H1775</f>
        <v>0</v>
      </c>
      <c r="S1775" s="132">
        <v>0</v>
      </c>
      <c r="T1775" s="133">
        <f>S1775*H1775</f>
        <v>0</v>
      </c>
      <c r="AR1775" s="134" t="s">
        <v>133</v>
      </c>
      <c r="AT1775" s="134" t="s">
        <v>128</v>
      </c>
      <c r="AU1775" s="134" t="s">
        <v>84</v>
      </c>
      <c r="AY1775" s="13" t="s">
        <v>125</v>
      </c>
      <c r="BE1775" s="135">
        <f>IF(N1775="základní",J1775,0)</f>
        <v>139200</v>
      </c>
      <c r="BF1775" s="135">
        <f>IF(N1775="snížená",J1775,0)</f>
        <v>0</v>
      </c>
      <c r="BG1775" s="135">
        <f>IF(N1775="zákl. přenesená",J1775,0)</f>
        <v>0</v>
      </c>
      <c r="BH1775" s="135">
        <f>IF(N1775="sníž. přenesená",J1775,0)</f>
        <v>0</v>
      </c>
      <c r="BI1775" s="135">
        <f>IF(N1775="nulová",J1775,0)</f>
        <v>0</v>
      </c>
      <c r="BJ1775" s="13" t="s">
        <v>82</v>
      </c>
      <c r="BK1775" s="135">
        <f>ROUND(I1775*H1775,2)</f>
        <v>139200</v>
      </c>
      <c r="BL1775" s="13" t="s">
        <v>133</v>
      </c>
      <c r="BM1775" s="134" t="s">
        <v>2787</v>
      </c>
    </row>
    <row r="1776" spans="2:65" s="1" customFormat="1" ht="28.8">
      <c r="B1776" s="25"/>
      <c r="D1776" s="136" t="s">
        <v>134</v>
      </c>
      <c r="F1776" s="137" t="s">
        <v>2788</v>
      </c>
      <c r="L1776" s="25"/>
      <c r="M1776" s="138"/>
      <c r="T1776" s="49"/>
      <c r="AT1776" s="13" t="s">
        <v>134</v>
      </c>
      <c r="AU1776" s="13" t="s">
        <v>84</v>
      </c>
    </row>
    <row r="1777" spans="2:65" s="1" customFormat="1" ht="28.8">
      <c r="B1777" s="25"/>
      <c r="D1777" s="136" t="s">
        <v>136</v>
      </c>
      <c r="F1777" s="139" t="s">
        <v>2789</v>
      </c>
      <c r="L1777" s="25"/>
      <c r="M1777" s="138"/>
      <c r="T1777" s="49"/>
      <c r="AT1777" s="13" t="s">
        <v>136</v>
      </c>
      <c r="AU1777" s="13" t="s">
        <v>84</v>
      </c>
    </row>
    <row r="1778" spans="2:65" s="1" customFormat="1" ht="16.5" customHeight="1">
      <c r="B1778" s="25"/>
      <c r="C1778" s="124" t="s">
        <v>2790</v>
      </c>
      <c r="D1778" s="124" t="s">
        <v>128</v>
      </c>
      <c r="E1778" s="125" t="s">
        <v>2791</v>
      </c>
      <c r="F1778" s="126" t="s">
        <v>2792</v>
      </c>
      <c r="G1778" s="127" t="s">
        <v>177</v>
      </c>
      <c r="H1778" s="128">
        <v>150</v>
      </c>
      <c r="I1778" s="129">
        <v>1080</v>
      </c>
      <c r="J1778" s="129">
        <f>ROUND(I1778*H1778,2)</f>
        <v>162000</v>
      </c>
      <c r="K1778" s="126" t="s">
        <v>132</v>
      </c>
      <c r="L1778" s="25"/>
      <c r="M1778" s="130" t="s">
        <v>1</v>
      </c>
      <c r="N1778" s="131" t="s">
        <v>39</v>
      </c>
      <c r="O1778" s="132">
        <v>0</v>
      </c>
      <c r="P1778" s="132">
        <f>O1778*H1778</f>
        <v>0</v>
      </c>
      <c r="Q1778" s="132">
        <v>0</v>
      </c>
      <c r="R1778" s="132">
        <f>Q1778*H1778</f>
        <v>0</v>
      </c>
      <c r="S1778" s="132">
        <v>0</v>
      </c>
      <c r="T1778" s="133">
        <f>S1778*H1778</f>
        <v>0</v>
      </c>
      <c r="AR1778" s="134" t="s">
        <v>133</v>
      </c>
      <c r="AT1778" s="134" t="s">
        <v>128</v>
      </c>
      <c r="AU1778" s="134" t="s">
        <v>84</v>
      </c>
      <c r="AY1778" s="13" t="s">
        <v>125</v>
      </c>
      <c r="BE1778" s="135">
        <f>IF(N1778="základní",J1778,0)</f>
        <v>162000</v>
      </c>
      <c r="BF1778" s="135">
        <f>IF(N1778="snížená",J1778,0)</f>
        <v>0</v>
      </c>
      <c r="BG1778" s="135">
        <f>IF(N1778="zákl. přenesená",J1778,0)</f>
        <v>0</v>
      </c>
      <c r="BH1778" s="135">
        <f>IF(N1778="sníž. přenesená",J1778,0)</f>
        <v>0</v>
      </c>
      <c r="BI1778" s="135">
        <f>IF(N1778="nulová",J1778,0)</f>
        <v>0</v>
      </c>
      <c r="BJ1778" s="13" t="s">
        <v>82</v>
      </c>
      <c r="BK1778" s="135">
        <f>ROUND(I1778*H1778,2)</f>
        <v>162000</v>
      </c>
      <c r="BL1778" s="13" t="s">
        <v>133</v>
      </c>
      <c r="BM1778" s="134" t="s">
        <v>2793</v>
      </c>
    </row>
    <row r="1779" spans="2:65" s="1" customFormat="1" ht="28.8">
      <c r="B1779" s="25"/>
      <c r="D1779" s="136" t="s">
        <v>134</v>
      </c>
      <c r="F1779" s="137" t="s">
        <v>2794</v>
      </c>
      <c r="L1779" s="25"/>
      <c r="M1779" s="138"/>
      <c r="T1779" s="49"/>
      <c r="AT1779" s="13" t="s">
        <v>134</v>
      </c>
      <c r="AU1779" s="13" t="s">
        <v>84</v>
      </c>
    </row>
    <row r="1780" spans="2:65" s="1" customFormat="1" ht="28.8">
      <c r="B1780" s="25"/>
      <c r="D1780" s="136" t="s">
        <v>136</v>
      </c>
      <c r="F1780" s="139" t="s">
        <v>2789</v>
      </c>
      <c r="L1780" s="25"/>
      <c r="M1780" s="138"/>
      <c r="T1780" s="49"/>
      <c r="AT1780" s="13" t="s">
        <v>136</v>
      </c>
      <c r="AU1780" s="13" t="s">
        <v>84</v>
      </c>
    </row>
    <row r="1781" spans="2:65" s="1" customFormat="1" ht="16.5" customHeight="1">
      <c r="B1781" s="25"/>
      <c r="C1781" s="124" t="s">
        <v>1480</v>
      </c>
      <c r="D1781" s="124" t="s">
        <v>128</v>
      </c>
      <c r="E1781" s="125" t="s">
        <v>2795</v>
      </c>
      <c r="F1781" s="126" t="s">
        <v>2796</v>
      </c>
      <c r="G1781" s="127" t="s">
        <v>177</v>
      </c>
      <c r="H1781" s="128">
        <v>150</v>
      </c>
      <c r="I1781" s="129">
        <v>681</v>
      </c>
      <c r="J1781" s="129">
        <f>ROUND(I1781*H1781,2)</f>
        <v>102150</v>
      </c>
      <c r="K1781" s="126" t="s">
        <v>132</v>
      </c>
      <c r="L1781" s="25"/>
      <c r="M1781" s="130" t="s">
        <v>1</v>
      </c>
      <c r="N1781" s="131" t="s">
        <v>39</v>
      </c>
      <c r="O1781" s="132">
        <v>0</v>
      </c>
      <c r="P1781" s="132">
        <f>O1781*H1781</f>
        <v>0</v>
      </c>
      <c r="Q1781" s="132">
        <v>0</v>
      </c>
      <c r="R1781" s="132">
        <f>Q1781*H1781</f>
        <v>0</v>
      </c>
      <c r="S1781" s="132">
        <v>0</v>
      </c>
      <c r="T1781" s="133">
        <f>S1781*H1781</f>
        <v>0</v>
      </c>
      <c r="AR1781" s="134" t="s">
        <v>133</v>
      </c>
      <c r="AT1781" s="134" t="s">
        <v>128</v>
      </c>
      <c r="AU1781" s="134" t="s">
        <v>84</v>
      </c>
      <c r="AY1781" s="13" t="s">
        <v>125</v>
      </c>
      <c r="BE1781" s="135">
        <f>IF(N1781="základní",J1781,0)</f>
        <v>102150</v>
      </c>
      <c r="BF1781" s="135">
        <f>IF(N1781="snížená",J1781,0)</f>
        <v>0</v>
      </c>
      <c r="BG1781" s="135">
        <f>IF(N1781="zákl. přenesená",J1781,0)</f>
        <v>0</v>
      </c>
      <c r="BH1781" s="135">
        <f>IF(N1781="sníž. přenesená",J1781,0)</f>
        <v>0</v>
      </c>
      <c r="BI1781" s="135">
        <f>IF(N1781="nulová",J1781,0)</f>
        <v>0</v>
      </c>
      <c r="BJ1781" s="13" t="s">
        <v>82</v>
      </c>
      <c r="BK1781" s="135">
        <f>ROUND(I1781*H1781,2)</f>
        <v>102150</v>
      </c>
      <c r="BL1781" s="13" t="s">
        <v>133</v>
      </c>
      <c r="BM1781" s="134" t="s">
        <v>2797</v>
      </c>
    </row>
    <row r="1782" spans="2:65" s="1" customFormat="1" ht="28.8">
      <c r="B1782" s="25"/>
      <c r="D1782" s="136" t="s">
        <v>134</v>
      </c>
      <c r="F1782" s="137" t="s">
        <v>2798</v>
      </c>
      <c r="L1782" s="25"/>
      <c r="M1782" s="138"/>
      <c r="T1782" s="49"/>
      <c r="AT1782" s="13" t="s">
        <v>134</v>
      </c>
      <c r="AU1782" s="13" t="s">
        <v>84</v>
      </c>
    </row>
    <row r="1783" spans="2:65" s="1" customFormat="1" ht="28.8">
      <c r="B1783" s="25"/>
      <c r="D1783" s="136" t="s">
        <v>136</v>
      </c>
      <c r="F1783" s="139" t="s">
        <v>2789</v>
      </c>
      <c r="L1783" s="25"/>
      <c r="M1783" s="138"/>
      <c r="T1783" s="49"/>
      <c r="AT1783" s="13" t="s">
        <v>136</v>
      </c>
      <c r="AU1783" s="13" t="s">
        <v>84</v>
      </c>
    </row>
    <row r="1784" spans="2:65" s="1" customFormat="1" ht="16.5" customHeight="1">
      <c r="B1784" s="25"/>
      <c r="C1784" s="124" t="s">
        <v>2799</v>
      </c>
      <c r="D1784" s="124" t="s">
        <v>128</v>
      </c>
      <c r="E1784" s="125" t="s">
        <v>2800</v>
      </c>
      <c r="F1784" s="126" t="s">
        <v>2801</v>
      </c>
      <c r="G1784" s="127" t="s">
        <v>177</v>
      </c>
      <c r="H1784" s="128">
        <v>150</v>
      </c>
      <c r="I1784" s="129">
        <v>836</v>
      </c>
      <c r="J1784" s="129">
        <f>ROUND(I1784*H1784,2)</f>
        <v>125400</v>
      </c>
      <c r="K1784" s="126" t="s">
        <v>132</v>
      </c>
      <c r="L1784" s="25"/>
      <c r="M1784" s="130" t="s">
        <v>1</v>
      </c>
      <c r="N1784" s="131" t="s">
        <v>39</v>
      </c>
      <c r="O1784" s="132">
        <v>0</v>
      </c>
      <c r="P1784" s="132">
        <f>O1784*H1784</f>
        <v>0</v>
      </c>
      <c r="Q1784" s="132">
        <v>0</v>
      </c>
      <c r="R1784" s="132">
        <f>Q1784*H1784</f>
        <v>0</v>
      </c>
      <c r="S1784" s="132">
        <v>0</v>
      </c>
      <c r="T1784" s="133">
        <f>S1784*H1784</f>
        <v>0</v>
      </c>
      <c r="AR1784" s="134" t="s">
        <v>133</v>
      </c>
      <c r="AT1784" s="134" t="s">
        <v>128</v>
      </c>
      <c r="AU1784" s="134" t="s">
        <v>84</v>
      </c>
      <c r="AY1784" s="13" t="s">
        <v>125</v>
      </c>
      <c r="BE1784" s="135">
        <f>IF(N1784="základní",J1784,0)</f>
        <v>125400</v>
      </c>
      <c r="BF1784" s="135">
        <f>IF(N1784="snížená",J1784,0)</f>
        <v>0</v>
      </c>
      <c r="BG1784" s="135">
        <f>IF(N1784="zákl. přenesená",J1784,0)</f>
        <v>0</v>
      </c>
      <c r="BH1784" s="135">
        <f>IF(N1784="sníž. přenesená",J1784,0)</f>
        <v>0</v>
      </c>
      <c r="BI1784" s="135">
        <f>IF(N1784="nulová",J1784,0)</f>
        <v>0</v>
      </c>
      <c r="BJ1784" s="13" t="s">
        <v>82</v>
      </c>
      <c r="BK1784" s="135">
        <f>ROUND(I1784*H1784,2)</f>
        <v>125400</v>
      </c>
      <c r="BL1784" s="13" t="s">
        <v>133</v>
      </c>
      <c r="BM1784" s="134" t="s">
        <v>2802</v>
      </c>
    </row>
    <row r="1785" spans="2:65" s="1" customFormat="1" ht="28.8">
      <c r="B1785" s="25"/>
      <c r="D1785" s="136" t="s">
        <v>134</v>
      </c>
      <c r="F1785" s="137" t="s">
        <v>2803</v>
      </c>
      <c r="L1785" s="25"/>
      <c r="M1785" s="138"/>
      <c r="T1785" s="49"/>
      <c r="AT1785" s="13" t="s">
        <v>134</v>
      </c>
      <c r="AU1785" s="13" t="s">
        <v>84</v>
      </c>
    </row>
    <row r="1786" spans="2:65" s="1" customFormat="1" ht="28.8">
      <c r="B1786" s="25"/>
      <c r="D1786" s="136" t="s">
        <v>136</v>
      </c>
      <c r="F1786" s="139" t="s">
        <v>2789</v>
      </c>
      <c r="L1786" s="25"/>
      <c r="M1786" s="138"/>
      <c r="T1786" s="49"/>
      <c r="AT1786" s="13" t="s">
        <v>136</v>
      </c>
      <c r="AU1786" s="13" t="s">
        <v>84</v>
      </c>
    </row>
    <row r="1787" spans="2:65" s="1" customFormat="1" ht="16.5" customHeight="1">
      <c r="B1787" s="25"/>
      <c r="C1787" s="124" t="s">
        <v>1486</v>
      </c>
      <c r="D1787" s="124" t="s">
        <v>128</v>
      </c>
      <c r="E1787" s="125" t="s">
        <v>2804</v>
      </c>
      <c r="F1787" s="126" t="s">
        <v>2805</v>
      </c>
      <c r="G1787" s="127" t="s">
        <v>146</v>
      </c>
      <c r="H1787" s="128">
        <v>20</v>
      </c>
      <c r="I1787" s="129">
        <v>1700</v>
      </c>
      <c r="J1787" s="129">
        <f>ROUND(I1787*H1787,2)</f>
        <v>34000</v>
      </c>
      <c r="K1787" s="126" t="s">
        <v>132</v>
      </c>
      <c r="L1787" s="25"/>
      <c r="M1787" s="130" t="s">
        <v>1</v>
      </c>
      <c r="N1787" s="131" t="s">
        <v>39</v>
      </c>
      <c r="O1787" s="132">
        <v>0</v>
      </c>
      <c r="P1787" s="132">
        <f>O1787*H1787</f>
        <v>0</v>
      </c>
      <c r="Q1787" s="132">
        <v>0</v>
      </c>
      <c r="R1787" s="132">
        <f>Q1787*H1787</f>
        <v>0</v>
      </c>
      <c r="S1787" s="132">
        <v>0</v>
      </c>
      <c r="T1787" s="133">
        <f>S1787*H1787</f>
        <v>0</v>
      </c>
      <c r="AR1787" s="134" t="s">
        <v>133</v>
      </c>
      <c r="AT1787" s="134" t="s">
        <v>128</v>
      </c>
      <c r="AU1787" s="134" t="s">
        <v>84</v>
      </c>
      <c r="AY1787" s="13" t="s">
        <v>125</v>
      </c>
      <c r="BE1787" s="135">
        <f>IF(N1787="základní",J1787,0)</f>
        <v>34000</v>
      </c>
      <c r="BF1787" s="135">
        <f>IF(N1787="snížená",J1787,0)</f>
        <v>0</v>
      </c>
      <c r="BG1787" s="135">
        <f>IF(N1787="zákl. přenesená",J1787,0)</f>
        <v>0</v>
      </c>
      <c r="BH1787" s="135">
        <f>IF(N1787="sníž. přenesená",J1787,0)</f>
        <v>0</v>
      </c>
      <c r="BI1787" s="135">
        <f>IF(N1787="nulová",J1787,0)</f>
        <v>0</v>
      </c>
      <c r="BJ1787" s="13" t="s">
        <v>82</v>
      </c>
      <c r="BK1787" s="135">
        <f>ROUND(I1787*H1787,2)</f>
        <v>34000</v>
      </c>
      <c r="BL1787" s="13" t="s">
        <v>133</v>
      </c>
      <c r="BM1787" s="134" t="s">
        <v>2806</v>
      </c>
    </row>
    <row r="1788" spans="2:65" s="1" customFormat="1" ht="28.8">
      <c r="B1788" s="25"/>
      <c r="D1788" s="136" t="s">
        <v>134</v>
      </c>
      <c r="F1788" s="137" t="s">
        <v>2807</v>
      </c>
      <c r="L1788" s="25"/>
      <c r="M1788" s="138"/>
      <c r="T1788" s="49"/>
      <c r="AT1788" s="13" t="s">
        <v>134</v>
      </c>
      <c r="AU1788" s="13" t="s">
        <v>84</v>
      </c>
    </row>
    <row r="1789" spans="2:65" s="1" customFormat="1" ht="28.8">
      <c r="B1789" s="25"/>
      <c r="D1789" s="136" t="s">
        <v>136</v>
      </c>
      <c r="F1789" s="139" t="s">
        <v>2789</v>
      </c>
      <c r="L1789" s="25"/>
      <c r="M1789" s="138"/>
      <c r="T1789" s="49"/>
      <c r="AT1789" s="13" t="s">
        <v>136</v>
      </c>
      <c r="AU1789" s="13" t="s">
        <v>84</v>
      </c>
    </row>
    <row r="1790" spans="2:65" s="1" customFormat="1" ht="16.5" customHeight="1">
      <c r="B1790" s="25"/>
      <c r="C1790" s="124" t="s">
        <v>2808</v>
      </c>
      <c r="D1790" s="124" t="s">
        <v>128</v>
      </c>
      <c r="E1790" s="125" t="s">
        <v>2809</v>
      </c>
      <c r="F1790" s="126" t="s">
        <v>2810</v>
      </c>
      <c r="G1790" s="127" t="s">
        <v>177</v>
      </c>
      <c r="H1790" s="128">
        <v>20</v>
      </c>
      <c r="I1790" s="129">
        <v>1700</v>
      </c>
      <c r="J1790" s="129">
        <f>ROUND(I1790*H1790,2)</f>
        <v>34000</v>
      </c>
      <c r="K1790" s="126" t="s">
        <v>132</v>
      </c>
      <c r="L1790" s="25"/>
      <c r="M1790" s="130" t="s">
        <v>1</v>
      </c>
      <c r="N1790" s="131" t="s">
        <v>39</v>
      </c>
      <c r="O1790" s="132">
        <v>0</v>
      </c>
      <c r="P1790" s="132">
        <f>O1790*H1790</f>
        <v>0</v>
      </c>
      <c r="Q1790" s="132">
        <v>0</v>
      </c>
      <c r="R1790" s="132">
        <f>Q1790*H1790</f>
        <v>0</v>
      </c>
      <c r="S1790" s="132">
        <v>0</v>
      </c>
      <c r="T1790" s="133">
        <f>S1790*H1790</f>
        <v>0</v>
      </c>
      <c r="AR1790" s="134" t="s">
        <v>133</v>
      </c>
      <c r="AT1790" s="134" t="s">
        <v>128</v>
      </c>
      <c r="AU1790" s="134" t="s">
        <v>84</v>
      </c>
      <c r="AY1790" s="13" t="s">
        <v>125</v>
      </c>
      <c r="BE1790" s="135">
        <f>IF(N1790="základní",J1790,0)</f>
        <v>34000</v>
      </c>
      <c r="BF1790" s="135">
        <f>IF(N1790="snížená",J1790,0)</f>
        <v>0</v>
      </c>
      <c r="BG1790" s="135">
        <f>IF(N1790="zákl. přenesená",J1790,0)</f>
        <v>0</v>
      </c>
      <c r="BH1790" s="135">
        <f>IF(N1790="sníž. přenesená",J1790,0)</f>
        <v>0</v>
      </c>
      <c r="BI1790" s="135">
        <f>IF(N1790="nulová",J1790,0)</f>
        <v>0</v>
      </c>
      <c r="BJ1790" s="13" t="s">
        <v>82</v>
      </c>
      <c r="BK1790" s="135">
        <f>ROUND(I1790*H1790,2)</f>
        <v>34000</v>
      </c>
      <c r="BL1790" s="13" t="s">
        <v>133</v>
      </c>
      <c r="BM1790" s="134" t="s">
        <v>2811</v>
      </c>
    </row>
    <row r="1791" spans="2:65" s="1" customFormat="1" ht="28.8">
      <c r="B1791" s="25"/>
      <c r="D1791" s="136" t="s">
        <v>134</v>
      </c>
      <c r="F1791" s="137" t="s">
        <v>2812</v>
      </c>
      <c r="L1791" s="25"/>
      <c r="M1791" s="138"/>
      <c r="T1791" s="49"/>
      <c r="AT1791" s="13" t="s">
        <v>134</v>
      </c>
      <c r="AU1791" s="13" t="s">
        <v>84</v>
      </c>
    </row>
    <row r="1792" spans="2:65" s="1" customFormat="1" ht="28.8">
      <c r="B1792" s="25"/>
      <c r="D1792" s="136" t="s">
        <v>136</v>
      </c>
      <c r="F1792" s="139" t="s">
        <v>2789</v>
      </c>
      <c r="L1792" s="25"/>
      <c r="M1792" s="138"/>
      <c r="T1792" s="49"/>
      <c r="AT1792" s="13" t="s">
        <v>136</v>
      </c>
      <c r="AU1792" s="13" t="s">
        <v>84</v>
      </c>
    </row>
    <row r="1793" spans="2:65" s="1" customFormat="1" ht="16.5" customHeight="1">
      <c r="B1793" s="25"/>
      <c r="C1793" s="124" t="s">
        <v>1490</v>
      </c>
      <c r="D1793" s="124" t="s">
        <v>128</v>
      </c>
      <c r="E1793" s="125" t="s">
        <v>2813</v>
      </c>
      <c r="F1793" s="126" t="s">
        <v>2814</v>
      </c>
      <c r="G1793" s="127" t="s">
        <v>177</v>
      </c>
      <c r="H1793" s="128">
        <v>20</v>
      </c>
      <c r="I1793" s="129">
        <v>1920</v>
      </c>
      <c r="J1793" s="129">
        <f>ROUND(I1793*H1793,2)</f>
        <v>38400</v>
      </c>
      <c r="K1793" s="126" t="s">
        <v>132</v>
      </c>
      <c r="L1793" s="25"/>
      <c r="M1793" s="130" t="s">
        <v>1</v>
      </c>
      <c r="N1793" s="131" t="s">
        <v>39</v>
      </c>
      <c r="O1793" s="132">
        <v>0</v>
      </c>
      <c r="P1793" s="132">
        <f>O1793*H1793</f>
        <v>0</v>
      </c>
      <c r="Q1793" s="132">
        <v>0</v>
      </c>
      <c r="R1793" s="132">
        <f>Q1793*H1793</f>
        <v>0</v>
      </c>
      <c r="S1793" s="132">
        <v>0</v>
      </c>
      <c r="T1793" s="133">
        <f>S1793*H1793</f>
        <v>0</v>
      </c>
      <c r="AR1793" s="134" t="s">
        <v>133</v>
      </c>
      <c r="AT1793" s="134" t="s">
        <v>128</v>
      </c>
      <c r="AU1793" s="134" t="s">
        <v>84</v>
      </c>
      <c r="AY1793" s="13" t="s">
        <v>125</v>
      </c>
      <c r="BE1793" s="135">
        <f>IF(N1793="základní",J1793,0)</f>
        <v>38400</v>
      </c>
      <c r="BF1793" s="135">
        <f>IF(N1793="snížená",J1793,0)</f>
        <v>0</v>
      </c>
      <c r="BG1793" s="135">
        <f>IF(N1793="zákl. přenesená",J1793,0)</f>
        <v>0</v>
      </c>
      <c r="BH1793" s="135">
        <f>IF(N1793="sníž. přenesená",J1793,0)</f>
        <v>0</v>
      </c>
      <c r="BI1793" s="135">
        <f>IF(N1793="nulová",J1793,0)</f>
        <v>0</v>
      </c>
      <c r="BJ1793" s="13" t="s">
        <v>82</v>
      </c>
      <c r="BK1793" s="135">
        <f>ROUND(I1793*H1793,2)</f>
        <v>38400</v>
      </c>
      <c r="BL1793" s="13" t="s">
        <v>133</v>
      </c>
      <c r="BM1793" s="134" t="s">
        <v>2815</v>
      </c>
    </row>
    <row r="1794" spans="2:65" s="1" customFormat="1" ht="28.8">
      <c r="B1794" s="25"/>
      <c r="D1794" s="136" t="s">
        <v>134</v>
      </c>
      <c r="F1794" s="137" t="s">
        <v>2816</v>
      </c>
      <c r="L1794" s="25"/>
      <c r="M1794" s="138"/>
      <c r="T1794" s="49"/>
      <c r="AT1794" s="13" t="s">
        <v>134</v>
      </c>
      <c r="AU1794" s="13" t="s">
        <v>84</v>
      </c>
    </row>
    <row r="1795" spans="2:65" s="1" customFormat="1" ht="28.8">
      <c r="B1795" s="25"/>
      <c r="D1795" s="136" t="s">
        <v>136</v>
      </c>
      <c r="F1795" s="139" t="s">
        <v>2789</v>
      </c>
      <c r="L1795" s="25"/>
      <c r="M1795" s="138"/>
      <c r="T1795" s="49"/>
      <c r="AT1795" s="13" t="s">
        <v>136</v>
      </c>
      <c r="AU1795" s="13" t="s">
        <v>84</v>
      </c>
    </row>
    <row r="1796" spans="2:65" s="1" customFormat="1" ht="16.5" customHeight="1">
      <c r="B1796" s="25"/>
      <c r="C1796" s="124" t="s">
        <v>2817</v>
      </c>
      <c r="D1796" s="124" t="s">
        <v>128</v>
      </c>
      <c r="E1796" s="125" t="s">
        <v>2818</v>
      </c>
      <c r="F1796" s="126" t="s">
        <v>2819</v>
      </c>
      <c r="G1796" s="127" t="s">
        <v>450</v>
      </c>
      <c r="H1796" s="128">
        <v>20</v>
      </c>
      <c r="I1796" s="129">
        <v>693</v>
      </c>
      <c r="J1796" s="129">
        <f>ROUND(I1796*H1796,2)</f>
        <v>13860</v>
      </c>
      <c r="K1796" s="126" t="s">
        <v>132</v>
      </c>
      <c r="L1796" s="25"/>
      <c r="M1796" s="130" t="s">
        <v>1</v>
      </c>
      <c r="N1796" s="131" t="s">
        <v>39</v>
      </c>
      <c r="O1796" s="132">
        <v>0</v>
      </c>
      <c r="P1796" s="132">
        <f>O1796*H1796</f>
        <v>0</v>
      </c>
      <c r="Q1796" s="132">
        <v>0</v>
      </c>
      <c r="R1796" s="132">
        <f>Q1796*H1796</f>
        <v>0</v>
      </c>
      <c r="S1796" s="132">
        <v>0</v>
      </c>
      <c r="T1796" s="133">
        <f>S1796*H1796</f>
        <v>0</v>
      </c>
      <c r="AR1796" s="134" t="s">
        <v>133</v>
      </c>
      <c r="AT1796" s="134" t="s">
        <v>128</v>
      </c>
      <c r="AU1796" s="134" t="s">
        <v>84</v>
      </c>
      <c r="AY1796" s="13" t="s">
        <v>125</v>
      </c>
      <c r="BE1796" s="135">
        <f>IF(N1796="základní",J1796,0)</f>
        <v>13860</v>
      </c>
      <c r="BF1796" s="135">
        <f>IF(N1796="snížená",J1796,0)</f>
        <v>0</v>
      </c>
      <c r="BG1796" s="135">
        <f>IF(N1796="zákl. přenesená",J1796,0)</f>
        <v>0</v>
      </c>
      <c r="BH1796" s="135">
        <f>IF(N1796="sníž. přenesená",J1796,0)</f>
        <v>0</v>
      </c>
      <c r="BI1796" s="135">
        <f>IF(N1796="nulová",J1796,0)</f>
        <v>0</v>
      </c>
      <c r="BJ1796" s="13" t="s">
        <v>82</v>
      </c>
      <c r="BK1796" s="135">
        <f>ROUND(I1796*H1796,2)</f>
        <v>13860</v>
      </c>
      <c r="BL1796" s="13" t="s">
        <v>133</v>
      </c>
      <c r="BM1796" s="134" t="s">
        <v>2820</v>
      </c>
    </row>
    <row r="1797" spans="2:65" s="1" customFormat="1" ht="28.8">
      <c r="B1797" s="25"/>
      <c r="D1797" s="136" t="s">
        <v>134</v>
      </c>
      <c r="F1797" s="137" t="s">
        <v>2821</v>
      </c>
      <c r="L1797" s="25"/>
      <c r="M1797" s="138"/>
      <c r="T1797" s="49"/>
      <c r="AT1797" s="13" t="s">
        <v>134</v>
      </c>
      <c r="AU1797" s="13" t="s">
        <v>84</v>
      </c>
    </row>
    <row r="1798" spans="2:65" s="1" customFormat="1" ht="28.8">
      <c r="B1798" s="25"/>
      <c r="D1798" s="136" t="s">
        <v>136</v>
      </c>
      <c r="F1798" s="139" t="s">
        <v>2789</v>
      </c>
      <c r="L1798" s="25"/>
      <c r="M1798" s="138"/>
      <c r="T1798" s="49"/>
      <c r="AT1798" s="13" t="s">
        <v>136</v>
      </c>
      <c r="AU1798" s="13" t="s">
        <v>84</v>
      </c>
    </row>
    <row r="1799" spans="2:65" s="1" customFormat="1" ht="16.5" customHeight="1">
      <c r="B1799" s="25"/>
      <c r="C1799" s="124" t="s">
        <v>1496</v>
      </c>
      <c r="D1799" s="124" t="s">
        <v>128</v>
      </c>
      <c r="E1799" s="125" t="s">
        <v>2822</v>
      </c>
      <c r="F1799" s="126" t="s">
        <v>2823</v>
      </c>
      <c r="G1799" s="127" t="s">
        <v>450</v>
      </c>
      <c r="H1799" s="128">
        <v>20</v>
      </c>
      <c r="I1799" s="129">
        <v>1230</v>
      </c>
      <c r="J1799" s="129">
        <f>ROUND(I1799*H1799,2)</f>
        <v>24600</v>
      </c>
      <c r="K1799" s="126" t="s">
        <v>132</v>
      </c>
      <c r="L1799" s="25"/>
      <c r="M1799" s="130" t="s">
        <v>1</v>
      </c>
      <c r="N1799" s="131" t="s">
        <v>39</v>
      </c>
      <c r="O1799" s="132">
        <v>0</v>
      </c>
      <c r="P1799" s="132">
        <f>O1799*H1799</f>
        <v>0</v>
      </c>
      <c r="Q1799" s="132">
        <v>0</v>
      </c>
      <c r="R1799" s="132">
        <f>Q1799*H1799</f>
        <v>0</v>
      </c>
      <c r="S1799" s="132">
        <v>0</v>
      </c>
      <c r="T1799" s="133">
        <f>S1799*H1799</f>
        <v>0</v>
      </c>
      <c r="AR1799" s="134" t="s">
        <v>133</v>
      </c>
      <c r="AT1799" s="134" t="s">
        <v>128</v>
      </c>
      <c r="AU1799" s="134" t="s">
        <v>84</v>
      </c>
      <c r="AY1799" s="13" t="s">
        <v>125</v>
      </c>
      <c r="BE1799" s="135">
        <f>IF(N1799="základní",J1799,0)</f>
        <v>24600</v>
      </c>
      <c r="BF1799" s="135">
        <f>IF(N1799="snížená",J1799,0)</f>
        <v>0</v>
      </c>
      <c r="BG1799" s="135">
        <f>IF(N1799="zákl. přenesená",J1799,0)</f>
        <v>0</v>
      </c>
      <c r="BH1799" s="135">
        <f>IF(N1799="sníž. přenesená",J1799,0)</f>
        <v>0</v>
      </c>
      <c r="BI1799" s="135">
        <f>IF(N1799="nulová",J1799,0)</f>
        <v>0</v>
      </c>
      <c r="BJ1799" s="13" t="s">
        <v>82</v>
      </c>
      <c r="BK1799" s="135">
        <f>ROUND(I1799*H1799,2)</f>
        <v>24600</v>
      </c>
      <c r="BL1799" s="13" t="s">
        <v>133</v>
      </c>
      <c r="BM1799" s="134" t="s">
        <v>2824</v>
      </c>
    </row>
    <row r="1800" spans="2:65" s="1" customFormat="1" ht="28.8">
      <c r="B1800" s="25"/>
      <c r="D1800" s="136" t="s">
        <v>134</v>
      </c>
      <c r="F1800" s="137" t="s">
        <v>2825</v>
      </c>
      <c r="L1800" s="25"/>
      <c r="M1800" s="138"/>
      <c r="T1800" s="49"/>
      <c r="AT1800" s="13" t="s">
        <v>134</v>
      </c>
      <c r="AU1800" s="13" t="s">
        <v>84</v>
      </c>
    </row>
    <row r="1801" spans="2:65" s="1" customFormat="1" ht="28.8">
      <c r="B1801" s="25"/>
      <c r="D1801" s="136" t="s">
        <v>136</v>
      </c>
      <c r="F1801" s="139" t="s">
        <v>2789</v>
      </c>
      <c r="L1801" s="25"/>
      <c r="M1801" s="138"/>
      <c r="T1801" s="49"/>
      <c r="AT1801" s="13" t="s">
        <v>136</v>
      </c>
      <c r="AU1801" s="13" t="s">
        <v>84</v>
      </c>
    </row>
    <row r="1802" spans="2:65" s="1" customFormat="1" ht="16.5" customHeight="1">
      <c r="B1802" s="25"/>
      <c r="C1802" s="124" t="s">
        <v>2826</v>
      </c>
      <c r="D1802" s="124" t="s">
        <v>128</v>
      </c>
      <c r="E1802" s="125" t="s">
        <v>2827</v>
      </c>
      <c r="F1802" s="126" t="s">
        <v>2828</v>
      </c>
      <c r="G1802" s="127" t="s">
        <v>177</v>
      </c>
      <c r="H1802" s="128">
        <v>500</v>
      </c>
      <c r="I1802" s="129">
        <v>307</v>
      </c>
      <c r="J1802" s="129">
        <f>ROUND(I1802*H1802,2)</f>
        <v>153500</v>
      </c>
      <c r="K1802" s="126" t="s">
        <v>132</v>
      </c>
      <c r="L1802" s="25"/>
      <c r="M1802" s="130" t="s">
        <v>1</v>
      </c>
      <c r="N1802" s="131" t="s">
        <v>39</v>
      </c>
      <c r="O1802" s="132">
        <v>0</v>
      </c>
      <c r="P1802" s="132">
        <f>O1802*H1802</f>
        <v>0</v>
      </c>
      <c r="Q1802" s="132">
        <v>0</v>
      </c>
      <c r="R1802" s="132">
        <f>Q1802*H1802</f>
        <v>0</v>
      </c>
      <c r="S1802" s="132">
        <v>0</v>
      </c>
      <c r="T1802" s="133">
        <f>S1802*H1802</f>
        <v>0</v>
      </c>
      <c r="AR1802" s="134" t="s">
        <v>133</v>
      </c>
      <c r="AT1802" s="134" t="s">
        <v>128</v>
      </c>
      <c r="AU1802" s="134" t="s">
        <v>84</v>
      </c>
      <c r="AY1802" s="13" t="s">
        <v>125</v>
      </c>
      <c r="BE1802" s="135">
        <f>IF(N1802="základní",J1802,0)</f>
        <v>153500</v>
      </c>
      <c r="BF1802" s="135">
        <f>IF(N1802="snížená",J1802,0)</f>
        <v>0</v>
      </c>
      <c r="BG1802" s="135">
        <f>IF(N1802="zákl. přenesená",J1802,0)</f>
        <v>0</v>
      </c>
      <c r="BH1802" s="135">
        <f>IF(N1802="sníž. přenesená",J1802,0)</f>
        <v>0</v>
      </c>
      <c r="BI1802" s="135">
        <f>IF(N1802="nulová",J1802,0)</f>
        <v>0</v>
      </c>
      <c r="BJ1802" s="13" t="s">
        <v>82</v>
      </c>
      <c r="BK1802" s="135">
        <f>ROUND(I1802*H1802,2)</f>
        <v>153500</v>
      </c>
      <c r="BL1802" s="13" t="s">
        <v>133</v>
      </c>
      <c r="BM1802" s="134" t="s">
        <v>2829</v>
      </c>
    </row>
    <row r="1803" spans="2:65" s="1" customFormat="1" ht="28.8">
      <c r="B1803" s="25"/>
      <c r="D1803" s="136" t="s">
        <v>134</v>
      </c>
      <c r="F1803" s="137" t="s">
        <v>2830</v>
      </c>
      <c r="L1803" s="25"/>
      <c r="M1803" s="138"/>
      <c r="T1803" s="49"/>
      <c r="AT1803" s="13" t="s">
        <v>134</v>
      </c>
      <c r="AU1803" s="13" t="s">
        <v>84</v>
      </c>
    </row>
    <row r="1804" spans="2:65" s="1" customFormat="1" ht="28.8">
      <c r="B1804" s="25"/>
      <c r="D1804" s="136" t="s">
        <v>136</v>
      </c>
      <c r="F1804" s="139" t="s">
        <v>2831</v>
      </c>
      <c r="L1804" s="25"/>
      <c r="M1804" s="138"/>
      <c r="T1804" s="49"/>
      <c r="AT1804" s="13" t="s">
        <v>136</v>
      </c>
      <c r="AU1804" s="13" t="s">
        <v>84</v>
      </c>
    </row>
    <row r="1805" spans="2:65" s="1" customFormat="1" ht="16.5" customHeight="1">
      <c r="B1805" s="25"/>
      <c r="C1805" s="124" t="s">
        <v>1505</v>
      </c>
      <c r="D1805" s="124" t="s">
        <v>128</v>
      </c>
      <c r="E1805" s="125" t="s">
        <v>2832</v>
      </c>
      <c r="F1805" s="126" t="s">
        <v>2833</v>
      </c>
      <c r="G1805" s="127" t="s">
        <v>177</v>
      </c>
      <c r="H1805" s="128">
        <v>500</v>
      </c>
      <c r="I1805" s="129">
        <v>275</v>
      </c>
      <c r="J1805" s="129">
        <f>ROUND(I1805*H1805,2)</f>
        <v>137500</v>
      </c>
      <c r="K1805" s="126" t="s">
        <v>132</v>
      </c>
      <c r="L1805" s="25"/>
      <c r="M1805" s="130" t="s">
        <v>1</v>
      </c>
      <c r="N1805" s="131" t="s">
        <v>39</v>
      </c>
      <c r="O1805" s="132">
        <v>0</v>
      </c>
      <c r="P1805" s="132">
        <f>O1805*H1805</f>
        <v>0</v>
      </c>
      <c r="Q1805" s="132">
        <v>0</v>
      </c>
      <c r="R1805" s="132">
        <f>Q1805*H1805</f>
        <v>0</v>
      </c>
      <c r="S1805" s="132">
        <v>0</v>
      </c>
      <c r="T1805" s="133">
        <f>S1805*H1805</f>
        <v>0</v>
      </c>
      <c r="AR1805" s="134" t="s">
        <v>133</v>
      </c>
      <c r="AT1805" s="134" t="s">
        <v>128</v>
      </c>
      <c r="AU1805" s="134" t="s">
        <v>84</v>
      </c>
      <c r="AY1805" s="13" t="s">
        <v>125</v>
      </c>
      <c r="BE1805" s="135">
        <f>IF(N1805="základní",J1805,0)</f>
        <v>137500</v>
      </c>
      <c r="BF1805" s="135">
        <f>IF(N1805="snížená",J1805,0)</f>
        <v>0</v>
      </c>
      <c r="BG1805" s="135">
        <f>IF(N1805="zákl. přenesená",J1805,0)</f>
        <v>0</v>
      </c>
      <c r="BH1805" s="135">
        <f>IF(N1805="sníž. přenesená",J1805,0)</f>
        <v>0</v>
      </c>
      <c r="BI1805" s="135">
        <f>IF(N1805="nulová",J1805,0)</f>
        <v>0</v>
      </c>
      <c r="BJ1805" s="13" t="s">
        <v>82</v>
      </c>
      <c r="BK1805" s="135">
        <f>ROUND(I1805*H1805,2)</f>
        <v>137500</v>
      </c>
      <c r="BL1805" s="13" t="s">
        <v>133</v>
      </c>
      <c r="BM1805" s="134" t="s">
        <v>2834</v>
      </c>
    </row>
    <row r="1806" spans="2:65" s="1" customFormat="1" ht="28.8">
      <c r="B1806" s="25"/>
      <c r="D1806" s="136" t="s">
        <v>134</v>
      </c>
      <c r="F1806" s="137" t="s">
        <v>2835</v>
      </c>
      <c r="L1806" s="25"/>
      <c r="M1806" s="138"/>
      <c r="T1806" s="49"/>
      <c r="AT1806" s="13" t="s">
        <v>134</v>
      </c>
      <c r="AU1806" s="13" t="s">
        <v>84</v>
      </c>
    </row>
    <row r="1807" spans="2:65" s="1" customFormat="1" ht="28.8">
      <c r="B1807" s="25"/>
      <c r="D1807" s="136" t="s">
        <v>136</v>
      </c>
      <c r="F1807" s="139" t="s">
        <v>2831</v>
      </c>
      <c r="L1807" s="25"/>
      <c r="M1807" s="138"/>
      <c r="T1807" s="49"/>
      <c r="AT1807" s="13" t="s">
        <v>136</v>
      </c>
      <c r="AU1807" s="13" t="s">
        <v>84</v>
      </c>
    </row>
    <row r="1808" spans="2:65" s="1" customFormat="1" ht="16.5" customHeight="1">
      <c r="B1808" s="25"/>
      <c r="C1808" s="124" t="s">
        <v>2836</v>
      </c>
      <c r="D1808" s="124" t="s">
        <v>128</v>
      </c>
      <c r="E1808" s="125" t="s">
        <v>2837</v>
      </c>
      <c r="F1808" s="126" t="s">
        <v>2838</v>
      </c>
      <c r="G1808" s="127" t="s">
        <v>450</v>
      </c>
      <c r="H1808" s="128">
        <v>200</v>
      </c>
      <c r="I1808" s="129">
        <v>340</v>
      </c>
      <c r="J1808" s="129">
        <f>ROUND(I1808*H1808,2)</f>
        <v>68000</v>
      </c>
      <c r="K1808" s="126" t="s">
        <v>132</v>
      </c>
      <c r="L1808" s="25"/>
      <c r="M1808" s="130" t="s">
        <v>1</v>
      </c>
      <c r="N1808" s="131" t="s">
        <v>39</v>
      </c>
      <c r="O1808" s="132">
        <v>0</v>
      </c>
      <c r="P1808" s="132">
        <f>O1808*H1808</f>
        <v>0</v>
      </c>
      <c r="Q1808" s="132">
        <v>0</v>
      </c>
      <c r="R1808" s="132">
        <f>Q1808*H1808</f>
        <v>0</v>
      </c>
      <c r="S1808" s="132">
        <v>0</v>
      </c>
      <c r="T1808" s="133">
        <f>S1808*H1808</f>
        <v>0</v>
      </c>
      <c r="AR1808" s="134" t="s">
        <v>133</v>
      </c>
      <c r="AT1808" s="134" t="s">
        <v>128</v>
      </c>
      <c r="AU1808" s="134" t="s">
        <v>84</v>
      </c>
      <c r="AY1808" s="13" t="s">
        <v>125</v>
      </c>
      <c r="BE1808" s="135">
        <f>IF(N1808="základní",J1808,0)</f>
        <v>68000</v>
      </c>
      <c r="BF1808" s="135">
        <f>IF(N1808="snížená",J1808,0)</f>
        <v>0</v>
      </c>
      <c r="BG1808" s="135">
        <f>IF(N1808="zákl. přenesená",J1808,0)</f>
        <v>0</v>
      </c>
      <c r="BH1808" s="135">
        <f>IF(N1808="sníž. přenesená",J1808,0)</f>
        <v>0</v>
      </c>
      <c r="BI1808" s="135">
        <f>IF(N1808="nulová",J1808,0)</f>
        <v>0</v>
      </c>
      <c r="BJ1808" s="13" t="s">
        <v>82</v>
      </c>
      <c r="BK1808" s="135">
        <f>ROUND(I1808*H1808,2)</f>
        <v>68000</v>
      </c>
      <c r="BL1808" s="13" t="s">
        <v>133</v>
      </c>
      <c r="BM1808" s="134" t="s">
        <v>2839</v>
      </c>
    </row>
    <row r="1809" spans="2:65" s="1" customFormat="1" ht="28.8">
      <c r="B1809" s="25"/>
      <c r="D1809" s="136" t="s">
        <v>134</v>
      </c>
      <c r="F1809" s="137" t="s">
        <v>2840</v>
      </c>
      <c r="L1809" s="25"/>
      <c r="M1809" s="138"/>
      <c r="T1809" s="49"/>
      <c r="AT1809" s="13" t="s">
        <v>134</v>
      </c>
      <c r="AU1809" s="13" t="s">
        <v>84</v>
      </c>
    </row>
    <row r="1810" spans="2:65" s="1" customFormat="1" ht="38.4">
      <c r="B1810" s="25"/>
      <c r="D1810" s="136" t="s">
        <v>136</v>
      </c>
      <c r="F1810" s="139" t="s">
        <v>2841</v>
      </c>
      <c r="L1810" s="25"/>
      <c r="M1810" s="138"/>
      <c r="T1810" s="49"/>
      <c r="AT1810" s="13" t="s">
        <v>136</v>
      </c>
      <c r="AU1810" s="13" t="s">
        <v>84</v>
      </c>
    </row>
    <row r="1811" spans="2:65" s="1" customFormat="1" ht="16.5" customHeight="1">
      <c r="B1811" s="25"/>
      <c r="C1811" s="124" t="s">
        <v>1510</v>
      </c>
      <c r="D1811" s="124" t="s">
        <v>128</v>
      </c>
      <c r="E1811" s="125" t="s">
        <v>2842</v>
      </c>
      <c r="F1811" s="126" t="s">
        <v>2843</v>
      </c>
      <c r="G1811" s="127" t="s">
        <v>450</v>
      </c>
      <c r="H1811" s="128">
        <v>10</v>
      </c>
      <c r="I1811" s="129">
        <v>5320</v>
      </c>
      <c r="J1811" s="129">
        <f>ROUND(I1811*H1811,2)</f>
        <v>53200</v>
      </c>
      <c r="K1811" s="126" t="s">
        <v>132</v>
      </c>
      <c r="L1811" s="25"/>
      <c r="M1811" s="130" t="s">
        <v>1</v>
      </c>
      <c r="N1811" s="131" t="s">
        <v>39</v>
      </c>
      <c r="O1811" s="132">
        <v>0</v>
      </c>
      <c r="P1811" s="132">
        <f>O1811*H1811</f>
        <v>0</v>
      </c>
      <c r="Q1811" s="132">
        <v>0</v>
      </c>
      <c r="R1811" s="132">
        <f>Q1811*H1811</f>
        <v>0</v>
      </c>
      <c r="S1811" s="132">
        <v>0</v>
      </c>
      <c r="T1811" s="133">
        <f>S1811*H1811</f>
        <v>0</v>
      </c>
      <c r="AR1811" s="134" t="s">
        <v>133</v>
      </c>
      <c r="AT1811" s="134" t="s">
        <v>128</v>
      </c>
      <c r="AU1811" s="134" t="s">
        <v>84</v>
      </c>
      <c r="AY1811" s="13" t="s">
        <v>125</v>
      </c>
      <c r="BE1811" s="135">
        <f>IF(N1811="základní",J1811,0)</f>
        <v>53200</v>
      </c>
      <c r="BF1811" s="135">
        <f>IF(N1811="snížená",J1811,0)</f>
        <v>0</v>
      </c>
      <c r="BG1811" s="135">
        <f>IF(N1811="zákl. přenesená",J1811,0)</f>
        <v>0</v>
      </c>
      <c r="BH1811" s="135">
        <f>IF(N1811="sníž. přenesená",J1811,0)</f>
        <v>0</v>
      </c>
      <c r="BI1811" s="135">
        <f>IF(N1811="nulová",J1811,0)</f>
        <v>0</v>
      </c>
      <c r="BJ1811" s="13" t="s">
        <v>82</v>
      </c>
      <c r="BK1811" s="135">
        <f>ROUND(I1811*H1811,2)</f>
        <v>53200</v>
      </c>
      <c r="BL1811" s="13" t="s">
        <v>133</v>
      </c>
      <c r="BM1811" s="134" t="s">
        <v>2844</v>
      </c>
    </row>
    <row r="1812" spans="2:65" s="1" customFormat="1" ht="28.8">
      <c r="B1812" s="25"/>
      <c r="D1812" s="136" t="s">
        <v>134</v>
      </c>
      <c r="F1812" s="137" t="s">
        <v>2845</v>
      </c>
      <c r="L1812" s="25"/>
      <c r="M1812" s="138"/>
      <c r="T1812" s="49"/>
      <c r="AT1812" s="13" t="s">
        <v>134</v>
      </c>
      <c r="AU1812" s="13" t="s">
        <v>84</v>
      </c>
    </row>
    <row r="1813" spans="2:65" s="1" customFormat="1" ht="38.4">
      <c r="B1813" s="25"/>
      <c r="D1813" s="136" t="s">
        <v>136</v>
      </c>
      <c r="F1813" s="139" t="s">
        <v>2841</v>
      </c>
      <c r="L1813" s="25"/>
      <c r="M1813" s="138"/>
      <c r="T1813" s="49"/>
      <c r="AT1813" s="13" t="s">
        <v>136</v>
      </c>
      <c r="AU1813" s="13" t="s">
        <v>84</v>
      </c>
    </row>
    <row r="1814" spans="2:65" s="1" customFormat="1" ht="16.5" customHeight="1">
      <c r="B1814" s="25"/>
      <c r="C1814" s="124" t="s">
        <v>2846</v>
      </c>
      <c r="D1814" s="124" t="s">
        <v>128</v>
      </c>
      <c r="E1814" s="125" t="s">
        <v>2847</v>
      </c>
      <c r="F1814" s="126" t="s">
        <v>2848</v>
      </c>
      <c r="G1814" s="127" t="s">
        <v>450</v>
      </c>
      <c r="H1814" s="128">
        <v>50</v>
      </c>
      <c r="I1814" s="129">
        <v>400</v>
      </c>
      <c r="J1814" s="129">
        <f>ROUND(I1814*H1814,2)</f>
        <v>20000</v>
      </c>
      <c r="K1814" s="126" t="s">
        <v>132</v>
      </c>
      <c r="L1814" s="25"/>
      <c r="M1814" s="130" t="s">
        <v>1</v>
      </c>
      <c r="N1814" s="131" t="s">
        <v>39</v>
      </c>
      <c r="O1814" s="132">
        <v>0</v>
      </c>
      <c r="P1814" s="132">
        <f>O1814*H1814</f>
        <v>0</v>
      </c>
      <c r="Q1814" s="132">
        <v>0</v>
      </c>
      <c r="R1814" s="132">
        <f>Q1814*H1814</f>
        <v>0</v>
      </c>
      <c r="S1814" s="132">
        <v>0</v>
      </c>
      <c r="T1814" s="133">
        <f>S1814*H1814</f>
        <v>0</v>
      </c>
      <c r="AR1814" s="134" t="s">
        <v>133</v>
      </c>
      <c r="AT1814" s="134" t="s">
        <v>128</v>
      </c>
      <c r="AU1814" s="134" t="s">
        <v>84</v>
      </c>
      <c r="AY1814" s="13" t="s">
        <v>125</v>
      </c>
      <c r="BE1814" s="135">
        <f>IF(N1814="základní",J1814,0)</f>
        <v>20000</v>
      </c>
      <c r="BF1814" s="135">
        <f>IF(N1814="snížená",J1814,0)</f>
        <v>0</v>
      </c>
      <c r="BG1814" s="135">
        <f>IF(N1814="zákl. přenesená",J1814,0)</f>
        <v>0</v>
      </c>
      <c r="BH1814" s="135">
        <f>IF(N1814="sníž. přenesená",J1814,0)</f>
        <v>0</v>
      </c>
      <c r="BI1814" s="135">
        <f>IF(N1814="nulová",J1814,0)</f>
        <v>0</v>
      </c>
      <c r="BJ1814" s="13" t="s">
        <v>82</v>
      </c>
      <c r="BK1814" s="135">
        <f>ROUND(I1814*H1814,2)</f>
        <v>20000</v>
      </c>
      <c r="BL1814" s="13" t="s">
        <v>133</v>
      </c>
      <c r="BM1814" s="134" t="s">
        <v>2849</v>
      </c>
    </row>
    <row r="1815" spans="2:65" s="1" customFormat="1" ht="28.8">
      <c r="B1815" s="25"/>
      <c r="D1815" s="136" t="s">
        <v>134</v>
      </c>
      <c r="F1815" s="137" t="s">
        <v>2850</v>
      </c>
      <c r="L1815" s="25"/>
      <c r="M1815" s="138"/>
      <c r="T1815" s="49"/>
      <c r="AT1815" s="13" t="s">
        <v>134</v>
      </c>
      <c r="AU1815" s="13" t="s">
        <v>84</v>
      </c>
    </row>
    <row r="1816" spans="2:65" s="1" customFormat="1" ht="38.4">
      <c r="B1816" s="25"/>
      <c r="D1816" s="136" t="s">
        <v>136</v>
      </c>
      <c r="F1816" s="139" t="s">
        <v>2841</v>
      </c>
      <c r="L1816" s="25"/>
      <c r="M1816" s="138"/>
      <c r="T1816" s="49"/>
      <c r="AT1816" s="13" t="s">
        <v>136</v>
      </c>
      <c r="AU1816" s="13" t="s">
        <v>84</v>
      </c>
    </row>
    <row r="1817" spans="2:65" s="1" customFormat="1" ht="16.5" customHeight="1">
      <c r="B1817" s="25"/>
      <c r="C1817" s="124" t="s">
        <v>1545</v>
      </c>
      <c r="D1817" s="124" t="s">
        <v>128</v>
      </c>
      <c r="E1817" s="125" t="s">
        <v>2851</v>
      </c>
      <c r="F1817" s="126" t="s">
        <v>2852</v>
      </c>
      <c r="G1817" s="127" t="s">
        <v>450</v>
      </c>
      <c r="H1817" s="128">
        <v>50</v>
      </c>
      <c r="I1817" s="129">
        <v>778</v>
      </c>
      <c r="J1817" s="129">
        <f>ROUND(I1817*H1817,2)</f>
        <v>38900</v>
      </c>
      <c r="K1817" s="126" t="s">
        <v>132</v>
      </c>
      <c r="L1817" s="25"/>
      <c r="M1817" s="130" t="s">
        <v>1</v>
      </c>
      <c r="N1817" s="131" t="s">
        <v>39</v>
      </c>
      <c r="O1817" s="132">
        <v>0</v>
      </c>
      <c r="P1817" s="132">
        <f>O1817*H1817</f>
        <v>0</v>
      </c>
      <c r="Q1817" s="132">
        <v>0</v>
      </c>
      <c r="R1817" s="132">
        <f>Q1817*H1817</f>
        <v>0</v>
      </c>
      <c r="S1817" s="132">
        <v>0</v>
      </c>
      <c r="T1817" s="133">
        <f>S1817*H1817</f>
        <v>0</v>
      </c>
      <c r="AR1817" s="134" t="s">
        <v>133</v>
      </c>
      <c r="AT1817" s="134" t="s">
        <v>128</v>
      </c>
      <c r="AU1817" s="134" t="s">
        <v>84</v>
      </c>
      <c r="AY1817" s="13" t="s">
        <v>125</v>
      </c>
      <c r="BE1817" s="135">
        <f>IF(N1817="základní",J1817,0)</f>
        <v>38900</v>
      </c>
      <c r="BF1817" s="135">
        <f>IF(N1817="snížená",J1817,0)</f>
        <v>0</v>
      </c>
      <c r="BG1817" s="135">
        <f>IF(N1817="zákl. přenesená",J1817,0)</f>
        <v>0</v>
      </c>
      <c r="BH1817" s="135">
        <f>IF(N1817="sníž. přenesená",J1817,0)</f>
        <v>0</v>
      </c>
      <c r="BI1817" s="135">
        <f>IF(N1817="nulová",J1817,0)</f>
        <v>0</v>
      </c>
      <c r="BJ1817" s="13" t="s">
        <v>82</v>
      </c>
      <c r="BK1817" s="135">
        <f>ROUND(I1817*H1817,2)</f>
        <v>38900</v>
      </c>
      <c r="BL1817" s="13" t="s">
        <v>133</v>
      </c>
      <c r="BM1817" s="134" t="s">
        <v>2853</v>
      </c>
    </row>
    <row r="1818" spans="2:65" s="1" customFormat="1" ht="28.8">
      <c r="B1818" s="25"/>
      <c r="D1818" s="136" t="s">
        <v>134</v>
      </c>
      <c r="F1818" s="137" t="s">
        <v>2854</v>
      </c>
      <c r="L1818" s="25"/>
      <c r="M1818" s="138"/>
      <c r="T1818" s="49"/>
      <c r="AT1818" s="13" t="s">
        <v>134</v>
      </c>
      <c r="AU1818" s="13" t="s">
        <v>84</v>
      </c>
    </row>
    <row r="1819" spans="2:65" s="1" customFormat="1" ht="38.4">
      <c r="B1819" s="25"/>
      <c r="D1819" s="136" t="s">
        <v>136</v>
      </c>
      <c r="F1819" s="139" t="s">
        <v>2841</v>
      </c>
      <c r="L1819" s="25"/>
      <c r="M1819" s="138"/>
      <c r="T1819" s="49"/>
      <c r="AT1819" s="13" t="s">
        <v>136</v>
      </c>
      <c r="AU1819" s="13" t="s">
        <v>84</v>
      </c>
    </row>
    <row r="1820" spans="2:65" s="1" customFormat="1" ht="16.5" customHeight="1">
      <c r="B1820" s="25"/>
      <c r="C1820" s="124" t="s">
        <v>2855</v>
      </c>
      <c r="D1820" s="124" t="s">
        <v>128</v>
      </c>
      <c r="E1820" s="125" t="s">
        <v>2856</v>
      </c>
      <c r="F1820" s="126" t="s">
        <v>2857</v>
      </c>
      <c r="G1820" s="127" t="s">
        <v>450</v>
      </c>
      <c r="H1820" s="128">
        <v>50</v>
      </c>
      <c r="I1820" s="129">
        <v>896</v>
      </c>
      <c r="J1820" s="129">
        <f>ROUND(I1820*H1820,2)</f>
        <v>44800</v>
      </c>
      <c r="K1820" s="126" t="s">
        <v>132</v>
      </c>
      <c r="L1820" s="25"/>
      <c r="M1820" s="130" t="s">
        <v>1</v>
      </c>
      <c r="N1820" s="131" t="s">
        <v>39</v>
      </c>
      <c r="O1820" s="132">
        <v>0</v>
      </c>
      <c r="P1820" s="132">
        <f>O1820*H1820</f>
        <v>0</v>
      </c>
      <c r="Q1820" s="132">
        <v>0</v>
      </c>
      <c r="R1820" s="132">
        <f>Q1820*H1820</f>
        <v>0</v>
      </c>
      <c r="S1820" s="132">
        <v>0</v>
      </c>
      <c r="T1820" s="133">
        <f>S1820*H1820</f>
        <v>0</v>
      </c>
      <c r="AR1820" s="134" t="s">
        <v>133</v>
      </c>
      <c r="AT1820" s="134" t="s">
        <v>128</v>
      </c>
      <c r="AU1820" s="134" t="s">
        <v>84</v>
      </c>
      <c r="AY1820" s="13" t="s">
        <v>125</v>
      </c>
      <c r="BE1820" s="135">
        <f>IF(N1820="základní",J1820,0)</f>
        <v>44800</v>
      </c>
      <c r="BF1820" s="135">
        <f>IF(N1820="snížená",J1820,0)</f>
        <v>0</v>
      </c>
      <c r="BG1820" s="135">
        <f>IF(N1820="zákl. přenesená",J1820,0)</f>
        <v>0</v>
      </c>
      <c r="BH1820" s="135">
        <f>IF(N1820="sníž. přenesená",J1820,0)</f>
        <v>0</v>
      </c>
      <c r="BI1820" s="135">
        <f>IF(N1820="nulová",J1820,0)</f>
        <v>0</v>
      </c>
      <c r="BJ1820" s="13" t="s">
        <v>82</v>
      </c>
      <c r="BK1820" s="135">
        <f>ROUND(I1820*H1820,2)</f>
        <v>44800</v>
      </c>
      <c r="BL1820" s="13" t="s">
        <v>133</v>
      </c>
      <c r="BM1820" s="134" t="s">
        <v>2858</v>
      </c>
    </row>
    <row r="1821" spans="2:65" s="1" customFormat="1" ht="38.4">
      <c r="B1821" s="25"/>
      <c r="D1821" s="136" t="s">
        <v>134</v>
      </c>
      <c r="F1821" s="137" t="s">
        <v>2859</v>
      </c>
      <c r="L1821" s="25"/>
      <c r="M1821" s="138"/>
      <c r="T1821" s="49"/>
      <c r="AT1821" s="13" t="s">
        <v>134</v>
      </c>
      <c r="AU1821" s="13" t="s">
        <v>84</v>
      </c>
    </row>
    <row r="1822" spans="2:65" s="1" customFormat="1" ht="38.4">
      <c r="B1822" s="25"/>
      <c r="D1822" s="136" t="s">
        <v>136</v>
      </c>
      <c r="F1822" s="139" t="s">
        <v>2841</v>
      </c>
      <c r="L1822" s="25"/>
      <c r="M1822" s="138"/>
      <c r="T1822" s="49"/>
      <c r="AT1822" s="13" t="s">
        <v>136</v>
      </c>
      <c r="AU1822" s="13" t="s">
        <v>84</v>
      </c>
    </row>
    <row r="1823" spans="2:65" s="1" customFormat="1" ht="16.5" customHeight="1">
      <c r="B1823" s="25"/>
      <c r="C1823" s="124" t="s">
        <v>1550</v>
      </c>
      <c r="D1823" s="124" t="s">
        <v>128</v>
      </c>
      <c r="E1823" s="125" t="s">
        <v>2860</v>
      </c>
      <c r="F1823" s="126" t="s">
        <v>2861</v>
      </c>
      <c r="G1823" s="127" t="s">
        <v>450</v>
      </c>
      <c r="H1823" s="128">
        <v>50</v>
      </c>
      <c r="I1823" s="129">
        <v>600</v>
      </c>
      <c r="J1823" s="129">
        <f>ROUND(I1823*H1823,2)</f>
        <v>30000</v>
      </c>
      <c r="K1823" s="126" t="s">
        <v>132</v>
      </c>
      <c r="L1823" s="25"/>
      <c r="M1823" s="130" t="s">
        <v>1</v>
      </c>
      <c r="N1823" s="131" t="s">
        <v>39</v>
      </c>
      <c r="O1823" s="132">
        <v>0</v>
      </c>
      <c r="P1823" s="132">
        <f>O1823*H1823</f>
        <v>0</v>
      </c>
      <c r="Q1823" s="132">
        <v>0</v>
      </c>
      <c r="R1823" s="132">
        <f>Q1823*H1823</f>
        <v>0</v>
      </c>
      <c r="S1823" s="132">
        <v>0</v>
      </c>
      <c r="T1823" s="133">
        <f>S1823*H1823</f>
        <v>0</v>
      </c>
      <c r="AR1823" s="134" t="s">
        <v>133</v>
      </c>
      <c r="AT1823" s="134" t="s">
        <v>128</v>
      </c>
      <c r="AU1823" s="134" t="s">
        <v>84</v>
      </c>
      <c r="AY1823" s="13" t="s">
        <v>125</v>
      </c>
      <c r="BE1823" s="135">
        <f>IF(N1823="základní",J1823,0)</f>
        <v>30000</v>
      </c>
      <c r="BF1823" s="135">
        <f>IF(N1823="snížená",J1823,0)</f>
        <v>0</v>
      </c>
      <c r="BG1823" s="135">
        <f>IF(N1823="zákl. přenesená",J1823,0)</f>
        <v>0</v>
      </c>
      <c r="BH1823" s="135">
        <f>IF(N1823="sníž. přenesená",J1823,0)</f>
        <v>0</v>
      </c>
      <c r="BI1823" s="135">
        <f>IF(N1823="nulová",J1823,0)</f>
        <v>0</v>
      </c>
      <c r="BJ1823" s="13" t="s">
        <v>82</v>
      </c>
      <c r="BK1823" s="135">
        <f>ROUND(I1823*H1823,2)</f>
        <v>30000</v>
      </c>
      <c r="BL1823" s="13" t="s">
        <v>133</v>
      </c>
      <c r="BM1823" s="134" t="s">
        <v>2862</v>
      </c>
    </row>
    <row r="1824" spans="2:65" s="1" customFormat="1" ht="28.8">
      <c r="B1824" s="25"/>
      <c r="D1824" s="136" t="s">
        <v>134</v>
      </c>
      <c r="F1824" s="137" t="s">
        <v>2863</v>
      </c>
      <c r="L1824" s="25"/>
      <c r="M1824" s="138"/>
      <c r="T1824" s="49"/>
      <c r="AT1824" s="13" t="s">
        <v>134</v>
      </c>
      <c r="AU1824" s="13" t="s">
        <v>84</v>
      </c>
    </row>
    <row r="1825" spans="2:65" s="1" customFormat="1" ht="28.8">
      <c r="B1825" s="25"/>
      <c r="D1825" s="136" t="s">
        <v>136</v>
      </c>
      <c r="F1825" s="139" t="s">
        <v>2864</v>
      </c>
      <c r="L1825" s="25"/>
      <c r="M1825" s="138"/>
      <c r="T1825" s="49"/>
      <c r="AT1825" s="13" t="s">
        <v>136</v>
      </c>
      <c r="AU1825" s="13" t="s">
        <v>84</v>
      </c>
    </row>
    <row r="1826" spans="2:65" s="1" customFormat="1" ht="16.5" customHeight="1">
      <c r="B1826" s="25"/>
      <c r="C1826" s="124" t="s">
        <v>2865</v>
      </c>
      <c r="D1826" s="124" t="s">
        <v>128</v>
      </c>
      <c r="E1826" s="125" t="s">
        <v>2866</v>
      </c>
      <c r="F1826" s="126" t="s">
        <v>2867</v>
      </c>
      <c r="G1826" s="127" t="s">
        <v>450</v>
      </c>
      <c r="H1826" s="128">
        <v>50</v>
      </c>
      <c r="I1826" s="129">
        <v>1140</v>
      </c>
      <c r="J1826" s="129">
        <f>ROUND(I1826*H1826,2)</f>
        <v>57000</v>
      </c>
      <c r="K1826" s="126" t="s">
        <v>132</v>
      </c>
      <c r="L1826" s="25"/>
      <c r="M1826" s="130" t="s">
        <v>1</v>
      </c>
      <c r="N1826" s="131" t="s">
        <v>39</v>
      </c>
      <c r="O1826" s="132">
        <v>0</v>
      </c>
      <c r="P1826" s="132">
        <f>O1826*H1826</f>
        <v>0</v>
      </c>
      <c r="Q1826" s="132">
        <v>0</v>
      </c>
      <c r="R1826" s="132">
        <f>Q1826*H1826</f>
        <v>0</v>
      </c>
      <c r="S1826" s="132">
        <v>0</v>
      </c>
      <c r="T1826" s="133">
        <f>S1826*H1826</f>
        <v>0</v>
      </c>
      <c r="AR1826" s="134" t="s">
        <v>133</v>
      </c>
      <c r="AT1826" s="134" t="s">
        <v>128</v>
      </c>
      <c r="AU1826" s="134" t="s">
        <v>84</v>
      </c>
      <c r="AY1826" s="13" t="s">
        <v>125</v>
      </c>
      <c r="BE1826" s="135">
        <f>IF(N1826="základní",J1826,0)</f>
        <v>57000</v>
      </c>
      <c r="BF1826" s="135">
        <f>IF(N1826="snížená",J1826,0)</f>
        <v>0</v>
      </c>
      <c r="BG1826" s="135">
        <f>IF(N1826="zákl. přenesená",J1826,0)</f>
        <v>0</v>
      </c>
      <c r="BH1826" s="135">
        <f>IF(N1826="sníž. přenesená",J1826,0)</f>
        <v>0</v>
      </c>
      <c r="BI1826" s="135">
        <f>IF(N1826="nulová",J1826,0)</f>
        <v>0</v>
      </c>
      <c r="BJ1826" s="13" t="s">
        <v>82</v>
      </c>
      <c r="BK1826" s="135">
        <f>ROUND(I1826*H1826,2)</f>
        <v>57000</v>
      </c>
      <c r="BL1826" s="13" t="s">
        <v>133</v>
      </c>
      <c r="BM1826" s="134" t="s">
        <v>2868</v>
      </c>
    </row>
    <row r="1827" spans="2:65" s="1" customFormat="1" ht="28.8">
      <c r="B1827" s="25"/>
      <c r="D1827" s="136" t="s">
        <v>134</v>
      </c>
      <c r="F1827" s="137" t="s">
        <v>2869</v>
      </c>
      <c r="L1827" s="25"/>
      <c r="M1827" s="138"/>
      <c r="T1827" s="49"/>
      <c r="AT1827" s="13" t="s">
        <v>134</v>
      </c>
      <c r="AU1827" s="13" t="s">
        <v>84</v>
      </c>
    </row>
    <row r="1828" spans="2:65" s="1" customFormat="1" ht="38.4">
      <c r="B1828" s="25"/>
      <c r="D1828" s="136" t="s">
        <v>136</v>
      </c>
      <c r="F1828" s="139" t="s">
        <v>2870</v>
      </c>
      <c r="L1828" s="25"/>
      <c r="M1828" s="138"/>
      <c r="T1828" s="49"/>
      <c r="AT1828" s="13" t="s">
        <v>136</v>
      </c>
      <c r="AU1828" s="13" t="s">
        <v>84</v>
      </c>
    </row>
    <row r="1829" spans="2:65" s="1" customFormat="1" ht="16.5" customHeight="1">
      <c r="B1829" s="25"/>
      <c r="C1829" s="124" t="s">
        <v>1555</v>
      </c>
      <c r="D1829" s="124" t="s">
        <v>128</v>
      </c>
      <c r="E1829" s="125" t="s">
        <v>2871</v>
      </c>
      <c r="F1829" s="126" t="s">
        <v>2872</v>
      </c>
      <c r="G1829" s="127" t="s">
        <v>450</v>
      </c>
      <c r="H1829" s="128">
        <v>10</v>
      </c>
      <c r="I1829" s="129">
        <v>1650</v>
      </c>
      <c r="J1829" s="129">
        <f>ROUND(I1829*H1829,2)</f>
        <v>16500</v>
      </c>
      <c r="K1829" s="126" t="s">
        <v>132</v>
      </c>
      <c r="L1829" s="25"/>
      <c r="M1829" s="130" t="s">
        <v>1</v>
      </c>
      <c r="N1829" s="131" t="s">
        <v>39</v>
      </c>
      <c r="O1829" s="132">
        <v>0</v>
      </c>
      <c r="P1829" s="132">
        <f>O1829*H1829</f>
        <v>0</v>
      </c>
      <c r="Q1829" s="132">
        <v>0</v>
      </c>
      <c r="R1829" s="132">
        <f>Q1829*H1829</f>
        <v>0</v>
      </c>
      <c r="S1829" s="132">
        <v>0</v>
      </c>
      <c r="T1829" s="133">
        <f>S1829*H1829</f>
        <v>0</v>
      </c>
      <c r="AR1829" s="134" t="s">
        <v>133</v>
      </c>
      <c r="AT1829" s="134" t="s">
        <v>128</v>
      </c>
      <c r="AU1829" s="134" t="s">
        <v>84</v>
      </c>
      <c r="AY1829" s="13" t="s">
        <v>125</v>
      </c>
      <c r="BE1829" s="135">
        <f>IF(N1829="základní",J1829,0)</f>
        <v>16500</v>
      </c>
      <c r="BF1829" s="135">
        <f>IF(N1829="snížená",J1829,0)</f>
        <v>0</v>
      </c>
      <c r="BG1829" s="135">
        <f>IF(N1829="zákl. přenesená",J1829,0)</f>
        <v>0</v>
      </c>
      <c r="BH1829" s="135">
        <f>IF(N1829="sníž. přenesená",J1829,0)</f>
        <v>0</v>
      </c>
      <c r="BI1829" s="135">
        <f>IF(N1829="nulová",J1829,0)</f>
        <v>0</v>
      </c>
      <c r="BJ1829" s="13" t="s">
        <v>82</v>
      </c>
      <c r="BK1829" s="135">
        <f>ROUND(I1829*H1829,2)</f>
        <v>16500</v>
      </c>
      <c r="BL1829" s="13" t="s">
        <v>133</v>
      </c>
      <c r="BM1829" s="134" t="s">
        <v>2873</v>
      </c>
    </row>
    <row r="1830" spans="2:65" s="1" customFormat="1" ht="28.8">
      <c r="B1830" s="25"/>
      <c r="D1830" s="136" t="s">
        <v>134</v>
      </c>
      <c r="F1830" s="137" t="s">
        <v>2874</v>
      </c>
      <c r="L1830" s="25"/>
      <c r="M1830" s="138"/>
      <c r="T1830" s="49"/>
      <c r="AT1830" s="13" t="s">
        <v>134</v>
      </c>
      <c r="AU1830" s="13" t="s">
        <v>84</v>
      </c>
    </row>
    <row r="1831" spans="2:65" s="1" customFormat="1" ht="38.4">
      <c r="B1831" s="25"/>
      <c r="D1831" s="136" t="s">
        <v>136</v>
      </c>
      <c r="F1831" s="139" t="s">
        <v>2870</v>
      </c>
      <c r="L1831" s="25"/>
      <c r="M1831" s="138"/>
      <c r="T1831" s="49"/>
      <c r="AT1831" s="13" t="s">
        <v>136</v>
      </c>
      <c r="AU1831" s="13" t="s">
        <v>84</v>
      </c>
    </row>
    <row r="1832" spans="2:65" s="1" customFormat="1" ht="16.5" customHeight="1">
      <c r="B1832" s="25"/>
      <c r="C1832" s="124" t="s">
        <v>2875</v>
      </c>
      <c r="D1832" s="124" t="s">
        <v>128</v>
      </c>
      <c r="E1832" s="125" t="s">
        <v>2876</v>
      </c>
      <c r="F1832" s="126" t="s">
        <v>2877</v>
      </c>
      <c r="G1832" s="127" t="s">
        <v>450</v>
      </c>
      <c r="H1832" s="128">
        <v>10</v>
      </c>
      <c r="I1832" s="129">
        <v>1280</v>
      </c>
      <c r="J1832" s="129">
        <f>ROUND(I1832*H1832,2)</f>
        <v>12800</v>
      </c>
      <c r="K1832" s="126" t="s">
        <v>132</v>
      </c>
      <c r="L1832" s="25"/>
      <c r="M1832" s="130" t="s">
        <v>1</v>
      </c>
      <c r="N1832" s="131" t="s">
        <v>39</v>
      </c>
      <c r="O1832" s="132">
        <v>0</v>
      </c>
      <c r="P1832" s="132">
        <f>O1832*H1832</f>
        <v>0</v>
      </c>
      <c r="Q1832" s="132">
        <v>0</v>
      </c>
      <c r="R1832" s="132">
        <f>Q1832*H1832</f>
        <v>0</v>
      </c>
      <c r="S1832" s="132">
        <v>0</v>
      </c>
      <c r="T1832" s="133">
        <f>S1832*H1832</f>
        <v>0</v>
      </c>
      <c r="AR1832" s="134" t="s">
        <v>133</v>
      </c>
      <c r="AT1832" s="134" t="s">
        <v>128</v>
      </c>
      <c r="AU1832" s="134" t="s">
        <v>84</v>
      </c>
      <c r="AY1832" s="13" t="s">
        <v>125</v>
      </c>
      <c r="BE1832" s="135">
        <f>IF(N1832="základní",J1832,0)</f>
        <v>12800</v>
      </c>
      <c r="BF1832" s="135">
        <f>IF(N1832="snížená",J1832,0)</f>
        <v>0</v>
      </c>
      <c r="BG1832" s="135">
        <f>IF(N1832="zákl. přenesená",J1832,0)</f>
        <v>0</v>
      </c>
      <c r="BH1832" s="135">
        <f>IF(N1832="sníž. přenesená",J1832,0)</f>
        <v>0</v>
      </c>
      <c r="BI1832" s="135">
        <f>IF(N1832="nulová",J1832,0)</f>
        <v>0</v>
      </c>
      <c r="BJ1832" s="13" t="s">
        <v>82</v>
      </c>
      <c r="BK1832" s="135">
        <f>ROUND(I1832*H1832,2)</f>
        <v>12800</v>
      </c>
      <c r="BL1832" s="13" t="s">
        <v>133</v>
      </c>
      <c r="BM1832" s="134" t="s">
        <v>2878</v>
      </c>
    </row>
    <row r="1833" spans="2:65" s="1" customFormat="1" ht="28.8">
      <c r="B1833" s="25"/>
      <c r="D1833" s="136" t="s">
        <v>134</v>
      </c>
      <c r="F1833" s="137" t="s">
        <v>2879</v>
      </c>
      <c r="L1833" s="25"/>
      <c r="M1833" s="138"/>
      <c r="T1833" s="49"/>
      <c r="AT1833" s="13" t="s">
        <v>134</v>
      </c>
      <c r="AU1833" s="13" t="s">
        <v>84</v>
      </c>
    </row>
    <row r="1834" spans="2:65" s="1" customFormat="1" ht="38.4">
      <c r="B1834" s="25"/>
      <c r="D1834" s="136" t="s">
        <v>136</v>
      </c>
      <c r="F1834" s="139" t="s">
        <v>2870</v>
      </c>
      <c r="L1834" s="25"/>
      <c r="M1834" s="138"/>
      <c r="T1834" s="49"/>
      <c r="AT1834" s="13" t="s">
        <v>136</v>
      </c>
      <c r="AU1834" s="13" t="s">
        <v>84</v>
      </c>
    </row>
    <row r="1835" spans="2:65" s="1" customFormat="1" ht="16.5" customHeight="1">
      <c r="B1835" s="25"/>
      <c r="C1835" s="124" t="s">
        <v>1560</v>
      </c>
      <c r="D1835" s="124" t="s">
        <v>128</v>
      </c>
      <c r="E1835" s="125" t="s">
        <v>2880</v>
      </c>
      <c r="F1835" s="126" t="s">
        <v>2881</v>
      </c>
      <c r="G1835" s="127" t="s">
        <v>208</v>
      </c>
      <c r="H1835" s="128">
        <v>100</v>
      </c>
      <c r="I1835" s="129">
        <v>133</v>
      </c>
      <c r="J1835" s="129">
        <f>ROUND(I1835*H1835,2)</f>
        <v>13300</v>
      </c>
      <c r="K1835" s="126" t="s">
        <v>132</v>
      </c>
      <c r="L1835" s="25"/>
      <c r="M1835" s="130" t="s">
        <v>1</v>
      </c>
      <c r="N1835" s="131" t="s">
        <v>39</v>
      </c>
      <c r="O1835" s="132">
        <v>0</v>
      </c>
      <c r="P1835" s="132">
        <f>O1835*H1835</f>
        <v>0</v>
      </c>
      <c r="Q1835" s="132">
        <v>0</v>
      </c>
      <c r="R1835" s="132">
        <f>Q1835*H1835</f>
        <v>0</v>
      </c>
      <c r="S1835" s="132">
        <v>0</v>
      </c>
      <c r="T1835" s="133">
        <f>S1835*H1835</f>
        <v>0</v>
      </c>
      <c r="AR1835" s="134" t="s">
        <v>133</v>
      </c>
      <c r="AT1835" s="134" t="s">
        <v>128</v>
      </c>
      <c r="AU1835" s="134" t="s">
        <v>84</v>
      </c>
      <c r="AY1835" s="13" t="s">
        <v>125</v>
      </c>
      <c r="BE1835" s="135">
        <f>IF(N1835="základní",J1835,0)</f>
        <v>13300</v>
      </c>
      <c r="BF1835" s="135">
        <f>IF(N1835="snížená",J1835,0)</f>
        <v>0</v>
      </c>
      <c r="BG1835" s="135">
        <f>IF(N1835="zákl. přenesená",J1835,0)</f>
        <v>0</v>
      </c>
      <c r="BH1835" s="135">
        <f>IF(N1835="sníž. přenesená",J1835,0)</f>
        <v>0</v>
      </c>
      <c r="BI1835" s="135">
        <f>IF(N1835="nulová",J1835,0)</f>
        <v>0</v>
      </c>
      <c r="BJ1835" s="13" t="s">
        <v>82</v>
      </c>
      <c r="BK1835" s="135">
        <f>ROUND(I1835*H1835,2)</f>
        <v>13300</v>
      </c>
      <c r="BL1835" s="13" t="s">
        <v>133</v>
      </c>
      <c r="BM1835" s="134" t="s">
        <v>2882</v>
      </c>
    </row>
    <row r="1836" spans="2:65" s="1" customFormat="1" ht="19.2">
      <c r="B1836" s="25"/>
      <c r="D1836" s="136" t="s">
        <v>134</v>
      </c>
      <c r="F1836" s="137" t="s">
        <v>2883</v>
      </c>
      <c r="L1836" s="25"/>
      <c r="M1836" s="138"/>
      <c r="T1836" s="49"/>
      <c r="AT1836" s="13" t="s">
        <v>134</v>
      </c>
      <c r="AU1836" s="13" t="s">
        <v>84</v>
      </c>
    </row>
    <row r="1837" spans="2:65" s="1" customFormat="1" ht="19.2">
      <c r="B1837" s="25"/>
      <c r="D1837" s="136" t="s">
        <v>136</v>
      </c>
      <c r="F1837" s="139" t="s">
        <v>2884</v>
      </c>
      <c r="L1837" s="25"/>
      <c r="M1837" s="138"/>
      <c r="T1837" s="49"/>
      <c r="AT1837" s="13" t="s">
        <v>136</v>
      </c>
      <c r="AU1837" s="13" t="s">
        <v>84</v>
      </c>
    </row>
    <row r="1838" spans="2:65" s="1" customFormat="1" ht="16.5" customHeight="1">
      <c r="B1838" s="25"/>
      <c r="C1838" s="124" t="s">
        <v>2885</v>
      </c>
      <c r="D1838" s="124" t="s">
        <v>128</v>
      </c>
      <c r="E1838" s="125" t="s">
        <v>2886</v>
      </c>
      <c r="F1838" s="126" t="s">
        <v>2887</v>
      </c>
      <c r="G1838" s="127" t="s">
        <v>208</v>
      </c>
      <c r="H1838" s="128">
        <v>100</v>
      </c>
      <c r="I1838" s="129">
        <v>265</v>
      </c>
      <c r="J1838" s="129">
        <f>ROUND(I1838*H1838,2)</f>
        <v>26500</v>
      </c>
      <c r="K1838" s="126" t="s">
        <v>132</v>
      </c>
      <c r="L1838" s="25"/>
      <c r="M1838" s="130" t="s">
        <v>1</v>
      </c>
      <c r="N1838" s="131" t="s">
        <v>39</v>
      </c>
      <c r="O1838" s="132">
        <v>0</v>
      </c>
      <c r="P1838" s="132">
        <f>O1838*H1838</f>
        <v>0</v>
      </c>
      <c r="Q1838" s="132">
        <v>0</v>
      </c>
      <c r="R1838" s="132">
        <f>Q1838*H1838</f>
        <v>0</v>
      </c>
      <c r="S1838" s="132">
        <v>0</v>
      </c>
      <c r="T1838" s="133">
        <f>S1838*H1838</f>
        <v>0</v>
      </c>
      <c r="AR1838" s="134" t="s">
        <v>133</v>
      </c>
      <c r="AT1838" s="134" t="s">
        <v>128</v>
      </c>
      <c r="AU1838" s="134" t="s">
        <v>84</v>
      </c>
      <c r="AY1838" s="13" t="s">
        <v>125</v>
      </c>
      <c r="BE1838" s="135">
        <f>IF(N1838="základní",J1838,0)</f>
        <v>26500</v>
      </c>
      <c r="BF1838" s="135">
        <f>IF(N1838="snížená",J1838,0)</f>
        <v>0</v>
      </c>
      <c r="BG1838" s="135">
        <f>IF(N1838="zákl. přenesená",J1838,0)</f>
        <v>0</v>
      </c>
      <c r="BH1838" s="135">
        <f>IF(N1838="sníž. přenesená",J1838,0)</f>
        <v>0</v>
      </c>
      <c r="BI1838" s="135">
        <f>IF(N1838="nulová",J1838,0)</f>
        <v>0</v>
      </c>
      <c r="BJ1838" s="13" t="s">
        <v>82</v>
      </c>
      <c r="BK1838" s="135">
        <f>ROUND(I1838*H1838,2)</f>
        <v>26500</v>
      </c>
      <c r="BL1838" s="13" t="s">
        <v>133</v>
      </c>
      <c r="BM1838" s="134" t="s">
        <v>2888</v>
      </c>
    </row>
    <row r="1839" spans="2:65" s="1" customFormat="1" ht="19.2">
      <c r="B1839" s="25"/>
      <c r="D1839" s="136" t="s">
        <v>134</v>
      </c>
      <c r="F1839" s="137" t="s">
        <v>2889</v>
      </c>
      <c r="L1839" s="25"/>
      <c r="M1839" s="138"/>
      <c r="T1839" s="49"/>
      <c r="AT1839" s="13" t="s">
        <v>134</v>
      </c>
      <c r="AU1839" s="13" t="s">
        <v>84</v>
      </c>
    </row>
    <row r="1840" spans="2:65" s="1" customFormat="1" ht="19.2">
      <c r="B1840" s="25"/>
      <c r="D1840" s="136" t="s">
        <v>136</v>
      </c>
      <c r="F1840" s="139" t="s">
        <v>2884</v>
      </c>
      <c r="L1840" s="25"/>
      <c r="M1840" s="138"/>
      <c r="T1840" s="49"/>
      <c r="AT1840" s="13" t="s">
        <v>136</v>
      </c>
      <c r="AU1840" s="13" t="s">
        <v>84</v>
      </c>
    </row>
    <row r="1841" spans="2:65" s="1" customFormat="1" ht="16.5" customHeight="1">
      <c r="B1841" s="25"/>
      <c r="C1841" s="124" t="s">
        <v>1565</v>
      </c>
      <c r="D1841" s="124" t="s">
        <v>128</v>
      </c>
      <c r="E1841" s="125" t="s">
        <v>2890</v>
      </c>
      <c r="F1841" s="126" t="s">
        <v>2891</v>
      </c>
      <c r="G1841" s="127" t="s">
        <v>208</v>
      </c>
      <c r="H1841" s="128">
        <v>100</v>
      </c>
      <c r="I1841" s="129">
        <v>211</v>
      </c>
      <c r="J1841" s="129">
        <f>ROUND(I1841*H1841,2)</f>
        <v>21100</v>
      </c>
      <c r="K1841" s="126" t="s">
        <v>132</v>
      </c>
      <c r="L1841" s="25"/>
      <c r="M1841" s="130" t="s">
        <v>1</v>
      </c>
      <c r="N1841" s="131" t="s">
        <v>39</v>
      </c>
      <c r="O1841" s="132">
        <v>0</v>
      </c>
      <c r="P1841" s="132">
        <f>O1841*H1841</f>
        <v>0</v>
      </c>
      <c r="Q1841" s="132">
        <v>0</v>
      </c>
      <c r="R1841" s="132">
        <f>Q1841*H1841</f>
        <v>0</v>
      </c>
      <c r="S1841" s="132">
        <v>0</v>
      </c>
      <c r="T1841" s="133">
        <f>S1841*H1841</f>
        <v>0</v>
      </c>
      <c r="AR1841" s="134" t="s">
        <v>133</v>
      </c>
      <c r="AT1841" s="134" t="s">
        <v>128</v>
      </c>
      <c r="AU1841" s="134" t="s">
        <v>84</v>
      </c>
      <c r="AY1841" s="13" t="s">
        <v>125</v>
      </c>
      <c r="BE1841" s="135">
        <f>IF(N1841="základní",J1841,0)</f>
        <v>21100</v>
      </c>
      <c r="BF1841" s="135">
        <f>IF(N1841="snížená",J1841,0)</f>
        <v>0</v>
      </c>
      <c r="BG1841" s="135">
        <f>IF(N1841="zákl. přenesená",J1841,0)</f>
        <v>0</v>
      </c>
      <c r="BH1841" s="135">
        <f>IF(N1841="sníž. přenesená",J1841,0)</f>
        <v>0</v>
      </c>
      <c r="BI1841" s="135">
        <f>IF(N1841="nulová",J1841,0)</f>
        <v>0</v>
      </c>
      <c r="BJ1841" s="13" t="s">
        <v>82</v>
      </c>
      <c r="BK1841" s="135">
        <f>ROUND(I1841*H1841,2)</f>
        <v>21100</v>
      </c>
      <c r="BL1841" s="13" t="s">
        <v>133</v>
      </c>
      <c r="BM1841" s="134" t="s">
        <v>2892</v>
      </c>
    </row>
    <row r="1842" spans="2:65" s="1" customFormat="1" ht="19.2">
      <c r="B1842" s="25"/>
      <c r="D1842" s="136" t="s">
        <v>134</v>
      </c>
      <c r="F1842" s="137" t="s">
        <v>2893</v>
      </c>
      <c r="L1842" s="25"/>
      <c r="M1842" s="138"/>
      <c r="T1842" s="49"/>
      <c r="AT1842" s="13" t="s">
        <v>134</v>
      </c>
      <c r="AU1842" s="13" t="s">
        <v>84</v>
      </c>
    </row>
    <row r="1843" spans="2:65" s="1" customFormat="1" ht="19.2">
      <c r="B1843" s="25"/>
      <c r="D1843" s="136" t="s">
        <v>136</v>
      </c>
      <c r="F1843" s="139" t="s">
        <v>2884</v>
      </c>
      <c r="L1843" s="25"/>
      <c r="M1843" s="138"/>
      <c r="T1843" s="49"/>
      <c r="AT1843" s="13" t="s">
        <v>136</v>
      </c>
      <c r="AU1843" s="13" t="s">
        <v>84</v>
      </c>
    </row>
    <row r="1844" spans="2:65" s="1" customFormat="1" ht="16.5" customHeight="1">
      <c r="B1844" s="25"/>
      <c r="C1844" s="124" t="s">
        <v>2894</v>
      </c>
      <c r="D1844" s="124" t="s">
        <v>128</v>
      </c>
      <c r="E1844" s="125" t="s">
        <v>2895</v>
      </c>
      <c r="F1844" s="126" t="s">
        <v>2896</v>
      </c>
      <c r="G1844" s="127" t="s">
        <v>208</v>
      </c>
      <c r="H1844" s="128">
        <v>100</v>
      </c>
      <c r="I1844" s="129">
        <v>398</v>
      </c>
      <c r="J1844" s="129">
        <f>ROUND(I1844*H1844,2)</f>
        <v>39800</v>
      </c>
      <c r="K1844" s="126" t="s">
        <v>132</v>
      </c>
      <c r="L1844" s="25"/>
      <c r="M1844" s="130" t="s">
        <v>1</v>
      </c>
      <c r="N1844" s="131" t="s">
        <v>39</v>
      </c>
      <c r="O1844" s="132">
        <v>0</v>
      </c>
      <c r="P1844" s="132">
        <f>O1844*H1844</f>
        <v>0</v>
      </c>
      <c r="Q1844" s="132">
        <v>0</v>
      </c>
      <c r="R1844" s="132">
        <f>Q1844*H1844</f>
        <v>0</v>
      </c>
      <c r="S1844" s="132">
        <v>0</v>
      </c>
      <c r="T1844" s="133">
        <f>S1844*H1844</f>
        <v>0</v>
      </c>
      <c r="AR1844" s="134" t="s">
        <v>133</v>
      </c>
      <c r="AT1844" s="134" t="s">
        <v>128</v>
      </c>
      <c r="AU1844" s="134" t="s">
        <v>84</v>
      </c>
      <c r="AY1844" s="13" t="s">
        <v>125</v>
      </c>
      <c r="BE1844" s="135">
        <f>IF(N1844="základní",J1844,0)</f>
        <v>39800</v>
      </c>
      <c r="BF1844" s="135">
        <f>IF(N1844="snížená",J1844,0)</f>
        <v>0</v>
      </c>
      <c r="BG1844" s="135">
        <f>IF(N1844="zákl. přenesená",J1844,0)</f>
        <v>0</v>
      </c>
      <c r="BH1844" s="135">
        <f>IF(N1844="sníž. přenesená",J1844,0)</f>
        <v>0</v>
      </c>
      <c r="BI1844" s="135">
        <f>IF(N1844="nulová",J1844,0)</f>
        <v>0</v>
      </c>
      <c r="BJ1844" s="13" t="s">
        <v>82</v>
      </c>
      <c r="BK1844" s="135">
        <f>ROUND(I1844*H1844,2)</f>
        <v>39800</v>
      </c>
      <c r="BL1844" s="13" t="s">
        <v>133</v>
      </c>
      <c r="BM1844" s="134" t="s">
        <v>2897</v>
      </c>
    </row>
    <row r="1845" spans="2:65" s="1" customFormat="1" ht="19.2">
      <c r="B1845" s="25"/>
      <c r="D1845" s="136" t="s">
        <v>134</v>
      </c>
      <c r="F1845" s="137" t="s">
        <v>2898</v>
      </c>
      <c r="L1845" s="25"/>
      <c r="M1845" s="138"/>
      <c r="T1845" s="49"/>
      <c r="AT1845" s="13" t="s">
        <v>134</v>
      </c>
      <c r="AU1845" s="13" t="s">
        <v>84</v>
      </c>
    </row>
    <row r="1846" spans="2:65" s="1" customFormat="1" ht="19.2">
      <c r="B1846" s="25"/>
      <c r="D1846" s="136" t="s">
        <v>136</v>
      </c>
      <c r="F1846" s="139" t="s">
        <v>2884</v>
      </c>
      <c r="L1846" s="25"/>
      <c r="M1846" s="138"/>
      <c r="T1846" s="49"/>
      <c r="AT1846" s="13" t="s">
        <v>136</v>
      </c>
      <c r="AU1846" s="13" t="s">
        <v>84</v>
      </c>
    </row>
    <row r="1847" spans="2:65" s="1" customFormat="1" ht="16.5" customHeight="1">
      <c r="B1847" s="25"/>
      <c r="C1847" s="124" t="s">
        <v>1569</v>
      </c>
      <c r="D1847" s="124" t="s">
        <v>128</v>
      </c>
      <c r="E1847" s="125" t="s">
        <v>2899</v>
      </c>
      <c r="F1847" s="126" t="s">
        <v>2900</v>
      </c>
      <c r="G1847" s="127" t="s">
        <v>208</v>
      </c>
      <c r="H1847" s="128">
        <v>200</v>
      </c>
      <c r="I1847" s="129">
        <v>195</v>
      </c>
      <c r="J1847" s="129">
        <f>ROUND(I1847*H1847,2)</f>
        <v>39000</v>
      </c>
      <c r="K1847" s="126" t="s">
        <v>132</v>
      </c>
      <c r="L1847" s="25"/>
      <c r="M1847" s="130" t="s">
        <v>1</v>
      </c>
      <c r="N1847" s="131" t="s">
        <v>39</v>
      </c>
      <c r="O1847" s="132">
        <v>0</v>
      </c>
      <c r="P1847" s="132">
        <f>O1847*H1847</f>
        <v>0</v>
      </c>
      <c r="Q1847" s="132">
        <v>0</v>
      </c>
      <c r="R1847" s="132">
        <f>Q1847*H1847</f>
        <v>0</v>
      </c>
      <c r="S1847" s="132">
        <v>0</v>
      </c>
      <c r="T1847" s="133">
        <f>S1847*H1847</f>
        <v>0</v>
      </c>
      <c r="AR1847" s="134" t="s">
        <v>133</v>
      </c>
      <c r="AT1847" s="134" t="s">
        <v>128</v>
      </c>
      <c r="AU1847" s="134" t="s">
        <v>84</v>
      </c>
      <c r="AY1847" s="13" t="s">
        <v>125</v>
      </c>
      <c r="BE1847" s="135">
        <f>IF(N1847="základní",J1847,0)</f>
        <v>39000</v>
      </c>
      <c r="BF1847" s="135">
        <f>IF(N1847="snížená",J1847,0)</f>
        <v>0</v>
      </c>
      <c r="BG1847" s="135">
        <f>IF(N1847="zákl. přenesená",J1847,0)</f>
        <v>0</v>
      </c>
      <c r="BH1847" s="135">
        <f>IF(N1847="sníž. přenesená",J1847,0)</f>
        <v>0</v>
      </c>
      <c r="BI1847" s="135">
        <f>IF(N1847="nulová",J1847,0)</f>
        <v>0</v>
      </c>
      <c r="BJ1847" s="13" t="s">
        <v>82</v>
      </c>
      <c r="BK1847" s="135">
        <f>ROUND(I1847*H1847,2)</f>
        <v>39000</v>
      </c>
      <c r="BL1847" s="13" t="s">
        <v>133</v>
      </c>
      <c r="BM1847" s="134" t="s">
        <v>2901</v>
      </c>
    </row>
    <row r="1848" spans="2:65" s="1" customFormat="1" ht="19.2">
      <c r="B1848" s="25"/>
      <c r="D1848" s="136" t="s">
        <v>134</v>
      </c>
      <c r="F1848" s="137" t="s">
        <v>2902</v>
      </c>
      <c r="L1848" s="25"/>
      <c r="M1848" s="138"/>
      <c r="T1848" s="49"/>
      <c r="AT1848" s="13" t="s">
        <v>134</v>
      </c>
      <c r="AU1848" s="13" t="s">
        <v>84</v>
      </c>
    </row>
    <row r="1849" spans="2:65" s="1" customFormat="1" ht="28.8">
      <c r="B1849" s="25"/>
      <c r="D1849" s="136" t="s">
        <v>136</v>
      </c>
      <c r="F1849" s="139" t="s">
        <v>2903</v>
      </c>
      <c r="L1849" s="25"/>
      <c r="M1849" s="138"/>
      <c r="T1849" s="49"/>
      <c r="AT1849" s="13" t="s">
        <v>136</v>
      </c>
      <c r="AU1849" s="13" t="s">
        <v>84</v>
      </c>
    </row>
    <row r="1850" spans="2:65" s="1" customFormat="1" ht="16.5" customHeight="1">
      <c r="B1850" s="25"/>
      <c r="C1850" s="124" t="s">
        <v>2904</v>
      </c>
      <c r="D1850" s="124" t="s">
        <v>128</v>
      </c>
      <c r="E1850" s="125" t="s">
        <v>2905</v>
      </c>
      <c r="F1850" s="126" t="s">
        <v>2906</v>
      </c>
      <c r="G1850" s="127" t="s">
        <v>177</v>
      </c>
      <c r="H1850" s="128">
        <v>20</v>
      </c>
      <c r="I1850" s="129">
        <v>1830</v>
      </c>
      <c r="J1850" s="129">
        <f>ROUND(I1850*H1850,2)</f>
        <v>36600</v>
      </c>
      <c r="K1850" s="126" t="s">
        <v>132</v>
      </c>
      <c r="L1850" s="25"/>
      <c r="M1850" s="130" t="s">
        <v>1</v>
      </c>
      <c r="N1850" s="131" t="s">
        <v>39</v>
      </c>
      <c r="O1850" s="132">
        <v>0</v>
      </c>
      <c r="P1850" s="132">
        <f>O1850*H1850</f>
        <v>0</v>
      </c>
      <c r="Q1850" s="132">
        <v>0</v>
      </c>
      <c r="R1850" s="132">
        <f>Q1850*H1850</f>
        <v>0</v>
      </c>
      <c r="S1850" s="132">
        <v>0</v>
      </c>
      <c r="T1850" s="133">
        <f>S1850*H1850</f>
        <v>0</v>
      </c>
      <c r="AR1850" s="134" t="s">
        <v>133</v>
      </c>
      <c r="AT1850" s="134" t="s">
        <v>128</v>
      </c>
      <c r="AU1850" s="134" t="s">
        <v>84</v>
      </c>
      <c r="AY1850" s="13" t="s">
        <v>125</v>
      </c>
      <c r="BE1850" s="135">
        <f>IF(N1850="základní",J1850,0)</f>
        <v>36600</v>
      </c>
      <c r="BF1850" s="135">
        <f>IF(N1850="snížená",J1850,0)</f>
        <v>0</v>
      </c>
      <c r="BG1850" s="135">
        <f>IF(N1850="zákl. přenesená",J1850,0)</f>
        <v>0</v>
      </c>
      <c r="BH1850" s="135">
        <f>IF(N1850="sníž. přenesená",J1850,0)</f>
        <v>0</v>
      </c>
      <c r="BI1850" s="135">
        <f>IF(N1850="nulová",J1850,0)</f>
        <v>0</v>
      </c>
      <c r="BJ1850" s="13" t="s">
        <v>82</v>
      </c>
      <c r="BK1850" s="135">
        <f>ROUND(I1850*H1850,2)</f>
        <v>36600</v>
      </c>
      <c r="BL1850" s="13" t="s">
        <v>133</v>
      </c>
      <c r="BM1850" s="134" t="s">
        <v>2907</v>
      </c>
    </row>
    <row r="1851" spans="2:65" s="1" customFormat="1" ht="28.8">
      <c r="B1851" s="25"/>
      <c r="D1851" s="136" t="s">
        <v>134</v>
      </c>
      <c r="F1851" s="137" t="s">
        <v>2908</v>
      </c>
      <c r="L1851" s="25"/>
      <c r="M1851" s="138"/>
      <c r="T1851" s="49"/>
      <c r="AT1851" s="13" t="s">
        <v>134</v>
      </c>
      <c r="AU1851" s="13" t="s">
        <v>84</v>
      </c>
    </row>
    <row r="1852" spans="2:65" s="1" customFormat="1" ht="28.8">
      <c r="B1852" s="25"/>
      <c r="D1852" s="136" t="s">
        <v>136</v>
      </c>
      <c r="F1852" s="139" t="s">
        <v>2909</v>
      </c>
      <c r="L1852" s="25"/>
      <c r="M1852" s="138"/>
      <c r="T1852" s="49"/>
      <c r="AT1852" s="13" t="s">
        <v>136</v>
      </c>
      <c r="AU1852" s="13" t="s">
        <v>84</v>
      </c>
    </row>
    <row r="1853" spans="2:65" s="1" customFormat="1" ht="16.5" customHeight="1">
      <c r="B1853" s="25"/>
      <c r="C1853" s="124" t="s">
        <v>1574</v>
      </c>
      <c r="D1853" s="124" t="s">
        <v>128</v>
      </c>
      <c r="E1853" s="125" t="s">
        <v>2910</v>
      </c>
      <c r="F1853" s="126" t="s">
        <v>2911</v>
      </c>
      <c r="G1853" s="127" t="s">
        <v>208</v>
      </c>
      <c r="H1853" s="128">
        <v>300</v>
      </c>
      <c r="I1853" s="129">
        <v>337</v>
      </c>
      <c r="J1853" s="129">
        <f>ROUND(I1853*H1853,2)</f>
        <v>101100</v>
      </c>
      <c r="K1853" s="126" t="s">
        <v>132</v>
      </c>
      <c r="L1853" s="25"/>
      <c r="M1853" s="130" t="s">
        <v>1</v>
      </c>
      <c r="N1853" s="131" t="s">
        <v>39</v>
      </c>
      <c r="O1853" s="132">
        <v>0</v>
      </c>
      <c r="P1853" s="132">
        <f>O1853*H1853</f>
        <v>0</v>
      </c>
      <c r="Q1853" s="132">
        <v>0</v>
      </c>
      <c r="R1853" s="132">
        <f>Q1853*H1853</f>
        <v>0</v>
      </c>
      <c r="S1853" s="132">
        <v>0</v>
      </c>
      <c r="T1853" s="133">
        <f>S1853*H1853</f>
        <v>0</v>
      </c>
      <c r="AR1853" s="134" t="s">
        <v>133</v>
      </c>
      <c r="AT1853" s="134" t="s">
        <v>128</v>
      </c>
      <c r="AU1853" s="134" t="s">
        <v>84</v>
      </c>
      <c r="AY1853" s="13" t="s">
        <v>125</v>
      </c>
      <c r="BE1853" s="135">
        <f>IF(N1853="základní",J1853,0)</f>
        <v>101100</v>
      </c>
      <c r="BF1853" s="135">
        <f>IF(N1853="snížená",J1853,0)</f>
        <v>0</v>
      </c>
      <c r="BG1853" s="135">
        <f>IF(N1853="zákl. přenesená",J1853,0)</f>
        <v>0</v>
      </c>
      <c r="BH1853" s="135">
        <f>IF(N1853="sníž. přenesená",J1853,0)</f>
        <v>0</v>
      </c>
      <c r="BI1853" s="135">
        <f>IF(N1853="nulová",J1853,0)</f>
        <v>0</v>
      </c>
      <c r="BJ1853" s="13" t="s">
        <v>82</v>
      </c>
      <c r="BK1853" s="135">
        <f>ROUND(I1853*H1853,2)</f>
        <v>101100</v>
      </c>
      <c r="BL1853" s="13" t="s">
        <v>133</v>
      </c>
      <c r="BM1853" s="134" t="s">
        <v>2912</v>
      </c>
    </row>
    <row r="1854" spans="2:65" s="1" customFormat="1" ht="28.8">
      <c r="B1854" s="25"/>
      <c r="D1854" s="136" t="s">
        <v>134</v>
      </c>
      <c r="F1854" s="137" t="s">
        <v>2913</v>
      </c>
      <c r="L1854" s="25"/>
      <c r="M1854" s="138"/>
      <c r="T1854" s="49"/>
      <c r="AT1854" s="13" t="s">
        <v>134</v>
      </c>
      <c r="AU1854" s="13" t="s">
        <v>84</v>
      </c>
    </row>
    <row r="1855" spans="2:65" s="1" customFormat="1" ht="28.8">
      <c r="B1855" s="25"/>
      <c r="D1855" s="136" t="s">
        <v>136</v>
      </c>
      <c r="F1855" s="139" t="s">
        <v>2914</v>
      </c>
      <c r="L1855" s="25"/>
      <c r="M1855" s="138"/>
      <c r="T1855" s="49"/>
      <c r="AT1855" s="13" t="s">
        <v>136</v>
      </c>
      <c r="AU1855" s="13" t="s">
        <v>84</v>
      </c>
    </row>
    <row r="1856" spans="2:65" s="1" customFormat="1" ht="16.5" customHeight="1">
      <c r="B1856" s="25"/>
      <c r="C1856" s="124" t="s">
        <v>2915</v>
      </c>
      <c r="D1856" s="124" t="s">
        <v>128</v>
      </c>
      <c r="E1856" s="125" t="s">
        <v>2916</v>
      </c>
      <c r="F1856" s="126" t="s">
        <v>2917</v>
      </c>
      <c r="G1856" s="127" t="s">
        <v>177</v>
      </c>
      <c r="H1856" s="128">
        <v>200</v>
      </c>
      <c r="I1856" s="129">
        <v>758</v>
      </c>
      <c r="J1856" s="129">
        <f>ROUND(I1856*H1856,2)</f>
        <v>151600</v>
      </c>
      <c r="K1856" s="126" t="s">
        <v>132</v>
      </c>
      <c r="L1856" s="25"/>
      <c r="M1856" s="130" t="s">
        <v>1</v>
      </c>
      <c r="N1856" s="131" t="s">
        <v>39</v>
      </c>
      <c r="O1856" s="132">
        <v>0</v>
      </c>
      <c r="P1856" s="132">
        <f>O1856*H1856</f>
        <v>0</v>
      </c>
      <c r="Q1856" s="132">
        <v>0</v>
      </c>
      <c r="R1856" s="132">
        <f>Q1856*H1856</f>
        <v>0</v>
      </c>
      <c r="S1856" s="132">
        <v>0</v>
      </c>
      <c r="T1856" s="133">
        <f>S1856*H1856</f>
        <v>0</v>
      </c>
      <c r="AR1856" s="134" t="s">
        <v>133</v>
      </c>
      <c r="AT1856" s="134" t="s">
        <v>128</v>
      </c>
      <c r="AU1856" s="134" t="s">
        <v>84</v>
      </c>
      <c r="AY1856" s="13" t="s">
        <v>125</v>
      </c>
      <c r="BE1856" s="135">
        <f>IF(N1856="základní",J1856,0)</f>
        <v>151600</v>
      </c>
      <c r="BF1856" s="135">
        <f>IF(N1856="snížená",J1856,0)</f>
        <v>0</v>
      </c>
      <c r="BG1856" s="135">
        <f>IF(N1856="zákl. přenesená",J1856,0)</f>
        <v>0</v>
      </c>
      <c r="BH1856" s="135">
        <f>IF(N1856="sníž. přenesená",J1856,0)</f>
        <v>0</v>
      </c>
      <c r="BI1856" s="135">
        <f>IF(N1856="nulová",J1856,0)</f>
        <v>0</v>
      </c>
      <c r="BJ1856" s="13" t="s">
        <v>82</v>
      </c>
      <c r="BK1856" s="135">
        <f>ROUND(I1856*H1856,2)</f>
        <v>151600</v>
      </c>
      <c r="BL1856" s="13" t="s">
        <v>133</v>
      </c>
      <c r="BM1856" s="134" t="s">
        <v>2918</v>
      </c>
    </row>
    <row r="1857" spans="2:65" s="1" customFormat="1" ht="28.8">
      <c r="B1857" s="25"/>
      <c r="D1857" s="136" t="s">
        <v>134</v>
      </c>
      <c r="F1857" s="137" t="s">
        <v>2919</v>
      </c>
      <c r="L1857" s="25"/>
      <c r="M1857" s="138"/>
      <c r="T1857" s="49"/>
      <c r="AT1857" s="13" t="s">
        <v>134</v>
      </c>
      <c r="AU1857" s="13" t="s">
        <v>84</v>
      </c>
    </row>
    <row r="1858" spans="2:65" s="1" customFormat="1" ht="28.8">
      <c r="B1858" s="25"/>
      <c r="D1858" s="136" t="s">
        <v>136</v>
      </c>
      <c r="F1858" s="139" t="s">
        <v>2914</v>
      </c>
      <c r="L1858" s="25"/>
      <c r="M1858" s="138"/>
      <c r="T1858" s="49"/>
      <c r="AT1858" s="13" t="s">
        <v>136</v>
      </c>
      <c r="AU1858" s="13" t="s">
        <v>84</v>
      </c>
    </row>
    <row r="1859" spans="2:65" s="1" customFormat="1" ht="16.5" customHeight="1">
      <c r="B1859" s="25"/>
      <c r="C1859" s="124" t="s">
        <v>1578</v>
      </c>
      <c r="D1859" s="124" t="s">
        <v>128</v>
      </c>
      <c r="E1859" s="125" t="s">
        <v>2920</v>
      </c>
      <c r="F1859" s="126" t="s">
        <v>2921</v>
      </c>
      <c r="G1859" s="127" t="s">
        <v>208</v>
      </c>
      <c r="H1859" s="128">
        <v>200</v>
      </c>
      <c r="I1859" s="129">
        <v>371</v>
      </c>
      <c r="J1859" s="129">
        <f>ROUND(I1859*H1859,2)</f>
        <v>74200</v>
      </c>
      <c r="K1859" s="126" t="s">
        <v>132</v>
      </c>
      <c r="L1859" s="25"/>
      <c r="M1859" s="130" t="s">
        <v>1</v>
      </c>
      <c r="N1859" s="131" t="s">
        <v>39</v>
      </c>
      <c r="O1859" s="132">
        <v>0</v>
      </c>
      <c r="P1859" s="132">
        <f>O1859*H1859</f>
        <v>0</v>
      </c>
      <c r="Q1859" s="132">
        <v>0</v>
      </c>
      <c r="R1859" s="132">
        <f>Q1859*H1859</f>
        <v>0</v>
      </c>
      <c r="S1859" s="132">
        <v>0</v>
      </c>
      <c r="T1859" s="133">
        <f>S1859*H1859</f>
        <v>0</v>
      </c>
      <c r="AR1859" s="134" t="s">
        <v>133</v>
      </c>
      <c r="AT1859" s="134" t="s">
        <v>128</v>
      </c>
      <c r="AU1859" s="134" t="s">
        <v>84</v>
      </c>
      <c r="AY1859" s="13" t="s">
        <v>125</v>
      </c>
      <c r="BE1859" s="135">
        <f>IF(N1859="základní",J1859,0)</f>
        <v>74200</v>
      </c>
      <c r="BF1859" s="135">
        <f>IF(N1859="snížená",J1859,0)</f>
        <v>0</v>
      </c>
      <c r="BG1859" s="135">
        <f>IF(N1859="zákl. přenesená",J1859,0)</f>
        <v>0</v>
      </c>
      <c r="BH1859" s="135">
        <f>IF(N1859="sníž. přenesená",J1859,0)</f>
        <v>0</v>
      </c>
      <c r="BI1859" s="135">
        <f>IF(N1859="nulová",J1859,0)</f>
        <v>0</v>
      </c>
      <c r="BJ1859" s="13" t="s">
        <v>82</v>
      </c>
      <c r="BK1859" s="135">
        <f>ROUND(I1859*H1859,2)</f>
        <v>74200</v>
      </c>
      <c r="BL1859" s="13" t="s">
        <v>133</v>
      </c>
      <c r="BM1859" s="134" t="s">
        <v>2922</v>
      </c>
    </row>
    <row r="1860" spans="2:65" s="1" customFormat="1" ht="28.8">
      <c r="B1860" s="25"/>
      <c r="D1860" s="136" t="s">
        <v>134</v>
      </c>
      <c r="F1860" s="137" t="s">
        <v>2923</v>
      </c>
      <c r="L1860" s="25"/>
      <c r="M1860" s="138"/>
      <c r="T1860" s="49"/>
      <c r="AT1860" s="13" t="s">
        <v>134</v>
      </c>
      <c r="AU1860" s="13" t="s">
        <v>84</v>
      </c>
    </row>
    <row r="1861" spans="2:65" s="1" customFormat="1" ht="28.8">
      <c r="B1861" s="25"/>
      <c r="D1861" s="136" t="s">
        <v>136</v>
      </c>
      <c r="F1861" s="139" t="s">
        <v>2924</v>
      </c>
      <c r="L1861" s="25"/>
      <c r="M1861" s="138"/>
      <c r="T1861" s="49"/>
      <c r="AT1861" s="13" t="s">
        <v>136</v>
      </c>
      <c r="AU1861" s="13" t="s">
        <v>84</v>
      </c>
    </row>
    <row r="1862" spans="2:65" s="1" customFormat="1" ht="16.5" customHeight="1">
      <c r="B1862" s="25"/>
      <c r="C1862" s="124" t="s">
        <v>2925</v>
      </c>
      <c r="D1862" s="124" t="s">
        <v>128</v>
      </c>
      <c r="E1862" s="125" t="s">
        <v>2926</v>
      </c>
      <c r="F1862" s="126" t="s">
        <v>2927</v>
      </c>
      <c r="G1862" s="127" t="s">
        <v>450</v>
      </c>
      <c r="H1862" s="128">
        <v>200</v>
      </c>
      <c r="I1862" s="129">
        <v>469</v>
      </c>
      <c r="J1862" s="129">
        <f>ROUND(I1862*H1862,2)</f>
        <v>93800</v>
      </c>
      <c r="K1862" s="126" t="s">
        <v>132</v>
      </c>
      <c r="L1862" s="25"/>
      <c r="M1862" s="130" t="s">
        <v>1</v>
      </c>
      <c r="N1862" s="131" t="s">
        <v>39</v>
      </c>
      <c r="O1862" s="132">
        <v>0</v>
      </c>
      <c r="P1862" s="132">
        <f>O1862*H1862</f>
        <v>0</v>
      </c>
      <c r="Q1862" s="132">
        <v>0</v>
      </c>
      <c r="R1862" s="132">
        <f>Q1862*H1862</f>
        <v>0</v>
      </c>
      <c r="S1862" s="132">
        <v>0</v>
      </c>
      <c r="T1862" s="133">
        <f>S1862*H1862</f>
        <v>0</v>
      </c>
      <c r="AR1862" s="134" t="s">
        <v>133</v>
      </c>
      <c r="AT1862" s="134" t="s">
        <v>128</v>
      </c>
      <c r="AU1862" s="134" t="s">
        <v>84</v>
      </c>
      <c r="AY1862" s="13" t="s">
        <v>125</v>
      </c>
      <c r="BE1862" s="135">
        <f>IF(N1862="základní",J1862,0)</f>
        <v>93800</v>
      </c>
      <c r="BF1862" s="135">
        <f>IF(N1862="snížená",J1862,0)</f>
        <v>0</v>
      </c>
      <c r="BG1862" s="135">
        <f>IF(N1862="zákl. přenesená",J1862,0)</f>
        <v>0</v>
      </c>
      <c r="BH1862" s="135">
        <f>IF(N1862="sníž. přenesená",J1862,0)</f>
        <v>0</v>
      </c>
      <c r="BI1862" s="135">
        <f>IF(N1862="nulová",J1862,0)</f>
        <v>0</v>
      </c>
      <c r="BJ1862" s="13" t="s">
        <v>82</v>
      </c>
      <c r="BK1862" s="135">
        <f>ROUND(I1862*H1862,2)</f>
        <v>93800</v>
      </c>
      <c r="BL1862" s="13" t="s">
        <v>133</v>
      </c>
      <c r="BM1862" s="134" t="s">
        <v>2928</v>
      </c>
    </row>
    <row r="1863" spans="2:65" s="1" customFormat="1" ht="28.8">
      <c r="B1863" s="25"/>
      <c r="D1863" s="136" t="s">
        <v>134</v>
      </c>
      <c r="F1863" s="137" t="s">
        <v>2929</v>
      </c>
      <c r="L1863" s="25"/>
      <c r="M1863" s="138"/>
      <c r="T1863" s="49"/>
      <c r="AT1863" s="13" t="s">
        <v>134</v>
      </c>
      <c r="AU1863" s="13" t="s">
        <v>84</v>
      </c>
    </row>
    <row r="1864" spans="2:65" s="1" customFormat="1" ht="28.8">
      <c r="B1864" s="25"/>
      <c r="D1864" s="136" t="s">
        <v>136</v>
      </c>
      <c r="F1864" s="139" t="s">
        <v>2924</v>
      </c>
      <c r="L1864" s="25"/>
      <c r="M1864" s="138"/>
      <c r="T1864" s="49"/>
      <c r="AT1864" s="13" t="s">
        <v>136</v>
      </c>
      <c r="AU1864" s="13" t="s">
        <v>84</v>
      </c>
    </row>
    <row r="1865" spans="2:65" s="1" customFormat="1" ht="16.5" customHeight="1">
      <c r="B1865" s="25"/>
      <c r="C1865" s="124" t="s">
        <v>1583</v>
      </c>
      <c r="D1865" s="124" t="s">
        <v>128</v>
      </c>
      <c r="E1865" s="125" t="s">
        <v>2930</v>
      </c>
      <c r="F1865" s="126" t="s">
        <v>2931</v>
      </c>
      <c r="G1865" s="127" t="s">
        <v>146</v>
      </c>
      <c r="H1865" s="128">
        <v>50</v>
      </c>
      <c r="I1865" s="129">
        <v>489</v>
      </c>
      <c r="J1865" s="129">
        <f>ROUND(I1865*H1865,2)</f>
        <v>24450</v>
      </c>
      <c r="K1865" s="126" t="s">
        <v>132</v>
      </c>
      <c r="L1865" s="25"/>
      <c r="M1865" s="130" t="s">
        <v>1</v>
      </c>
      <c r="N1865" s="131" t="s">
        <v>39</v>
      </c>
      <c r="O1865" s="132">
        <v>0</v>
      </c>
      <c r="P1865" s="132">
        <f>O1865*H1865</f>
        <v>0</v>
      </c>
      <c r="Q1865" s="132">
        <v>0</v>
      </c>
      <c r="R1865" s="132">
        <f>Q1865*H1865</f>
        <v>0</v>
      </c>
      <c r="S1865" s="132">
        <v>0</v>
      </c>
      <c r="T1865" s="133">
        <f>S1865*H1865</f>
        <v>0</v>
      </c>
      <c r="AR1865" s="134" t="s">
        <v>133</v>
      </c>
      <c r="AT1865" s="134" t="s">
        <v>128</v>
      </c>
      <c r="AU1865" s="134" t="s">
        <v>84</v>
      </c>
      <c r="AY1865" s="13" t="s">
        <v>125</v>
      </c>
      <c r="BE1865" s="135">
        <f>IF(N1865="základní",J1865,0)</f>
        <v>24450</v>
      </c>
      <c r="BF1865" s="135">
        <f>IF(N1865="snížená",J1865,0)</f>
        <v>0</v>
      </c>
      <c r="BG1865" s="135">
        <f>IF(N1865="zákl. přenesená",J1865,0)</f>
        <v>0</v>
      </c>
      <c r="BH1865" s="135">
        <f>IF(N1865="sníž. přenesená",J1865,0)</f>
        <v>0</v>
      </c>
      <c r="BI1865" s="135">
        <f>IF(N1865="nulová",J1865,0)</f>
        <v>0</v>
      </c>
      <c r="BJ1865" s="13" t="s">
        <v>82</v>
      </c>
      <c r="BK1865" s="135">
        <f>ROUND(I1865*H1865,2)</f>
        <v>24450</v>
      </c>
      <c r="BL1865" s="13" t="s">
        <v>133</v>
      </c>
      <c r="BM1865" s="134" t="s">
        <v>2932</v>
      </c>
    </row>
    <row r="1866" spans="2:65" s="1" customFormat="1" ht="19.2">
      <c r="B1866" s="25"/>
      <c r="D1866" s="136" t="s">
        <v>134</v>
      </c>
      <c r="F1866" s="137" t="s">
        <v>2933</v>
      </c>
      <c r="L1866" s="25"/>
      <c r="M1866" s="138"/>
      <c r="T1866" s="49"/>
      <c r="AT1866" s="13" t="s">
        <v>134</v>
      </c>
      <c r="AU1866" s="13" t="s">
        <v>84</v>
      </c>
    </row>
    <row r="1867" spans="2:65" s="1" customFormat="1" ht="28.8">
      <c r="B1867" s="25"/>
      <c r="D1867" s="136" t="s">
        <v>136</v>
      </c>
      <c r="F1867" s="139" t="s">
        <v>2924</v>
      </c>
      <c r="L1867" s="25"/>
      <c r="M1867" s="138"/>
      <c r="T1867" s="49"/>
      <c r="AT1867" s="13" t="s">
        <v>136</v>
      </c>
      <c r="AU1867" s="13" t="s">
        <v>84</v>
      </c>
    </row>
    <row r="1868" spans="2:65" s="1" customFormat="1" ht="16.5" customHeight="1">
      <c r="B1868" s="25"/>
      <c r="C1868" s="124" t="s">
        <v>2934</v>
      </c>
      <c r="D1868" s="124" t="s">
        <v>128</v>
      </c>
      <c r="E1868" s="125" t="s">
        <v>2935</v>
      </c>
      <c r="F1868" s="126" t="s">
        <v>2936</v>
      </c>
      <c r="G1868" s="127" t="s">
        <v>146</v>
      </c>
      <c r="H1868" s="128">
        <v>50</v>
      </c>
      <c r="I1868" s="129">
        <v>421</v>
      </c>
      <c r="J1868" s="129">
        <f>ROUND(I1868*H1868,2)</f>
        <v>21050</v>
      </c>
      <c r="K1868" s="126" t="s">
        <v>132</v>
      </c>
      <c r="L1868" s="25"/>
      <c r="M1868" s="130" t="s">
        <v>1</v>
      </c>
      <c r="N1868" s="131" t="s">
        <v>39</v>
      </c>
      <c r="O1868" s="132">
        <v>0</v>
      </c>
      <c r="P1868" s="132">
        <f>O1868*H1868</f>
        <v>0</v>
      </c>
      <c r="Q1868" s="132">
        <v>0</v>
      </c>
      <c r="R1868" s="132">
        <f>Q1868*H1868</f>
        <v>0</v>
      </c>
      <c r="S1868" s="132">
        <v>0</v>
      </c>
      <c r="T1868" s="133">
        <f>S1868*H1868</f>
        <v>0</v>
      </c>
      <c r="AR1868" s="134" t="s">
        <v>133</v>
      </c>
      <c r="AT1868" s="134" t="s">
        <v>128</v>
      </c>
      <c r="AU1868" s="134" t="s">
        <v>84</v>
      </c>
      <c r="AY1868" s="13" t="s">
        <v>125</v>
      </c>
      <c r="BE1868" s="135">
        <f>IF(N1868="základní",J1868,0)</f>
        <v>21050</v>
      </c>
      <c r="BF1868" s="135">
        <f>IF(N1868="snížená",J1868,0)</f>
        <v>0</v>
      </c>
      <c r="BG1868" s="135">
        <f>IF(N1868="zákl. přenesená",J1868,0)</f>
        <v>0</v>
      </c>
      <c r="BH1868" s="135">
        <f>IF(N1868="sníž. přenesená",J1868,0)</f>
        <v>0</v>
      </c>
      <c r="BI1868" s="135">
        <f>IF(N1868="nulová",J1868,0)</f>
        <v>0</v>
      </c>
      <c r="BJ1868" s="13" t="s">
        <v>82</v>
      </c>
      <c r="BK1868" s="135">
        <f>ROUND(I1868*H1868,2)</f>
        <v>21050</v>
      </c>
      <c r="BL1868" s="13" t="s">
        <v>133</v>
      </c>
      <c r="BM1868" s="134" t="s">
        <v>2937</v>
      </c>
    </row>
    <row r="1869" spans="2:65" s="1" customFormat="1" ht="19.2">
      <c r="B1869" s="25"/>
      <c r="D1869" s="136" t="s">
        <v>134</v>
      </c>
      <c r="F1869" s="137" t="s">
        <v>2938</v>
      </c>
      <c r="L1869" s="25"/>
      <c r="M1869" s="138"/>
      <c r="T1869" s="49"/>
      <c r="AT1869" s="13" t="s">
        <v>134</v>
      </c>
      <c r="AU1869" s="13" t="s">
        <v>84</v>
      </c>
    </row>
    <row r="1870" spans="2:65" s="1" customFormat="1" ht="28.8">
      <c r="B1870" s="25"/>
      <c r="D1870" s="136" t="s">
        <v>136</v>
      </c>
      <c r="F1870" s="139" t="s">
        <v>2924</v>
      </c>
      <c r="L1870" s="25"/>
      <c r="M1870" s="138"/>
      <c r="T1870" s="49"/>
      <c r="AT1870" s="13" t="s">
        <v>136</v>
      </c>
      <c r="AU1870" s="13" t="s">
        <v>84</v>
      </c>
    </row>
    <row r="1871" spans="2:65" s="1" customFormat="1" ht="16.5" customHeight="1">
      <c r="B1871" s="25"/>
      <c r="C1871" s="124" t="s">
        <v>1587</v>
      </c>
      <c r="D1871" s="124" t="s">
        <v>128</v>
      </c>
      <c r="E1871" s="125" t="s">
        <v>2939</v>
      </c>
      <c r="F1871" s="126" t="s">
        <v>2940</v>
      </c>
      <c r="G1871" s="127" t="s">
        <v>146</v>
      </c>
      <c r="H1871" s="128">
        <v>10</v>
      </c>
      <c r="I1871" s="129">
        <v>2230</v>
      </c>
      <c r="J1871" s="129">
        <f>ROUND(I1871*H1871,2)</f>
        <v>22300</v>
      </c>
      <c r="K1871" s="126" t="s">
        <v>132</v>
      </c>
      <c r="L1871" s="25"/>
      <c r="M1871" s="130" t="s">
        <v>1</v>
      </c>
      <c r="N1871" s="131" t="s">
        <v>39</v>
      </c>
      <c r="O1871" s="132">
        <v>0</v>
      </c>
      <c r="P1871" s="132">
        <f>O1871*H1871</f>
        <v>0</v>
      </c>
      <c r="Q1871" s="132">
        <v>0</v>
      </c>
      <c r="R1871" s="132">
        <f>Q1871*H1871</f>
        <v>0</v>
      </c>
      <c r="S1871" s="132">
        <v>0</v>
      </c>
      <c r="T1871" s="133">
        <f>S1871*H1871</f>
        <v>0</v>
      </c>
      <c r="AR1871" s="134" t="s">
        <v>133</v>
      </c>
      <c r="AT1871" s="134" t="s">
        <v>128</v>
      </c>
      <c r="AU1871" s="134" t="s">
        <v>84</v>
      </c>
      <c r="AY1871" s="13" t="s">
        <v>125</v>
      </c>
      <c r="BE1871" s="135">
        <f>IF(N1871="základní",J1871,0)</f>
        <v>22300</v>
      </c>
      <c r="BF1871" s="135">
        <f>IF(N1871="snížená",J1871,0)</f>
        <v>0</v>
      </c>
      <c r="BG1871" s="135">
        <f>IF(N1871="zákl. přenesená",J1871,0)</f>
        <v>0</v>
      </c>
      <c r="BH1871" s="135">
        <f>IF(N1871="sníž. přenesená",J1871,0)</f>
        <v>0</v>
      </c>
      <c r="BI1871" s="135">
        <f>IF(N1871="nulová",J1871,0)</f>
        <v>0</v>
      </c>
      <c r="BJ1871" s="13" t="s">
        <v>82</v>
      </c>
      <c r="BK1871" s="135">
        <f>ROUND(I1871*H1871,2)</f>
        <v>22300</v>
      </c>
      <c r="BL1871" s="13" t="s">
        <v>133</v>
      </c>
      <c r="BM1871" s="134" t="s">
        <v>2941</v>
      </c>
    </row>
    <row r="1872" spans="2:65" s="1" customFormat="1" ht="19.2">
      <c r="B1872" s="25"/>
      <c r="D1872" s="136" t="s">
        <v>134</v>
      </c>
      <c r="F1872" s="137" t="s">
        <v>2942</v>
      </c>
      <c r="L1872" s="25"/>
      <c r="M1872" s="138"/>
      <c r="T1872" s="49"/>
      <c r="AT1872" s="13" t="s">
        <v>134</v>
      </c>
      <c r="AU1872" s="13" t="s">
        <v>84</v>
      </c>
    </row>
    <row r="1873" spans="2:65" s="1" customFormat="1" ht="28.8">
      <c r="B1873" s="25"/>
      <c r="D1873" s="136" t="s">
        <v>136</v>
      </c>
      <c r="F1873" s="139" t="s">
        <v>2924</v>
      </c>
      <c r="L1873" s="25"/>
      <c r="M1873" s="138"/>
      <c r="T1873" s="49"/>
      <c r="AT1873" s="13" t="s">
        <v>136</v>
      </c>
      <c r="AU1873" s="13" t="s">
        <v>84</v>
      </c>
    </row>
    <row r="1874" spans="2:65" s="1" customFormat="1" ht="16.5" customHeight="1">
      <c r="B1874" s="25"/>
      <c r="C1874" s="124" t="s">
        <v>2943</v>
      </c>
      <c r="D1874" s="124" t="s">
        <v>128</v>
      </c>
      <c r="E1874" s="125" t="s">
        <v>2944</v>
      </c>
      <c r="F1874" s="126" t="s">
        <v>2945</v>
      </c>
      <c r="G1874" s="127" t="s">
        <v>146</v>
      </c>
      <c r="H1874" s="128">
        <v>10</v>
      </c>
      <c r="I1874" s="129">
        <v>2380</v>
      </c>
      <c r="J1874" s="129">
        <f>ROUND(I1874*H1874,2)</f>
        <v>23800</v>
      </c>
      <c r="K1874" s="126" t="s">
        <v>132</v>
      </c>
      <c r="L1874" s="25"/>
      <c r="M1874" s="130" t="s">
        <v>1</v>
      </c>
      <c r="N1874" s="131" t="s">
        <v>39</v>
      </c>
      <c r="O1874" s="132">
        <v>0</v>
      </c>
      <c r="P1874" s="132">
        <f>O1874*H1874</f>
        <v>0</v>
      </c>
      <c r="Q1874" s="132">
        <v>0</v>
      </c>
      <c r="R1874" s="132">
        <f>Q1874*H1874</f>
        <v>0</v>
      </c>
      <c r="S1874" s="132">
        <v>0</v>
      </c>
      <c r="T1874" s="133">
        <f>S1874*H1874</f>
        <v>0</v>
      </c>
      <c r="AR1874" s="134" t="s">
        <v>133</v>
      </c>
      <c r="AT1874" s="134" t="s">
        <v>128</v>
      </c>
      <c r="AU1874" s="134" t="s">
        <v>84</v>
      </c>
      <c r="AY1874" s="13" t="s">
        <v>125</v>
      </c>
      <c r="BE1874" s="135">
        <f>IF(N1874="základní",J1874,0)</f>
        <v>23800</v>
      </c>
      <c r="BF1874" s="135">
        <f>IF(N1874="snížená",J1874,0)</f>
        <v>0</v>
      </c>
      <c r="BG1874" s="135">
        <f>IF(N1874="zákl. přenesená",J1874,0)</f>
        <v>0</v>
      </c>
      <c r="BH1874" s="135">
        <f>IF(N1874="sníž. přenesená",J1874,0)</f>
        <v>0</v>
      </c>
      <c r="BI1874" s="135">
        <f>IF(N1874="nulová",J1874,0)</f>
        <v>0</v>
      </c>
      <c r="BJ1874" s="13" t="s">
        <v>82</v>
      </c>
      <c r="BK1874" s="135">
        <f>ROUND(I1874*H1874,2)</f>
        <v>23800</v>
      </c>
      <c r="BL1874" s="13" t="s">
        <v>133</v>
      </c>
      <c r="BM1874" s="134" t="s">
        <v>2946</v>
      </c>
    </row>
    <row r="1875" spans="2:65" s="1" customFormat="1" ht="19.2">
      <c r="B1875" s="25"/>
      <c r="D1875" s="136" t="s">
        <v>134</v>
      </c>
      <c r="F1875" s="137" t="s">
        <v>2947</v>
      </c>
      <c r="L1875" s="25"/>
      <c r="M1875" s="138"/>
      <c r="T1875" s="49"/>
      <c r="AT1875" s="13" t="s">
        <v>134</v>
      </c>
      <c r="AU1875" s="13" t="s">
        <v>84</v>
      </c>
    </row>
    <row r="1876" spans="2:65" s="1" customFormat="1" ht="28.8">
      <c r="B1876" s="25"/>
      <c r="D1876" s="136" t="s">
        <v>136</v>
      </c>
      <c r="F1876" s="139" t="s">
        <v>2924</v>
      </c>
      <c r="L1876" s="25"/>
      <c r="M1876" s="138"/>
      <c r="T1876" s="49"/>
      <c r="AT1876" s="13" t="s">
        <v>136</v>
      </c>
      <c r="AU1876" s="13" t="s">
        <v>84</v>
      </c>
    </row>
    <row r="1877" spans="2:65" s="1" customFormat="1" ht="16.5" customHeight="1">
      <c r="B1877" s="25"/>
      <c r="C1877" s="124" t="s">
        <v>1593</v>
      </c>
      <c r="D1877" s="124" t="s">
        <v>128</v>
      </c>
      <c r="E1877" s="125" t="s">
        <v>2948</v>
      </c>
      <c r="F1877" s="126" t="s">
        <v>2949</v>
      </c>
      <c r="G1877" s="127" t="s">
        <v>146</v>
      </c>
      <c r="H1877" s="128">
        <v>10</v>
      </c>
      <c r="I1877" s="129">
        <v>2610</v>
      </c>
      <c r="J1877" s="129">
        <f>ROUND(I1877*H1877,2)</f>
        <v>26100</v>
      </c>
      <c r="K1877" s="126" t="s">
        <v>132</v>
      </c>
      <c r="L1877" s="25"/>
      <c r="M1877" s="130" t="s">
        <v>1</v>
      </c>
      <c r="N1877" s="131" t="s">
        <v>39</v>
      </c>
      <c r="O1877" s="132">
        <v>0</v>
      </c>
      <c r="P1877" s="132">
        <f>O1877*H1877</f>
        <v>0</v>
      </c>
      <c r="Q1877" s="132">
        <v>0</v>
      </c>
      <c r="R1877" s="132">
        <f>Q1877*H1877</f>
        <v>0</v>
      </c>
      <c r="S1877" s="132">
        <v>0</v>
      </c>
      <c r="T1877" s="133">
        <f>S1877*H1877</f>
        <v>0</v>
      </c>
      <c r="AR1877" s="134" t="s">
        <v>133</v>
      </c>
      <c r="AT1877" s="134" t="s">
        <v>128</v>
      </c>
      <c r="AU1877" s="134" t="s">
        <v>84</v>
      </c>
      <c r="AY1877" s="13" t="s">
        <v>125</v>
      </c>
      <c r="BE1877" s="135">
        <f>IF(N1877="základní",J1877,0)</f>
        <v>26100</v>
      </c>
      <c r="BF1877" s="135">
        <f>IF(N1877="snížená",J1877,0)</f>
        <v>0</v>
      </c>
      <c r="BG1877" s="135">
        <f>IF(N1877="zákl. přenesená",J1877,0)</f>
        <v>0</v>
      </c>
      <c r="BH1877" s="135">
        <f>IF(N1877="sníž. přenesená",J1877,0)</f>
        <v>0</v>
      </c>
      <c r="BI1877" s="135">
        <f>IF(N1877="nulová",J1877,0)</f>
        <v>0</v>
      </c>
      <c r="BJ1877" s="13" t="s">
        <v>82</v>
      </c>
      <c r="BK1877" s="135">
        <f>ROUND(I1877*H1877,2)</f>
        <v>26100</v>
      </c>
      <c r="BL1877" s="13" t="s">
        <v>133</v>
      </c>
      <c r="BM1877" s="134" t="s">
        <v>2950</v>
      </c>
    </row>
    <row r="1878" spans="2:65" s="1" customFormat="1" ht="19.2">
      <c r="B1878" s="25"/>
      <c r="D1878" s="136" t="s">
        <v>134</v>
      </c>
      <c r="F1878" s="137" t="s">
        <v>2951</v>
      </c>
      <c r="L1878" s="25"/>
      <c r="M1878" s="138"/>
      <c r="T1878" s="49"/>
      <c r="AT1878" s="13" t="s">
        <v>134</v>
      </c>
      <c r="AU1878" s="13" t="s">
        <v>84</v>
      </c>
    </row>
    <row r="1879" spans="2:65" s="1" customFormat="1" ht="28.8">
      <c r="B1879" s="25"/>
      <c r="D1879" s="136" t="s">
        <v>136</v>
      </c>
      <c r="F1879" s="139" t="s">
        <v>2924</v>
      </c>
      <c r="L1879" s="25"/>
      <c r="M1879" s="138"/>
      <c r="T1879" s="49"/>
      <c r="AT1879" s="13" t="s">
        <v>136</v>
      </c>
      <c r="AU1879" s="13" t="s">
        <v>84</v>
      </c>
    </row>
    <row r="1880" spans="2:65" s="1" customFormat="1" ht="16.5" customHeight="1">
      <c r="B1880" s="25"/>
      <c r="C1880" s="124" t="s">
        <v>2952</v>
      </c>
      <c r="D1880" s="124" t="s">
        <v>128</v>
      </c>
      <c r="E1880" s="125" t="s">
        <v>2953</v>
      </c>
      <c r="F1880" s="126" t="s">
        <v>2954</v>
      </c>
      <c r="G1880" s="127" t="s">
        <v>146</v>
      </c>
      <c r="H1880" s="128">
        <v>50</v>
      </c>
      <c r="I1880" s="129">
        <v>365</v>
      </c>
      <c r="J1880" s="129">
        <f>ROUND(I1880*H1880,2)</f>
        <v>18250</v>
      </c>
      <c r="K1880" s="126" t="s">
        <v>132</v>
      </c>
      <c r="L1880" s="25"/>
      <c r="M1880" s="130" t="s">
        <v>1</v>
      </c>
      <c r="N1880" s="131" t="s">
        <v>39</v>
      </c>
      <c r="O1880" s="132">
        <v>0</v>
      </c>
      <c r="P1880" s="132">
        <f>O1880*H1880</f>
        <v>0</v>
      </c>
      <c r="Q1880" s="132">
        <v>0</v>
      </c>
      <c r="R1880" s="132">
        <f>Q1880*H1880</f>
        <v>0</v>
      </c>
      <c r="S1880" s="132">
        <v>0</v>
      </c>
      <c r="T1880" s="133">
        <f>S1880*H1880</f>
        <v>0</v>
      </c>
      <c r="AR1880" s="134" t="s">
        <v>133</v>
      </c>
      <c r="AT1880" s="134" t="s">
        <v>128</v>
      </c>
      <c r="AU1880" s="134" t="s">
        <v>84</v>
      </c>
      <c r="AY1880" s="13" t="s">
        <v>125</v>
      </c>
      <c r="BE1880" s="135">
        <f>IF(N1880="základní",J1880,0)</f>
        <v>18250</v>
      </c>
      <c r="BF1880" s="135">
        <f>IF(N1880="snížená",J1880,0)</f>
        <v>0</v>
      </c>
      <c r="BG1880" s="135">
        <f>IF(N1880="zákl. přenesená",J1880,0)</f>
        <v>0</v>
      </c>
      <c r="BH1880" s="135">
        <f>IF(N1880="sníž. přenesená",J1880,0)</f>
        <v>0</v>
      </c>
      <c r="BI1880" s="135">
        <f>IF(N1880="nulová",J1880,0)</f>
        <v>0</v>
      </c>
      <c r="BJ1880" s="13" t="s">
        <v>82</v>
      </c>
      <c r="BK1880" s="135">
        <f>ROUND(I1880*H1880,2)</f>
        <v>18250</v>
      </c>
      <c r="BL1880" s="13" t="s">
        <v>133</v>
      </c>
      <c r="BM1880" s="134" t="s">
        <v>2955</v>
      </c>
    </row>
    <row r="1881" spans="2:65" s="1" customFormat="1" ht="19.2">
      <c r="B1881" s="25"/>
      <c r="D1881" s="136" t="s">
        <v>134</v>
      </c>
      <c r="F1881" s="137" t="s">
        <v>2956</v>
      </c>
      <c r="L1881" s="25"/>
      <c r="M1881" s="138"/>
      <c r="T1881" s="49"/>
      <c r="AT1881" s="13" t="s">
        <v>134</v>
      </c>
      <c r="AU1881" s="13" t="s">
        <v>84</v>
      </c>
    </row>
    <row r="1882" spans="2:65" s="1" customFormat="1" ht="19.2">
      <c r="B1882" s="25"/>
      <c r="D1882" s="136" t="s">
        <v>136</v>
      </c>
      <c r="F1882" s="139" t="s">
        <v>2957</v>
      </c>
      <c r="L1882" s="25"/>
      <c r="M1882" s="138"/>
      <c r="T1882" s="49"/>
      <c r="AT1882" s="13" t="s">
        <v>136</v>
      </c>
      <c r="AU1882" s="13" t="s">
        <v>84</v>
      </c>
    </row>
    <row r="1883" spans="2:65" s="1" customFormat="1" ht="16.5" customHeight="1">
      <c r="B1883" s="25"/>
      <c r="C1883" s="124" t="s">
        <v>1597</v>
      </c>
      <c r="D1883" s="124" t="s">
        <v>128</v>
      </c>
      <c r="E1883" s="125" t="s">
        <v>2958</v>
      </c>
      <c r="F1883" s="126" t="s">
        <v>2959</v>
      </c>
      <c r="G1883" s="127" t="s">
        <v>146</v>
      </c>
      <c r="H1883" s="128">
        <v>50</v>
      </c>
      <c r="I1883" s="129">
        <v>452</v>
      </c>
      <c r="J1883" s="129">
        <f>ROUND(I1883*H1883,2)</f>
        <v>22600</v>
      </c>
      <c r="K1883" s="126" t="s">
        <v>132</v>
      </c>
      <c r="L1883" s="25"/>
      <c r="M1883" s="130" t="s">
        <v>1</v>
      </c>
      <c r="N1883" s="131" t="s">
        <v>39</v>
      </c>
      <c r="O1883" s="132">
        <v>0</v>
      </c>
      <c r="P1883" s="132">
        <f>O1883*H1883</f>
        <v>0</v>
      </c>
      <c r="Q1883" s="132">
        <v>0</v>
      </c>
      <c r="R1883" s="132">
        <f>Q1883*H1883</f>
        <v>0</v>
      </c>
      <c r="S1883" s="132">
        <v>0</v>
      </c>
      <c r="T1883" s="133">
        <f>S1883*H1883</f>
        <v>0</v>
      </c>
      <c r="AR1883" s="134" t="s">
        <v>133</v>
      </c>
      <c r="AT1883" s="134" t="s">
        <v>128</v>
      </c>
      <c r="AU1883" s="134" t="s">
        <v>84</v>
      </c>
      <c r="AY1883" s="13" t="s">
        <v>125</v>
      </c>
      <c r="BE1883" s="135">
        <f>IF(N1883="základní",J1883,0)</f>
        <v>22600</v>
      </c>
      <c r="BF1883" s="135">
        <f>IF(N1883="snížená",J1883,0)</f>
        <v>0</v>
      </c>
      <c r="BG1883" s="135">
        <f>IF(N1883="zákl. přenesená",J1883,0)</f>
        <v>0</v>
      </c>
      <c r="BH1883" s="135">
        <f>IF(N1883="sníž. přenesená",J1883,0)</f>
        <v>0</v>
      </c>
      <c r="BI1883" s="135">
        <f>IF(N1883="nulová",J1883,0)</f>
        <v>0</v>
      </c>
      <c r="BJ1883" s="13" t="s">
        <v>82</v>
      </c>
      <c r="BK1883" s="135">
        <f>ROUND(I1883*H1883,2)</f>
        <v>22600</v>
      </c>
      <c r="BL1883" s="13" t="s">
        <v>133</v>
      </c>
      <c r="BM1883" s="134" t="s">
        <v>2960</v>
      </c>
    </row>
    <row r="1884" spans="2:65" s="1" customFormat="1" ht="19.2">
      <c r="B1884" s="25"/>
      <c r="D1884" s="136" t="s">
        <v>134</v>
      </c>
      <c r="F1884" s="137" t="s">
        <v>2961</v>
      </c>
      <c r="L1884" s="25"/>
      <c r="M1884" s="138"/>
      <c r="T1884" s="49"/>
      <c r="AT1884" s="13" t="s">
        <v>134</v>
      </c>
      <c r="AU1884" s="13" t="s">
        <v>84</v>
      </c>
    </row>
    <row r="1885" spans="2:65" s="1" customFormat="1" ht="19.2">
      <c r="B1885" s="25"/>
      <c r="D1885" s="136" t="s">
        <v>136</v>
      </c>
      <c r="F1885" s="139" t="s">
        <v>2957</v>
      </c>
      <c r="L1885" s="25"/>
      <c r="M1885" s="138"/>
      <c r="T1885" s="49"/>
      <c r="AT1885" s="13" t="s">
        <v>136</v>
      </c>
      <c r="AU1885" s="13" t="s">
        <v>84</v>
      </c>
    </row>
    <row r="1886" spans="2:65" s="1" customFormat="1" ht="16.5" customHeight="1">
      <c r="B1886" s="25"/>
      <c r="C1886" s="124" t="s">
        <v>2962</v>
      </c>
      <c r="D1886" s="124" t="s">
        <v>128</v>
      </c>
      <c r="E1886" s="125" t="s">
        <v>2963</v>
      </c>
      <c r="F1886" s="126" t="s">
        <v>2964</v>
      </c>
      <c r="G1886" s="127" t="s">
        <v>450</v>
      </c>
      <c r="H1886" s="128">
        <v>20</v>
      </c>
      <c r="I1886" s="129">
        <v>371</v>
      </c>
      <c r="J1886" s="129">
        <f>ROUND(I1886*H1886,2)</f>
        <v>7420</v>
      </c>
      <c r="K1886" s="126" t="s">
        <v>132</v>
      </c>
      <c r="L1886" s="25"/>
      <c r="M1886" s="130" t="s">
        <v>1</v>
      </c>
      <c r="N1886" s="131" t="s">
        <v>39</v>
      </c>
      <c r="O1886" s="132">
        <v>0</v>
      </c>
      <c r="P1886" s="132">
        <f>O1886*H1886</f>
        <v>0</v>
      </c>
      <c r="Q1886" s="132">
        <v>0</v>
      </c>
      <c r="R1886" s="132">
        <f>Q1886*H1886</f>
        <v>0</v>
      </c>
      <c r="S1886" s="132">
        <v>0</v>
      </c>
      <c r="T1886" s="133">
        <f>S1886*H1886</f>
        <v>0</v>
      </c>
      <c r="AR1886" s="134" t="s">
        <v>133</v>
      </c>
      <c r="AT1886" s="134" t="s">
        <v>128</v>
      </c>
      <c r="AU1886" s="134" t="s">
        <v>84</v>
      </c>
      <c r="AY1886" s="13" t="s">
        <v>125</v>
      </c>
      <c r="BE1886" s="135">
        <f>IF(N1886="základní",J1886,0)</f>
        <v>7420</v>
      </c>
      <c r="BF1886" s="135">
        <f>IF(N1886="snížená",J1886,0)</f>
        <v>0</v>
      </c>
      <c r="BG1886" s="135">
        <f>IF(N1886="zákl. přenesená",J1886,0)</f>
        <v>0</v>
      </c>
      <c r="BH1886" s="135">
        <f>IF(N1886="sníž. přenesená",J1886,0)</f>
        <v>0</v>
      </c>
      <c r="BI1886" s="135">
        <f>IF(N1886="nulová",J1886,0)</f>
        <v>0</v>
      </c>
      <c r="BJ1886" s="13" t="s">
        <v>82</v>
      </c>
      <c r="BK1886" s="135">
        <f>ROUND(I1886*H1886,2)</f>
        <v>7420</v>
      </c>
      <c r="BL1886" s="13" t="s">
        <v>133</v>
      </c>
      <c r="BM1886" s="134" t="s">
        <v>2965</v>
      </c>
    </row>
    <row r="1887" spans="2:65" s="1" customFormat="1" ht="19.2">
      <c r="B1887" s="25"/>
      <c r="D1887" s="136" t="s">
        <v>134</v>
      </c>
      <c r="F1887" s="137" t="s">
        <v>2966</v>
      </c>
      <c r="L1887" s="25"/>
      <c r="M1887" s="138"/>
      <c r="T1887" s="49"/>
      <c r="AT1887" s="13" t="s">
        <v>134</v>
      </c>
      <c r="AU1887" s="13" t="s">
        <v>84</v>
      </c>
    </row>
    <row r="1888" spans="2:65" s="1" customFormat="1" ht="28.8">
      <c r="B1888" s="25"/>
      <c r="D1888" s="136" t="s">
        <v>136</v>
      </c>
      <c r="F1888" s="139" t="s">
        <v>2967</v>
      </c>
      <c r="L1888" s="25"/>
      <c r="M1888" s="138"/>
      <c r="T1888" s="49"/>
      <c r="AT1888" s="13" t="s">
        <v>136</v>
      </c>
      <c r="AU1888" s="13" t="s">
        <v>84</v>
      </c>
    </row>
    <row r="1889" spans="2:65" s="1" customFormat="1" ht="16.5" customHeight="1">
      <c r="B1889" s="25"/>
      <c r="C1889" s="124" t="s">
        <v>1603</v>
      </c>
      <c r="D1889" s="124" t="s">
        <v>128</v>
      </c>
      <c r="E1889" s="125" t="s">
        <v>2968</v>
      </c>
      <c r="F1889" s="126" t="s">
        <v>2969</v>
      </c>
      <c r="G1889" s="127" t="s">
        <v>450</v>
      </c>
      <c r="H1889" s="128">
        <v>20</v>
      </c>
      <c r="I1889" s="129">
        <v>303</v>
      </c>
      <c r="J1889" s="129">
        <f>ROUND(I1889*H1889,2)</f>
        <v>6060</v>
      </c>
      <c r="K1889" s="126" t="s">
        <v>132</v>
      </c>
      <c r="L1889" s="25"/>
      <c r="M1889" s="130" t="s">
        <v>1</v>
      </c>
      <c r="N1889" s="131" t="s">
        <v>39</v>
      </c>
      <c r="O1889" s="132">
        <v>0</v>
      </c>
      <c r="P1889" s="132">
        <f>O1889*H1889</f>
        <v>0</v>
      </c>
      <c r="Q1889" s="132">
        <v>0</v>
      </c>
      <c r="R1889" s="132">
        <f>Q1889*H1889</f>
        <v>0</v>
      </c>
      <c r="S1889" s="132">
        <v>0</v>
      </c>
      <c r="T1889" s="133">
        <f>S1889*H1889</f>
        <v>0</v>
      </c>
      <c r="AR1889" s="134" t="s">
        <v>133</v>
      </c>
      <c r="AT1889" s="134" t="s">
        <v>128</v>
      </c>
      <c r="AU1889" s="134" t="s">
        <v>84</v>
      </c>
      <c r="AY1889" s="13" t="s">
        <v>125</v>
      </c>
      <c r="BE1889" s="135">
        <f>IF(N1889="základní",J1889,0)</f>
        <v>6060</v>
      </c>
      <c r="BF1889" s="135">
        <f>IF(N1889="snížená",J1889,0)</f>
        <v>0</v>
      </c>
      <c r="BG1889" s="135">
        <f>IF(N1889="zákl. přenesená",J1889,0)</f>
        <v>0</v>
      </c>
      <c r="BH1889" s="135">
        <f>IF(N1889="sníž. přenesená",J1889,0)</f>
        <v>0</v>
      </c>
      <c r="BI1889" s="135">
        <f>IF(N1889="nulová",J1889,0)</f>
        <v>0</v>
      </c>
      <c r="BJ1889" s="13" t="s">
        <v>82</v>
      </c>
      <c r="BK1889" s="135">
        <f>ROUND(I1889*H1889,2)</f>
        <v>6060</v>
      </c>
      <c r="BL1889" s="13" t="s">
        <v>133</v>
      </c>
      <c r="BM1889" s="134" t="s">
        <v>2970</v>
      </c>
    </row>
    <row r="1890" spans="2:65" s="1" customFormat="1" ht="19.2">
      <c r="B1890" s="25"/>
      <c r="D1890" s="136" t="s">
        <v>134</v>
      </c>
      <c r="F1890" s="137" t="s">
        <v>2971</v>
      </c>
      <c r="L1890" s="25"/>
      <c r="M1890" s="138"/>
      <c r="T1890" s="49"/>
      <c r="AT1890" s="13" t="s">
        <v>134</v>
      </c>
      <c r="AU1890" s="13" t="s">
        <v>84</v>
      </c>
    </row>
    <row r="1891" spans="2:65" s="1" customFormat="1" ht="28.8">
      <c r="B1891" s="25"/>
      <c r="D1891" s="136" t="s">
        <v>136</v>
      </c>
      <c r="F1891" s="139" t="s">
        <v>2967</v>
      </c>
      <c r="L1891" s="25"/>
      <c r="M1891" s="138"/>
      <c r="T1891" s="49"/>
      <c r="AT1891" s="13" t="s">
        <v>136</v>
      </c>
      <c r="AU1891" s="13" t="s">
        <v>84</v>
      </c>
    </row>
    <row r="1892" spans="2:65" s="1" customFormat="1" ht="16.5" customHeight="1">
      <c r="B1892" s="25"/>
      <c r="C1892" s="124" t="s">
        <v>2972</v>
      </c>
      <c r="D1892" s="124" t="s">
        <v>128</v>
      </c>
      <c r="E1892" s="125" t="s">
        <v>2973</v>
      </c>
      <c r="F1892" s="126" t="s">
        <v>2974</v>
      </c>
      <c r="G1892" s="127" t="s">
        <v>450</v>
      </c>
      <c r="H1892" s="128">
        <v>20</v>
      </c>
      <c r="I1892" s="129">
        <v>557</v>
      </c>
      <c r="J1892" s="129">
        <f>ROUND(I1892*H1892,2)</f>
        <v>11140</v>
      </c>
      <c r="K1892" s="126" t="s">
        <v>132</v>
      </c>
      <c r="L1892" s="25"/>
      <c r="M1892" s="130" t="s">
        <v>1</v>
      </c>
      <c r="N1892" s="131" t="s">
        <v>39</v>
      </c>
      <c r="O1892" s="132">
        <v>0</v>
      </c>
      <c r="P1892" s="132">
        <f>O1892*H1892</f>
        <v>0</v>
      </c>
      <c r="Q1892" s="132">
        <v>0</v>
      </c>
      <c r="R1892" s="132">
        <f>Q1892*H1892</f>
        <v>0</v>
      </c>
      <c r="S1892" s="132">
        <v>0</v>
      </c>
      <c r="T1892" s="133">
        <f>S1892*H1892</f>
        <v>0</v>
      </c>
      <c r="AR1892" s="134" t="s">
        <v>133</v>
      </c>
      <c r="AT1892" s="134" t="s">
        <v>128</v>
      </c>
      <c r="AU1892" s="134" t="s">
        <v>84</v>
      </c>
      <c r="AY1892" s="13" t="s">
        <v>125</v>
      </c>
      <c r="BE1892" s="135">
        <f>IF(N1892="základní",J1892,0)</f>
        <v>11140</v>
      </c>
      <c r="BF1892" s="135">
        <f>IF(N1892="snížená",J1892,0)</f>
        <v>0</v>
      </c>
      <c r="BG1892" s="135">
        <f>IF(N1892="zákl. přenesená",J1892,0)</f>
        <v>0</v>
      </c>
      <c r="BH1892" s="135">
        <f>IF(N1892="sníž. přenesená",J1892,0)</f>
        <v>0</v>
      </c>
      <c r="BI1892" s="135">
        <f>IF(N1892="nulová",J1892,0)</f>
        <v>0</v>
      </c>
      <c r="BJ1892" s="13" t="s">
        <v>82</v>
      </c>
      <c r="BK1892" s="135">
        <f>ROUND(I1892*H1892,2)</f>
        <v>11140</v>
      </c>
      <c r="BL1892" s="13" t="s">
        <v>133</v>
      </c>
      <c r="BM1892" s="134" t="s">
        <v>2975</v>
      </c>
    </row>
    <row r="1893" spans="2:65" s="1" customFormat="1" ht="19.2">
      <c r="B1893" s="25"/>
      <c r="D1893" s="136" t="s">
        <v>134</v>
      </c>
      <c r="F1893" s="137" t="s">
        <v>2976</v>
      </c>
      <c r="L1893" s="25"/>
      <c r="M1893" s="138"/>
      <c r="T1893" s="49"/>
      <c r="AT1893" s="13" t="s">
        <v>134</v>
      </c>
      <c r="AU1893" s="13" t="s">
        <v>84</v>
      </c>
    </row>
    <row r="1894" spans="2:65" s="1" customFormat="1" ht="28.8">
      <c r="B1894" s="25"/>
      <c r="D1894" s="136" t="s">
        <v>136</v>
      </c>
      <c r="F1894" s="139" t="s">
        <v>2967</v>
      </c>
      <c r="L1894" s="25"/>
      <c r="M1894" s="138"/>
      <c r="T1894" s="49"/>
      <c r="AT1894" s="13" t="s">
        <v>136</v>
      </c>
      <c r="AU1894" s="13" t="s">
        <v>84</v>
      </c>
    </row>
    <row r="1895" spans="2:65" s="1" customFormat="1" ht="16.5" customHeight="1">
      <c r="B1895" s="25"/>
      <c r="C1895" s="124" t="s">
        <v>1608</v>
      </c>
      <c r="D1895" s="124" t="s">
        <v>128</v>
      </c>
      <c r="E1895" s="125" t="s">
        <v>2977</v>
      </c>
      <c r="F1895" s="126" t="s">
        <v>2978</v>
      </c>
      <c r="G1895" s="127" t="s">
        <v>450</v>
      </c>
      <c r="H1895" s="128">
        <v>20</v>
      </c>
      <c r="I1895" s="129">
        <v>998</v>
      </c>
      <c r="J1895" s="129">
        <f>ROUND(I1895*H1895,2)</f>
        <v>19960</v>
      </c>
      <c r="K1895" s="126" t="s">
        <v>132</v>
      </c>
      <c r="L1895" s="25"/>
      <c r="M1895" s="130" t="s">
        <v>1</v>
      </c>
      <c r="N1895" s="131" t="s">
        <v>39</v>
      </c>
      <c r="O1895" s="132">
        <v>0</v>
      </c>
      <c r="P1895" s="132">
        <f>O1895*H1895</f>
        <v>0</v>
      </c>
      <c r="Q1895" s="132">
        <v>0</v>
      </c>
      <c r="R1895" s="132">
        <f>Q1895*H1895</f>
        <v>0</v>
      </c>
      <c r="S1895" s="132">
        <v>0</v>
      </c>
      <c r="T1895" s="133">
        <f>S1895*H1895</f>
        <v>0</v>
      </c>
      <c r="AR1895" s="134" t="s">
        <v>133</v>
      </c>
      <c r="AT1895" s="134" t="s">
        <v>128</v>
      </c>
      <c r="AU1895" s="134" t="s">
        <v>84</v>
      </c>
      <c r="AY1895" s="13" t="s">
        <v>125</v>
      </c>
      <c r="BE1895" s="135">
        <f>IF(N1895="základní",J1895,0)</f>
        <v>19960</v>
      </c>
      <c r="BF1895" s="135">
        <f>IF(N1895="snížená",J1895,0)</f>
        <v>0</v>
      </c>
      <c r="BG1895" s="135">
        <f>IF(N1895="zákl. přenesená",J1895,0)</f>
        <v>0</v>
      </c>
      <c r="BH1895" s="135">
        <f>IF(N1895="sníž. přenesená",J1895,0)</f>
        <v>0</v>
      </c>
      <c r="BI1895" s="135">
        <f>IF(N1895="nulová",J1895,0)</f>
        <v>0</v>
      </c>
      <c r="BJ1895" s="13" t="s">
        <v>82</v>
      </c>
      <c r="BK1895" s="135">
        <f>ROUND(I1895*H1895,2)</f>
        <v>19960</v>
      </c>
      <c r="BL1895" s="13" t="s">
        <v>133</v>
      </c>
      <c r="BM1895" s="134" t="s">
        <v>2979</v>
      </c>
    </row>
    <row r="1896" spans="2:65" s="1" customFormat="1" ht="19.2">
      <c r="B1896" s="25"/>
      <c r="D1896" s="136" t="s">
        <v>134</v>
      </c>
      <c r="F1896" s="137" t="s">
        <v>2980</v>
      </c>
      <c r="L1896" s="25"/>
      <c r="M1896" s="138"/>
      <c r="T1896" s="49"/>
      <c r="AT1896" s="13" t="s">
        <v>134</v>
      </c>
      <c r="AU1896" s="13" t="s">
        <v>84</v>
      </c>
    </row>
    <row r="1897" spans="2:65" s="1" customFormat="1" ht="28.8">
      <c r="B1897" s="25"/>
      <c r="D1897" s="136" t="s">
        <v>136</v>
      </c>
      <c r="F1897" s="139" t="s">
        <v>2967</v>
      </c>
      <c r="L1897" s="25"/>
      <c r="M1897" s="138"/>
      <c r="T1897" s="49"/>
      <c r="AT1897" s="13" t="s">
        <v>136</v>
      </c>
      <c r="AU1897" s="13" t="s">
        <v>84</v>
      </c>
    </row>
    <row r="1898" spans="2:65" s="1" customFormat="1" ht="16.5" customHeight="1">
      <c r="B1898" s="25"/>
      <c r="C1898" s="124" t="s">
        <v>2981</v>
      </c>
      <c r="D1898" s="124" t="s">
        <v>128</v>
      </c>
      <c r="E1898" s="125" t="s">
        <v>2982</v>
      </c>
      <c r="F1898" s="126" t="s">
        <v>2983</v>
      </c>
      <c r="G1898" s="127" t="s">
        <v>450</v>
      </c>
      <c r="H1898" s="128">
        <v>20</v>
      </c>
      <c r="I1898" s="129">
        <v>755</v>
      </c>
      <c r="J1898" s="129">
        <f>ROUND(I1898*H1898,2)</f>
        <v>15100</v>
      </c>
      <c r="K1898" s="126" t="s">
        <v>132</v>
      </c>
      <c r="L1898" s="25"/>
      <c r="M1898" s="130" t="s">
        <v>1</v>
      </c>
      <c r="N1898" s="131" t="s">
        <v>39</v>
      </c>
      <c r="O1898" s="132">
        <v>0</v>
      </c>
      <c r="P1898" s="132">
        <f>O1898*H1898</f>
        <v>0</v>
      </c>
      <c r="Q1898" s="132">
        <v>0</v>
      </c>
      <c r="R1898" s="132">
        <f>Q1898*H1898</f>
        <v>0</v>
      </c>
      <c r="S1898" s="132">
        <v>0</v>
      </c>
      <c r="T1898" s="133">
        <f>S1898*H1898</f>
        <v>0</v>
      </c>
      <c r="AR1898" s="134" t="s">
        <v>133</v>
      </c>
      <c r="AT1898" s="134" t="s">
        <v>128</v>
      </c>
      <c r="AU1898" s="134" t="s">
        <v>84</v>
      </c>
      <c r="AY1898" s="13" t="s">
        <v>125</v>
      </c>
      <c r="BE1898" s="135">
        <f>IF(N1898="základní",J1898,0)</f>
        <v>15100</v>
      </c>
      <c r="BF1898" s="135">
        <f>IF(N1898="snížená",J1898,0)</f>
        <v>0</v>
      </c>
      <c r="BG1898" s="135">
        <f>IF(N1898="zákl. přenesená",J1898,0)</f>
        <v>0</v>
      </c>
      <c r="BH1898" s="135">
        <f>IF(N1898="sníž. přenesená",J1898,0)</f>
        <v>0</v>
      </c>
      <c r="BI1898" s="135">
        <f>IF(N1898="nulová",J1898,0)</f>
        <v>0</v>
      </c>
      <c r="BJ1898" s="13" t="s">
        <v>82</v>
      </c>
      <c r="BK1898" s="135">
        <f>ROUND(I1898*H1898,2)</f>
        <v>15100</v>
      </c>
      <c r="BL1898" s="13" t="s">
        <v>133</v>
      </c>
      <c r="BM1898" s="134" t="s">
        <v>2984</v>
      </c>
    </row>
    <row r="1899" spans="2:65" s="1" customFormat="1" ht="19.2">
      <c r="B1899" s="25"/>
      <c r="D1899" s="136" t="s">
        <v>134</v>
      </c>
      <c r="F1899" s="137" t="s">
        <v>2985</v>
      </c>
      <c r="L1899" s="25"/>
      <c r="M1899" s="138"/>
      <c r="T1899" s="49"/>
      <c r="AT1899" s="13" t="s">
        <v>134</v>
      </c>
      <c r="AU1899" s="13" t="s">
        <v>84</v>
      </c>
    </row>
    <row r="1900" spans="2:65" s="1" customFormat="1" ht="28.8">
      <c r="B1900" s="25"/>
      <c r="D1900" s="136" t="s">
        <v>136</v>
      </c>
      <c r="F1900" s="139" t="s">
        <v>2967</v>
      </c>
      <c r="L1900" s="25"/>
      <c r="M1900" s="138"/>
      <c r="T1900" s="49"/>
      <c r="AT1900" s="13" t="s">
        <v>136</v>
      </c>
      <c r="AU1900" s="13" t="s">
        <v>84</v>
      </c>
    </row>
    <row r="1901" spans="2:65" s="1" customFormat="1" ht="16.5" customHeight="1">
      <c r="B1901" s="25"/>
      <c r="C1901" s="124" t="s">
        <v>1613</v>
      </c>
      <c r="D1901" s="124" t="s">
        <v>128</v>
      </c>
      <c r="E1901" s="125" t="s">
        <v>2986</v>
      </c>
      <c r="F1901" s="126" t="s">
        <v>2987</v>
      </c>
      <c r="G1901" s="127" t="s">
        <v>450</v>
      </c>
      <c r="H1901" s="128">
        <v>20</v>
      </c>
      <c r="I1901" s="129">
        <v>879</v>
      </c>
      <c r="J1901" s="129">
        <f>ROUND(I1901*H1901,2)</f>
        <v>17580</v>
      </c>
      <c r="K1901" s="126" t="s">
        <v>132</v>
      </c>
      <c r="L1901" s="25"/>
      <c r="M1901" s="130" t="s">
        <v>1</v>
      </c>
      <c r="N1901" s="131" t="s">
        <v>39</v>
      </c>
      <c r="O1901" s="132">
        <v>0</v>
      </c>
      <c r="P1901" s="132">
        <f>O1901*H1901</f>
        <v>0</v>
      </c>
      <c r="Q1901" s="132">
        <v>0</v>
      </c>
      <c r="R1901" s="132">
        <f>Q1901*H1901</f>
        <v>0</v>
      </c>
      <c r="S1901" s="132">
        <v>0</v>
      </c>
      <c r="T1901" s="133">
        <f>S1901*H1901</f>
        <v>0</v>
      </c>
      <c r="AR1901" s="134" t="s">
        <v>133</v>
      </c>
      <c r="AT1901" s="134" t="s">
        <v>128</v>
      </c>
      <c r="AU1901" s="134" t="s">
        <v>84</v>
      </c>
      <c r="AY1901" s="13" t="s">
        <v>125</v>
      </c>
      <c r="BE1901" s="135">
        <f>IF(N1901="základní",J1901,0)</f>
        <v>17580</v>
      </c>
      <c r="BF1901" s="135">
        <f>IF(N1901="snížená",J1901,0)</f>
        <v>0</v>
      </c>
      <c r="BG1901" s="135">
        <f>IF(N1901="zákl. přenesená",J1901,0)</f>
        <v>0</v>
      </c>
      <c r="BH1901" s="135">
        <f>IF(N1901="sníž. přenesená",J1901,0)</f>
        <v>0</v>
      </c>
      <c r="BI1901" s="135">
        <f>IF(N1901="nulová",J1901,0)</f>
        <v>0</v>
      </c>
      <c r="BJ1901" s="13" t="s">
        <v>82</v>
      </c>
      <c r="BK1901" s="135">
        <f>ROUND(I1901*H1901,2)</f>
        <v>17580</v>
      </c>
      <c r="BL1901" s="13" t="s">
        <v>133</v>
      </c>
      <c r="BM1901" s="134" t="s">
        <v>2988</v>
      </c>
    </row>
    <row r="1902" spans="2:65" s="1" customFormat="1" ht="19.2">
      <c r="B1902" s="25"/>
      <c r="D1902" s="136" t="s">
        <v>134</v>
      </c>
      <c r="F1902" s="137" t="s">
        <v>2989</v>
      </c>
      <c r="L1902" s="25"/>
      <c r="M1902" s="138"/>
      <c r="T1902" s="49"/>
      <c r="AT1902" s="13" t="s">
        <v>134</v>
      </c>
      <c r="AU1902" s="13" t="s">
        <v>84</v>
      </c>
    </row>
    <row r="1903" spans="2:65" s="1" customFormat="1" ht="28.8">
      <c r="B1903" s="25"/>
      <c r="D1903" s="136" t="s">
        <v>136</v>
      </c>
      <c r="F1903" s="139" t="s">
        <v>2967</v>
      </c>
      <c r="L1903" s="25"/>
      <c r="M1903" s="138"/>
      <c r="T1903" s="49"/>
      <c r="AT1903" s="13" t="s">
        <v>136</v>
      </c>
      <c r="AU1903" s="13" t="s">
        <v>84</v>
      </c>
    </row>
    <row r="1904" spans="2:65" s="1" customFormat="1" ht="16.5" customHeight="1">
      <c r="B1904" s="25"/>
      <c r="C1904" s="124" t="s">
        <v>2990</v>
      </c>
      <c r="D1904" s="124" t="s">
        <v>128</v>
      </c>
      <c r="E1904" s="125" t="s">
        <v>2991</v>
      </c>
      <c r="F1904" s="126" t="s">
        <v>2992</v>
      </c>
      <c r="G1904" s="127" t="s">
        <v>450</v>
      </c>
      <c r="H1904" s="128">
        <v>20</v>
      </c>
      <c r="I1904" s="129">
        <v>1490</v>
      </c>
      <c r="J1904" s="129">
        <f>ROUND(I1904*H1904,2)</f>
        <v>29800</v>
      </c>
      <c r="K1904" s="126" t="s">
        <v>132</v>
      </c>
      <c r="L1904" s="25"/>
      <c r="M1904" s="130" t="s">
        <v>1</v>
      </c>
      <c r="N1904" s="131" t="s">
        <v>39</v>
      </c>
      <c r="O1904" s="132">
        <v>0</v>
      </c>
      <c r="P1904" s="132">
        <f>O1904*H1904</f>
        <v>0</v>
      </c>
      <c r="Q1904" s="132">
        <v>0</v>
      </c>
      <c r="R1904" s="132">
        <f>Q1904*H1904</f>
        <v>0</v>
      </c>
      <c r="S1904" s="132">
        <v>0</v>
      </c>
      <c r="T1904" s="133">
        <f>S1904*H1904</f>
        <v>0</v>
      </c>
      <c r="AR1904" s="134" t="s">
        <v>133</v>
      </c>
      <c r="AT1904" s="134" t="s">
        <v>128</v>
      </c>
      <c r="AU1904" s="134" t="s">
        <v>84</v>
      </c>
      <c r="AY1904" s="13" t="s">
        <v>125</v>
      </c>
      <c r="BE1904" s="135">
        <f>IF(N1904="základní",J1904,0)</f>
        <v>29800</v>
      </c>
      <c r="BF1904" s="135">
        <f>IF(N1904="snížená",J1904,0)</f>
        <v>0</v>
      </c>
      <c r="BG1904" s="135">
        <f>IF(N1904="zákl. přenesená",J1904,0)</f>
        <v>0</v>
      </c>
      <c r="BH1904" s="135">
        <f>IF(N1904="sníž. přenesená",J1904,0)</f>
        <v>0</v>
      </c>
      <c r="BI1904" s="135">
        <f>IF(N1904="nulová",J1904,0)</f>
        <v>0</v>
      </c>
      <c r="BJ1904" s="13" t="s">
        <v>82</v>
      </c>
      <c r="BK1904" s="135">
        <f>ROUND(I1904*H1904,2)</f>
        <v>29800</v>
      </c>
      <c r="BL1904" s="13" t="s">
        <v>133</v>
      </c>
      <c r="BM1904" s="134" t="s">
        <v>2993</v>
      </c>
    </row>
    <row r="1905" spans="2:65" s="1" customFormat="1" ht="19.2">
      <c r="B1905" s="25"/>
      <c r="D1905" s="136" t="s">
        <v>134</v>
      </c>
      <c r="F1905" s="137" t="s">
        <v>2994</v>
      </c>
      <c r="L1905" s="25"/>
      <c r="M1905" s="138"/>
      <c r="T1905" s="49"/>
      <c r="AT1905" s="13" t="s">
        <v>134</v>
      </c>
      <c r="AU1905" s="13" t="s">
        <v>84</v>
      </c>
    </row>
    <row r="1906" spans="2:65" s="1" customFormat="1" ht="28.8">
      <c r="B1906" s="25"/>
      <c r="D1906" s="136" t="s">
        <v>136</v>
      </c>
      <c r="F1906" s="139" t="s">
        <v>2995</v>
      </c>
      <c r="L1906" s="25"/>
      <c r="M1906" s="138"/>
      <c r="T1906" s="49"/>
      <c r="AT1906" s="13" t="s">
        <v>136</v>
      </c>
      <c r="AU1906" s="13" t="s">
        <v>84</v>
      </c>
    </row>
    <row r="1907" spans="2:65" s="1" customFormat="1" ht="16.5" customHeight="1">
      <c r="B1907" s="25"/>
      <c r="C1907" s="124" t="s">
        <v>1617</v>
      </c>
      <c r="D1907" s="124" t="s">
        <v>128</v>
      </c>
      <c r="E1907" s="125" t="s">
        <v>2996</v>
      </c>
      <c r="F1907" s="126" t="s">
        <v>2997</v>
      </c>
      <c r="G1907" s="127" t="s">
        <v>450</v>
      </c>
      <c r="H1907" s="128">
        <v>20</v>
      </c>
      <c r="I1907" s="129">
        <v>1730</v>
      </c>
      <c r="J1907" s="129">
        <f>ROUND(I1907*H1907,2)</f>
        <v>34600</v>
      </c>
      <c r="K1907" s="126" t="s">
        <v>132</v>
      </c>
      <c r="L1907" s="25"/>
      <c r="M1907" s="130" t="s">
        <v>1</v>
      </c>
      <c r="N1907" s="131" t="s">
        <v>39</v>
      </c>
      <c r="O1907" s="132">
        <v>0</v>
      </c>
      <c r="P1907" s="132">
        <f>O1907*H1907</f>
        <v>0</v>
      </c>
      <c r="Q1907" s="132">
        <v>0</v>
      </c>
      <c r="R1907" s="132">
        <f>Q1907*H1907</f>
        <v>0</v>
      </c>
      <c r="S1907" s="132">
        <v>0</v>
      </c>
      <c r="T1907" s="133">
        <f>S1907*H1907</f>
        <v>0</v>
      </c>
      <c r="AR1907" s="134" t="s">
        <v>133</v>
      </c>
      <c r="AT1907" s="134" t="s">
        <v>128</v>
      </c>
      <c r="AU1907" s="134" t="s">
        <v>84</v>
      </c>
      <c r="AY1907" s="13" t="s">
        <v>125</v>
      </c>
      <c r="BE1907" s="135">
        <f>IF(N1907="základní",J1907,0)</f>
        <v>34600</v>
      </c>
      <c r="BF1907" s="135">
        <f>IF(N1907="snížená",J1907,0)</f>
        <v>0</v>
      </c>
      <c r="BG1907" s="135">
        <f>IF(N1907="zákl. přenesená",J1907,0)</f>
        <v>0</v>
      </c>
      <c r="BH1907" s="135">
        <f>IF(N1907="sníž. přenesená",J1907,0)</f>
        <v>0</v>
      </c>
      <c r="BI1907" s="135">
        <f>IF(N1907="nulová",J1907,0)</f>
        <v>0</v>
      </c>
      <c r="BJ1907" s="13" t="s">
        <v>82</v>
      </c>
      <c r="BK1907" s="135">
        <f>ROUND(I1907*H1907,2)</f>
        <v>34600</v>
      </c>
      <c r="BL1907" s="13" t="s">
        <v>133</v>
      </c>
      <c r="BM1907" s="134" t="s">
        <v>2998</v>
      </c>
    </row>
    <row r="1908" spans="2:65" s="1" customFormat="1" ht="19.2">
      <c r="B1908" s="25"/>
      <c r="D1908" s="136" t="s">
        <v>134</v>
      </c>
      <c r="F1908" s="137" t="s">
        <v>2999</v>
      </c>
      <c r="L1908" s="25"/>
      <c r="M1908" s="138"/>
      <c r="T1908" s="49"/>
      <c r="AT1908" s="13" t="s">
        <v>134</v>
      </c>
      <c r="AU1908" s="13" t="s">
        <v>84</v>
      </c>
    </row>
    <row r="1909" spans="2:65" s="1" customFormat="1" ht="28.8">
      <c r="B1909" s="25"/>
      <c r="D1909" s="136" t="s">
        <v>136</v>
      </c>
      <c r="F1909" s="139" t="s">
        <v>2995</v>
      </c>
      <c r="L1909" s="25"/>
      <c r="M1909" s="138"/>
      <c r="T1909" s="49"/>
      <c r="AT1909" s="13" t="s">
        <v>136</v>
      </c>
      <c r="AU1909" s="13" t="s">
        <v>84</v>
      </c>
    </row>
    <row r="1910" spans="2:65" s="1" customFormat="1" ht="16.5" customHeight="1">
      <c r="B1910" s="25"/>
      <c r="C1910" s="124" t="s">
        <v>3000</v>
      </c>
      <c r="D1910" s="124" t="s">
        <v>128</v>
      </c>
      <c r="E1910" s="125" t="s">
        <v>3001</v>
      </c>
      <c r="F1910" s="126" t="s">
        <v>3002</v>
      </c>
      <c r="G1910" s="127" t="s">
        <v>450</v>
      </c>
      <c r="H1910" s="128">
        <v>20</v>
      </c>
      <c r="I1910" s="129">
        <v>2720</v>
      </c>
      <c r="J1910" s="129">
        <f>ROUND(I1910*H1910,2)</f>
        <v>54400</v>
      </c>
      <c r="K1910" s="126" t="s">
        <v>132</v>
      </c>
      <c r="L1910" s="25"/>
      <c r="M1910" s="130" t="s">
        <v>1</v>
      </c>
      <c r="N1910" s="131" t="s">
        <v>39</v>
      </c>
      <c r="O1910" s="132">
        <v>0</v>
      </c>
      <c r="P1910" s="132">
        <f>O1910*H1910</f>
        <v>0</v>
      </c>
      <c r="Q1910" s="132">
        <v>0</v>
      </c>
      <c r="R1910" s="132">
        <f>Q1910*H1910</f>
        <v>0</v>
      </c>
      <c r="S1910" s="132">
        <v>0</v>
      </c>
      <c r="T1910" s="133">
        <f>S1910*H1910</f>
        <v>0</v>
      </c>
      <c r="AR1910" s="134" t="s">
        <v>133</v>
      </c>
      <c r="AT1910" s="134" t="s">
        <v>128</v>
      </c>
      <c r="AU1910" s="134" t="s">
        <v>84</v>
      </c>
      <c r="AY1910" s="13" t="s">
        <v>125</v>
      </c>
      <c r="BE1910" s="135">
        <f>IF(N1910="základní",J1910,0)</f>
        <v>54400</v>
      </c>
      <c r="BF1910" s="135">
        <f>IF(N1910="snížená",J1910,0)</f>
        <v>0</v>
      </c>
      <c r="BG1910" s="135">
        <f>IF(N1910="zákl. přenesená",J1910,0)</f>
        <v>0</v>
      </c>
      <c r="BH1910" s="135">
        <f>IF(N1910="sníž. přenesená",J1910,0)</f>
        <v>0</v>
      </c>
      <c r="BI1910" s="135">
        <f>IF(N1910="nulová",J1910,0)</f>
        <v>0</v>
      </c>
      <c r="BJ1910" s="13" t="s">
        <v>82</v>
      </c>
      <c r="BK1910" s="135">
        <f>ROUND(I1910*H1910,2)</f>
        <v>54400</v>
      </c>
      <c r="BL1910" s="13" t="s">
        <v>133</v>
      </c>
      <c r="BM1910" s="134" t="s">
        <v>3003</v>
      </c>
    </row>
    <row r="1911" spans="2:65" s="1" customFormat="1" ht="19.2">
      <c r="B1911" s="25"/>
      <c r="D1911" s="136" t="s">
        <v>134</v>
      </c>
      <c r="F1911" s="137" t="s">
        <v>3004</v>
      </c>
      <c r="L1911" s="25"/>
      <c r="M1911" s="138"/>
      <c r="T1911" s="49"/>
      <c r="AT1911" s="13" t="s">
        <v>134</v>
      </c>
      <c r="AU1911" s="13" t="s">
        <v>84</v>
      </c>
    </row>
    <row r="1912" spans="2:65" s="1" customFormat="1" ht="28.8">
      <c r="B1912" s="25"/>
      <c r="D1912" s="136" t="s">
        <v>136</v>
      </c>
      <c r="F1912" s="139" t="s">
        <v>3005</v>
      </c>
      <c r="L1912" s="25"/>
      <c r="M1912" s="138"/>
      <c r="T1912" s="49"/>
      <c r="AT1912" s="13" t="s">
        <v>136</v>
      </c>
      <c r="AU1912" s="13" t="s">
        <v>84</v>
      </c>
    </row>
    <row r="1913" spans="2:65" s="1" customFormat="1" ht="16.5" customHeight="1">
      <c r="B1913" s="25"/>
      <c r="C1913" s="124" t="s">
        <v>1622</v>
      </c>
      <c r="D1913" s="124" t="s">
        <v>128</v>
      </c>
      <c r="E1913" s="125" t="s">
        <v>3006</v>
      </c>
      <c r="F1913" s="126" t="s">
        <v>3007</v>
      </c>
      <c r="G1913" s="127" t="s">
        <v>450</v>
      </c>
      <c r="H1913" s="128">
        <v>20</v>
      </c>
      <c r="I1913" s="129">
        <v>3190</v>
      </c>
      <c r="J1913" s="129">
        <f>ROUND(I1913*H1913,2)</f>
        <v>63800</v>
      </c>
      <c r="K1913" s="126" t="s">
        <v>132</v>
      </c>
      <c r="L1913" s="25"/>
      <c r="M1913" s="130" t="s">
        <v>1</v>
      </c>
      <c r="N1913" s="131" t="s">
        <v>39</v>
      </c>
      <c r="O1913" s="132">
        <v>0</v>
      </c>
      <c r="P1913" s="132">
        <f>O1913*H1913</f>
        <v>0</v>
      </c>
      <c r="Q1913" s="132">
        <v>0</v>
      </c>
      <c r="R1913" s="132">
        <f>Q1913*H1913</f>
        <v>0</v>
      </c>
      <c r="S1913" s="132">
        <v>0</v>
      </c>
      <c r="T1913" s="133">
        <f>S1913*H1913</f>
        <v>0</v>
      </c>
      <c r="AR1913" s="134" t="s">
        <v>133</v>
      </c>
      <c r="AT1913" s="134" t="s">
        <v>128</v>
      </c>
      <c r="AU1913" s="134" t="s">
        <v>84</v>
      </c>
      <c r="AY1913" s="13" t="s">
        <v>125</v>
      </c>
      <c r="BE1913" s="135">
        <f>IF(N1913="základní",J1913,0)</f>
        <v>63800</v>
      </c>
      <c r="BF1913" s="135">
        <f>IF(N1913="snížená",J1913,0)</f>
        <v>0</v>
      </c>
      <c r="BG1913" s="135">
        <f>IF(N1913="zákl. přenesená",J1913,0)</f>
        <v>0</v>
      </c>
      <c r="BH1913" s="135">
        <f>IF(N1913="sníž. přenesená",J1913,0)</f>
        <v>0</v>
      </c>
      <c r="BI1913" s="135">
        <f>IF(N1913="nulová",J1913,0)</f>
        <v>0</v>
      </c>
      <c r="BJ1913" s="13" t="s">
        <v>82</v>
      </c>
      <c r="BK1913" s="135">
        <f>ROUND(I1913*H1913,2)</f>
        <v>63800</v>
      </c>
      <c r="BL1913" s="13" t="s">
        <v>133</v>
      </c>
      <c r="BM1913" s="134" t="s">
        <v>3008</v>
      </c>
    </row>
    <row r="1914" spans="2:65" s="1" customFormat="1" ht="19.2">
      <c r="B1914" s="25"/>
      <c r="D1914" s="136" t="s">
        <v>134</v>
      </c>
      <c r="F1914" s="137" t="s">
        <v>3009</v>
      </c>
      <c r="L1914" s="25"/>
      <c r="M1914" s="138"/>
      <c r="T1914" s="49"/>
      <c r="AT1914" s="13" t="s">
        <v>134</v>
      </c>
      <c r="AU1914" s="13" t="s">
        <v>84</v>
      </c>
    </row>
    <row r="1915" spans="2:65" s="1" customFormat="1" ht="28.8">
      <c r="B1915" s="25"/>
      <c r="D1915" s="136" t="s">
        <v>136</v>
      </c>
      <c r="F1915" s="139" t="s">
        <v>3005</v>
      </c>
      <c r="L1915" s="25"/>
      <c r="M1915" s="138"/>
      <c r="T1915" s="49"/>
      <c r="AT1915" s="13" t="s">
        <v>136</v>
      </c>
      <c r="AU1915" s="13" t="s">
        <v>84</v>
      </c>
    </row>
    <row r="1916" spans="2:65" s="1" customFormat="1" ht="16.5" customHeight="1">
      <c r="B1916" s="25"/>
      <c r="C1916" s="124" t="s">
        <v>3010</v>
      </c>
      <c r="D1916" s="124" t="s">
        <v>128</v>
      </c>
      <c r="E1916" s="125" t="s">
        <v>3011</v>
      </c>
      <c r="F1916" s="126" t="s">
        <v>3012</v>
      </c>
      <c r="G1916" s="127" t="s">
        <v>450</v>
      </c>
      <c r="H1916" s="128">
        <v>20</v>
      </c>
      <c r="I1916" s="129">
        <v>3400</v>
      </c>
      <c r="J1916" s="129">
        <f>ROUND(I1916*H1916,2)</f>
        <v>68000</v>
      </c>
      <c r="K1916" s="126" t="s">
        <v>132</v>
      </c>
      <c r="L1916" s="25"/>
      <c r="M1916" s="130" t="s">
        <v>1</v>
      </c>
      <c r="N1916" s="131" t="s">
        <v>39</v>
      </c>
      <c r="O1916" s="132">
        <v>0</v>
      </c>
      <c r="P1916" s="132">
        <f>O1916*H1916</f>
        <v>0</v>
      </c>
      <c r="Q1916" s="132">
        <v>0</v>
      </c>
      <c r="R1916" s="132">
        <f>Q1916*H1916</f>
        <v>0</v>
      </c>
      <c r="S1916" s="132">
        <v>0</v>
      </c>
      <c r="T1916" s="133">
        <f>S1916*H1916</f>
        <v>0</v>
      </c>
      <c r="AR1916" s="134" t="s">
        <v>133</v>
      </c>
      <c r="AT1916" s="134" t="s">
        <v>128</v>
      </c>
      <c r="AU1916" s="134" t="s">
        <v>84</v>
      </c>
      <c r="AY1916" s="13" t="s">
        <v>125</v>
      </c>
      <c r="BE1916" s="135">
        <f>IF(N1916="základní",J1916,0)</f>
        <v>68000</v>
      </c>
      <c r="BF1916" s="135">
        <f>IF(N1916="snížená",J1916,0)</f>
        <v>0</v>
      </c>
      <c r="BG1916" s="135">
        <f>IF(N1916="zákl. přenesená",J1916,0)</f>
        <v>0</v>
      </c>
      <c r="BH1916" s="135">
        <f>IF(N1916="sníž. přenesená",J1916,0)</f>
        <v>0</v>
      </c>
      <c r="BI1916" s="135">
        <f>IF(N1916="nulová",J1916,0)</f>
        <v>0</v>
      </c>
      <c r="BJ1916" s="13" t="s">
        <v>82</v>
      </c>
      <c r="BK1916" s="135">
        <f>ROUND(I1916*H1916,2)</f>
        <v>68000</v>
      </c>
      <c r="BL1916" s="13" t="s">
        <v>133</v>
      </c>
      <c r="BM1916" s="134" t="s">
        <v>3013</v>
      </c>
    </row>
    <row r="1917" spans="2:65" s="1" customFormat="1" ht="19.2">
      <c r="B1917" s="25"/>
      <c r="D1917" s="136" t="s">
        <v>134</v>
      </c>
      <c r="F1917" s="137" t="s">
        <v>3014</v>
      </c>
      <c r="L1917" s="25"/>
      <c r="M1917" s="138"/>
      <c r="T1917" s="49"/>
      <c r="AT1917" s="13" t="s">
        <v>134</v>
      </c>
      <c r="AU1917" s="13" t="s">
        <v>84</v>
      </c>
    </row>
    <row r="1918" spans="2:65" s="1" customFormat="1" ht="28.8">
      <c r="B1918" s="25"/>
      <c r="D1918" s="136" t="s">
        <v>136</v>
      </c>
      <c r="F1918" s="139" t="s">
        <v>3005</v>
      </c>
      <c r="L1918" s="25"/>
      <c r="M1918" s="138"/>
      <c r="T1918" s="49"/>
      <c r="AT1918" s="13" t="s">
        <v>136</v>
      </c>
      <c r="AU1918" s="13" t="s">
        <v>84</v>
      </c>
    </row>
    <row r="1919" spans="2:65" s="1" customFormat="1" ht="16.5" customHeight="1">
      <c r="B1919" s="25"/>
      <c r="C1919" s="124" t="s">
        <v>1626</v>
      </c>
      <c r="D1919" s="124" t="s">
        <v>128</v>
      </c>
      <c r="E1919" s="125" t="s">
        <v>3015</v>
      </c>
      <c r="F1919" s="126" t="s">
        <v>3016</v>
      </c>
      <c r="G1919" s="127" t="s">
        <v>450</v>
      </c>
      <c r="H1919" s="128">
        <v>20</v>
      </c>
      <c r="I1919" s="129">
        <v>3740</v>
      </c>
      <c r="J1919" s="129">
        <f>ROUND(I1919*H1919,2)</f>
        <v>74800</v>
      </c>
      <c r="K1919" s="126" t="s">
        <v>132</v>
      </c>
      <c r="L1919" s="25"/>
      <c r="M1919" s="130" t="s">
        <v>1</v>
      </c>
      <c r="N1919" s="131" t="s">
        <v>39</v>
      </c>
      <c r="O1919" s="132">
        <v>0</v>
      </c>
      <c r="P1919" s="132">
        <f>O1919*H1919</f>
        <v>0</v>
      </c>
      <c r="Q1919" s="132">
        <v>0</v>
      </c>
      <c r="R1919" s="132">
        <f>Q1919*H1919</f>
        <v>0</v>
      </c>
      <c r="S1919" s="132">
        <v>0</v>
      </c>
      <c r="T1919" s="133">
        <f>S1919*H1919</f>
        <v>0</v>
      </c>
      <c r="AR1919" s="134" t="s">
        <v>133</v>
      </c>
      <c r="AT1919" s="134" t="s">
        <v>128</v>
      </c>
      <c r="AU1919" s="134" t="s">
        <v>84</v>
      </c>
      <c r="AY1919" s="13" t="s">
        <v>125</v>
      </c>
      <c r="BE1919" s="135">
        <f>IF(N1919="základní",J1919,0)</f>
        <v>74800</v>
      </c>
      <c r="BF1919" s="135">
        <f>IF(N1919="snížená",J1919,0)</f>
        <v>0</v>
      </c>
      <c r="BG1919" s="135">
        <f>IF(N1919="zákl. přenesená",J1919,0)</f>
        <v>0</v>
      </c>
      <c r="BH1919" s="135">
        <f>IF(N1919="sníž. přenesená",J1919,0)</f>
        <v>0</v>
      </c>
      <c r="BI1919" s="135">
        <f>IF(N1919="nulová",J1919,0)</f>
        <v>0</v>
      </c>
      <c r="BJ1919" s="13" t="s">
        <v>82</v>
      </c>
      <c r="BK1919" s="135">
        <f>ROUND(I1919*H1919,2)</f>
        <v>74800</v>
      </c>
      <c r="BL1919" s="13" t="s">
        <v>133</v>
      </c>
      <c r="BM1919" s="134" t="s">
        <v>3017</v>
      </c>
    </row>
    <row r="1920" spans="2:65" s="1" customFormat="1" ht="19.2">
      <c r="B1920" s="25"/>
      <c r="D1920" s="136" t="s">
        <v>134</v>
      </c>
      <c r="F1920" s="137" t="s">
        <v>3018</v>
      </c>
      <c r="L1920" s="25"/>
      <c r="M1920" s="138"/>
      <c r="T1920" s="49"/>
      <c r="AT1920" s="13" t="s">
        <v>134</v>
      </c>
      <c r="AU1920" s="13" t="s">
        <v>84</v>
      </c>
    </row>
    <row r="1921" spans="2:65" s="1" customFormat="1" ht="28.8">
      <c r="B1921" s="25"/>
      <c r="D1921" s="136" t="s">
        <v>136</v>
      </c>
      <c r="F1921" s="139" t="s">
        <v>3005</v>
      </c>
      <c r="L1921" s="25"/>
      <c r="M1921" s="138"/>
      <c r="T1921" s="49"/>
      <c r="AT1921" s="13" t="s">
        <v>136</v>
      </c>
      <c r="AU1921" s="13" t="s">
        <v>84</v>
      </c>
    </row>
    <row r="1922" spans="2:65" s="1" customFormat="1" ht="16.5" customHeight="1">
      <c r="B1922" s="25"/>
      <c r="C1922" s="124" t="s">
        <v>3019</v>
      </c>
      <c r="D1922" s="124" t="s">
        <v>128</v>
      </c>
      <c r="E1922" s="125" t="s">
        <v>3020</v>
      </c>
      <c r="F1922" s="126" t="s">
        <v>3021</v>
      </c>
      <c r="G1922" s="127" t="s">
        <v>450</v>
      </c>
      <c r="H1922" s="128">
        <v>20</v>
      </c>
      <c r="I1922" s="129">
        <v>4050</v>
      </c>
      <c r="J1922" s="129">
        <f>ROUND(I1922*H1922,2)</f>
        <v>81000</v>
      </c>
      <c r="K1922" s="126" t="s">
        <v>132</v>
      </c>
      <c r="L1922" s="25"/>
      <c r="M1922" s="130" t="s">
        <v>1</v>
      </c>
      <c r="N1922" s="131" t="s">
        <v>39</v>
      </c>
      <c r="O1922" s="132">
        <v>0</v>
      </c>
      <c r="P1922" s="132">
        <f>O1922*H1922</f>
        <v>0</v>
      </c>
      <c r="Q1922" s="132">
        <v>0</v>
      </c>
      <c r="R1922" s="132">
        <f>Q1922*H1922</f>
        <v>0</v>
      </c>
      <c r="S1922" s="132">
        <v>0</v>
      </c>
      <c r="T1922" s="133">
        <f>S1922*H1922</f>
        <v>0</v>
      </c>
      <c r="AR1922" s="134" t="s">
        <v>133</v>
      </c>
      <c r="AT1922" s="134" t="s">
        <v>128</v>
      </c>
      <c r="AU1922" s="134" t="s">
        <v>84</v>
      </c>
      <c r="AY1922" s="13" t="s">
        <v>125</v>
      </c>
      <c r="BE1922" s="135">
        <f>IF(N1922="základní",J1922,0)</f>
        <v>81000</v>
      </c>
      <c r="BF1922" s="135">
        <f>IF(N1922="snížená",J1922,0)</f>
        <v>0</v>
      </c>
      <c r="BG1922" s="135">
        <f>IF(N1922="zákl. přenesená",J1922,0)</f>
        <v>0</v>
      </c>
      <c r="BH1922" s="135">
        <f>IF(N1922="sníž. přenesená",J1922,0)</f>
        <v>0</v>
      </c>
      <c r="BI1922" s="135">
        <f>IF(N1922="nulová",J1922,0)</f>
        <v>0</v>
      </c>
      <c r="BJ1922" s="13" t="s">
        <v>82</v>
      </c>
      <c r="BK1922" s="135">
        <f>ROUND(I1922*H1922,2)</f>
        <v>81000</v>
      </c>
      <c r="BL1922" s="13" t="s">
        <v>133</v>
      </c>
      <c r="BM1922" s="134" t="s">
        <v>3022</v>
      </c>
    </row>
    <row r="1923" spans="2:65" s="1" customFormat="1" ht="19.2">
      <c r="B1923" s="25"/>
      <c r="D1923" s="136" t="s">
        <v>134</v>
      </c>
      <c r="F1923" s="137" t="s">
        <v>3023</v>
      </c>
      <c r="L1923" s="25"/>
      <c r="M1923" s="138"/>
      <c r="T1923" s="49"/>
      <c r="AT1923" s="13" t="s">
        <v>134</v>
      </c>
      <c r="AU1923" s="13" t="s">
        <v>84</v>
      </c>
    </row>
    <row r="1924" spans="2:65" s="1" customFormat="1" ht="28.8">
      <c r="B1924" s="25"/>
      <c r="D1924" s="136" t="s">
        <v>136</v>
      </c>
      <c r="F1924" s="139" t="s">
        <v>3005</v>
      </c>
      <c r="L1924" s="25"/>
      <c r="M1924" s="138"/>
      <c r="T1924" s="49"/>
      <c r="AT1924" s="13" t="s">
        <v>136</v>
      </c>
      <c r="AU1924" s="13" t="s">
        <v>84</v>
      </c>
    </row>
    <row r="1925" spans="2:65" s="1" customFormat="1" ht="16.5" customHeight="1">
      <c r="B1925" s="25"/>
      <c r="C1925" s="124" t="s">
        <v>3024</v>
      </c>
      <c r="D1925" s="124" t="s">
        <v>128</v>
      </c>
      <c r="E1925" s="125" t="s">
        <v>3025</v>
      </c>
      <c r="F1925" s="126" t="s">
        <v>3026</v>
      </c>
      <c r="G1925" s="127" t="s">
        <v>146</v>
      </c>
      <c r="H1925" s="128">
        <v>5</v>
      </c>
      <c r="I1925" s="129">
        <v>3880</v>
      </c>
      <c r="J1925" s="129">
        <f>ROUND(I1925*H1925,2)</f>
        <v>19400</v>
      </c>
      <c r="K1925" s="126" t="s">
        <v>132</v>
      </c>
      <c r="L1925" s="25"/>
      <c r="M1925" s="130" t="s">
        <v>1</v>
      </c>
      <c r="N1925" s="131" t="s">
        <v>39</v>
      </c>
      <c r="O1925" s="132">
        <v>0</v>
      </c>
      <c r="P1925" s="132">
        <f>O1925*H1925</f>
        <v>0</v>
      </c>
      <c r="Q1925" s="132">
        <v>0</v>
      </c>
      <c r="R1925" s="132">
        <f>Q1925*H1925</f>
        <v>0</v>
      </c>
      <c r="S1925" s="132">
        <v>0</v>
      </c>
      <c r="T1925" s="133">
        <f>S1925*H1925</f>
        <v>0</v>
      </c>
      <c r="AR1925" s="134" t="s">
        <v>133</v>
      </c>
      <c r="AT1925" s="134" t="s">
        <v>128</v>
      </c>
      <c r="AU1925" s="134" t="s">
        <v>84</v>
      </c>
      <c r="AY1925" s="13" t="s">
        <v>125</v>
      </c>
      <c r="BE1925" s="135">
        <f>IF(N1925="základní",J1925,0)</f>
        <v>19400</v>
      </c>
      <c r="BF1925" s="135">
        <f>IF(N1925="snížená",J1925,0)</f>
        <v>0</v>
      </c>
      <c r="BG1925" s="135">
        <f>IF(N1925="zákl. přenesená",J1925,0)</f>
        <v>0</v>
      </c>
      <c r="BH1925" s="135">
        <f>IF(N1925="sníž. přenesená",J1925,0)</f>
        <v>0</v>
      </c>
      <c r="BI1925" s="135">
        <f>IF(N1925="nulová",J1925,0)</f>
        <v>0</v>
      </c>
      <c r="BJ1925" s="13" t="s">
        <v>82</v>
      </c>
      <c r="BK1925" s="135">
        <f>ROUND(I1925*H1925,2)</f>
        <v>19400</v>
      </c>
      <c r="BL1925" s="13" t="s">
        <v>133</v>
      </c>
      <c r="BM1925" s="134" t="s">
        <v>3027</v>
      </c>
    </row>
    <row r="1926" spans="2:65" s="1" customFormat="1" ht="19.2">
      <c r="B1926" s="25"/>
      <c r="D1926" s="136" t="s">
        <v>134</v>
      </c>
      <c r="F1926" s="137" t="s">
        <v>3028</v>
      </c>
      <c r="L1926" s="25"/>
      <c r="M1926" s="138"/>
      <c r="T1926" s="49"/>
      <c r="AT1926" s="13" t="s">
        <v>134</v>
      </c>
      <c r="AU1926" s="13" t="s">
        <v>84</v>
      </c>
    </row>
    <row r="1927" spans="2:65" s="1" customFormat="1" ht="28.8">
      <c r="B1927" s="25"/>
      <c r="D1927" s="136" t="s">
        <v>136</v>
      </c>
      <c r="F1927" s="139" t="s">
        <v>3029</v>
      </c>
      <c r="L1927" s="25"/>
      <c r="M1927" s="138"/>
      <c r="T1927" s="49"/>
      <c r="AT1927" s="13" t="s">
        <v>136</v>
      </c>
      <c r="AU1927" s="13" t="s">
        <v>84</v>
      </c>
    </row>
    <row r="1928" spans="2:65" s="1" customFormat="1" ht="16.5" customHeight="1">
      <c r="B1928" s="25"/>
      <c r="C1928" s="124" t="s">
        <v>3030</v>
      </c>
      <c r="D1928" s="124" t="s">
        <v>128</v>
      </c>
      <c r="E1928" s="125" t="s">
        <v>3031</v>
      </c>
      <c r="F1928" s="126" t="s">
        <v>3032</v>
      </c>
      <c r="G1928" s="127" t="s">
        <v>146</v>
      </c>
      <c r="H1928" s="128">
        <v>2</v>
      </c>
      <c r="I1928" s="129">
        <v>6180</v>
      </c>
      <c r="J1928" s="129">
        <f>ROUND(I1928*H1928,2)</f>
        <v>12360</v>
      </c>
      <c r="K1928" s="126" t="s">
        <v>132</v>
      </c>
      <c r="L1928" s="25"/>
      <c r="M1928" s="130" t="s">
        <v>1</v>
      </c>
      <c r="N1928" s="131" t="s">
        <v>39</v>
      </c>
      <c r="O1928" s="132">
        <v>0</v>
      </c>
      <c r="P1928" s="132">
        <f>O1928*H1928</f>
        <v>0</v>
      </c>
      <c r="Q1928" s="132">
        <v>0</v>
      </c>
      <c r="R1928" s="132">
        <f>Q1928*H1928</f>
        <v>0</v>
      </c>
      <c r="S1928" s="132">
        <v>0</v>
      </c>
      <c r="T1928" s="133">
        <f>S1928*H1928</f>
        <v>0</v>
      </c>
      <c r="AR1928" s="134" t="s">
        <v>133</v>
      </c>
      <c r="AT1928" s="134" t="s">
        <v>128</v>
      </c>
      <c r="AU1928" s="134" t="s">
        <v>84</v>
      </c>
      <c r="AY1928" s="13" t="s">
        <v>125</v>
      </c>
      <c r="BE1928" s="135">
        <f>IF(N1928="základní",J1928,0)</f>
        <v>12360</v>
      </c>
      <c r="BF1928" s="135">
        <f>IF(N1928="snížená",J1928,0)</f>
        <v>0</v>
      </c>
      <c r="BG1928" s="135">
        <f>IF(N1928="zákl. přenesená",J1928,0)</f>
        <v>0</v>
      </c>
      <c r="BH1928" s="135">
        <f>IF(N1928="sníž. přenesená",J1928,0)</f>
        <v>0</v>
      </c>
      <c r="BI1928" s="135">
        <f>IF(N1928="nulová",J1928,0)</f>
        <v>0</v>
      </c>
      <c r="BJ1928" s="13" t="s">
        <v>82</v>
      </c>
      <c r="BK1928" s="135">
        <f>ROUND(I1928*H1928,2)</f>
        <v>12360</v>
      </c>
      <c r="BL1928" s="13" t="s">
        <v>133</v>
      </c>
      <c r="BM1928" s="134" t="s">
        <v>3033</v>
      </c>
    </row>
    <row r="1929" spans="2:65" s="1" customFormat="1" ht="19.2">
      <c r="B1929" s="25"/>
      <c r="D1929" s="136" t="s">
        <v>134</v>
      </c>
      <c r="F1929" s="137" t="s">
        <v>3034</v>
      </c>
      <c r="L1929" s="25"/>
      <c r="M1929" s="138"/>
      <c r="T1929" s="49"/>
      <c r="AT1929" s="13" t="s">
        <v>134</v>
      </c>
      <c r="AU1929" s="13" t="s">
        <v>84</v>
      </c>
    </row>
    <row r="1930" spans="2:65" s="1" customFormat="1" ht="28.8">
      <c r="B1930" s="25"/>
      <c r="D1930" s="136" t="s">
        <v>136</v>
      </c>
      <c r="F1930" s="139" t="s">
        <v>3029</v>
      </c>
      <c r="L1930" s="25"/>
      <c r="M1930" s="138"/>
      <c r="T1930" s="49"/>
      <c r="AT1930" s="13" t="s">
        <v>136</v>
      </c>
      <c r="AU1930" s="13" t="s">
        <v>84</v>
      </c>
    </row>
    <row r="1931" spans="2:65" s="1" customFormat="1" ht="16.5" customHeight="1">
      <c r="B1931" s="25"/>
      <c r="C1931" s="124" t="s">
        <v>3035</v>
      </c>
      <c r="D1931" s="124" t="s">
        <v>128</v>
      </c>
      <c r="E1931" s="125" t="s">
        <v>3036</v>
      </c>
      <c r="F1931" s="126" t="s">
        <v>3037</v>
      </c>
      <c r="G1931" s="127" t="s">
        <v>208</v>
      </c>
      <c r="H1931" s="128">
        <v>100</v>
      </c>
      <c r="I1931" s="129">
        <v>693</v>
      </c>
      <c r="J1931" s="129">
        <f>ROUND(I1931*H1931,2)</f>
        <v>69300</v>
      </c>
      <c r="K1931" s="126" t="s">
        <v>132</v>
      </c>
      <c r="L1931" s="25"/>
      <c r="M1931" s="130" t="s">
        <v>1</v>
      </c>
      <c r="N1931" s="131" t="s">
        <v>39</v>
      </c>
      <c r="O1931" s="132">
        <v>0</v>
      </c>
      <c r="P1931" s="132">
        <f>O1931*H1931</f>
        <v>0</v>
      </c>
      <c r="Q1931" s="132">
        <v>0</v>
      </c>
      <c r="R1931" s="132">
        <f>Q1931*H1931</f>
        <v>0</v>
      </c>
      <c r="S1931" s="132">
        <v>0</v>
      </c>
      <c r="T1931" s="133">
        <f>S1931*H1931</f>
        <v>0</v>
      </c>
      <c r="AR1931" s="134" t="s">
        <v>133</v>
      </c>
      <c r="AT1931" s="134" t="s">
        <v>128</v>
      </c>
      <c r="AU1931" s="134" t="s">
        <v>84</v>
      </c>
      <c r="AY1931" s="13" t="s">
        <v>125</v>
      </c>
      <c r="BE1931" s="135">
        <f>IF(N1931="základní",J1931,0)</f>
        <v>69300</v>
      </c>
      <c r="BF1931" s="135">
        <f>IF(N1931="snížená",J1931,0)</f>
        <v>0</v>
      </c>
      <c r="BG1931" s="135">
        <f>IF(N1931="zákl. přenesená",J1931,0)</f>
        <v>0</v>
      </c>
      <c r="BH1931" s="135">
        <f>IF(N1931="sníž. přenesená",J1931,0)</f>
        <v>0</v>
      </c>
      <c r="BI1931" s="135">
        <f>IF(N1931="nulová",J1931,0)</f>
        <v>0</v>
      </c>
      <c r="BJ1931" s="13" t="s">
        <v>82</v>
      </c>
      <c r="BK1931" s="135">
        <f>ROUND(I1931*H1931,2)</f>
        <v>69300</v>
      </c>
      <c r="BL1931" s="13" t="s">
        <v>133</v>
      </c>
      <c r="BM1931" s="134" t="s">
        <v>3038</v>
      </c>
    </row>
    <row r="1932" spans="2:65" s="1" customFormat="1" ht="19.2">
      <c r="B1932" s="25"/>
      <c r="D1932" s="136" t="s">
        <v>134</v>
      </c>
      <c r="F1932" s="137" t="s">
        <v>3039</v>
      </c>
      <c r="L1932" s="25"/>
      <c r="M1932" s="138"/>
      <c r="T1932" s="49"/>
      <c r="AT1932" s="13" t="s">
        <v>134</v>
      </c>
      <c r="AU1932" s="13" t="s">
        <v>84</v>
      </c>
    </row>
    <row r="1933" spans="2:65" s="1" customFormat="1" ht="28.8">
      <c r="B1933" s="25"/>
      <c r="D1933" s="136" t="s">
        <v>136</v>
      </c>
      <c r="F1933" s="139" t="s">
        <v>3040</v>
      </c>
      <c r="L1933" s="25"/>
      <c r="M1933" s="138"/>
      <c r="T1933" s="49"/>
      <c r="AT1933" s="13" t="s">
        <v>136</v>
      </c>
      <c r="AU1933" s="13" t="s">
        <v>84</v>
      </c>
    </row>
    <row r="1934" spans="2:65" s="1" customFormat="1" ht="16.5" customHeight="1">
      <c r="B1934" s="25"/>
      <c r="C1934" s="124" t="s">
        <v>3041</v>
      </c>
      <c r="D1934" s="124" t="s">
        <v>128</v>
      </c>
      <c r="E1934" s="125" t="s">
        <v>3042</v>
      </c>
      <c r="F1934" s="126" t="s">
        <v>3043</v>
      </c>
      <c r="G1934" s="127" t="s">
        <v>208</v>
      </c>
      <c r="H1934" s="128">
        <v>100</v>
      </c>
      <c r="I1934" s="129">
        <v>1670</v>
      </c>
      <c r="J1934" s="129">
        <f>ROUND(I1934*H1934,2)</f>
        <v>167000</v>
      </c>
      <c r="K1934" s="126" t="s">
        <v>132</v>
      </c>
      <c r="L1934" s="25"/>
      <c r="M1934" s="130" t="s">
        <v>1</v>
      </c>
      <c r="N1934" s="131" t="s">
        <v>39</v>
      </c>
      <c r="O1934" s="132">
        <v>0</v>
      </c>
      <c r="P1934" s="132">
        <f>O1934*H1934</f>
        <v>0</v>
      </c>
      <c r="Q1934" s="132">
        <v>0</v>
      </c>
      <c r="R1934" s="132">
        <f>Q1934*H1934</f>
        <v>0</v>
      </c>
      <c r="S1934" s="132">
        <v>0</v>
      </c>
      <c r="T1934" s="133">
        <f>S1934*H1934</f>
        <v>0</v>
      </c>
      <c r="AR1934" s="134" t="s">
        <v>133</v>
      </c>
      <c r="AT1934" s="134" t="s">
        <v>128</v>
      </c>
      <c r="AU1934" s="134" t="s">
        <v>84</v>
      </c>
      <c r="AY1934" s="13" t="s">
        <v>125</v>
      </c>
      <c r="BE1934" s="135">
        <f>IF(N1934="základní",J1934,0)</f>
        <v>167000</v>
      </c>
      <c r="BF1934" s="135">
        <f>IF(N1934="snížená",J1934,0)</f>
        <v>0</v>
      </c>
      <c r="BG1934" s="135">
        <f>IF(N1934="zákl. přenesená",J1934,0)</f>
        <v>0</v>
      </c>
      <c r="BH1934" s="135">
        <f>IF(N1934="sníž. přenesená",J1934,0)</f>
        <v>0</v>
      </c>
      <c r="BI1934" s="135">
        <f>IF(N1934="nulová",J1934,0)</f>
        <v>0</v>
      </c>
      <c r="BJ1934" s="13" t="s">
        <v>82</v>
      </c>
      <c r="BK1934" s="135">
        <f>ROUND(I1934*H1934,2)</f>
        <v>167000</v>
      </c>
      <c r="BL1934" s="13" t="s">
        <v>133</v>
      </c>
      <c r="BM1934" s="134" t="s">
        <v>3044</v>
      </c>
    </row>
    <row r="1935" spans="2:65" s="1" customFormat="1" ht="19.2">
      <c r="B1935" s="25"/>
      <c r="D1935" s="136" t="s">
        <v>134</v>
      </c>
      <c r="F1935" s="137" t="s">
        <v>3045</v>
      </c>
      <c r="L1935" s="25"/>
      <c r="M1935" s="138"/>
      <c r="T1935" s="49"/>
      <c r="AT1935" s="13" t="s">
        <v>134</v>
      </c>
      <c r="AU1935" s="13" t="s">
        <v>84</v>
      </c>
    </row>
    <row r="1936" spans="2:65" s="1" customFormat="1" ht="28.8">
      <c r="B1936" s="25"/>
      <c r="D1936" s="136" t="s">
        <v>136</v>
      </c>
      <c r="F1936" s="139" t="s">
        <v>3040</v>
      </c>
      <c r="L1936" s="25"/>
      <c r="M1936" s="138"/>
      <c r="T1936" s="49"/>
      <c r="AT1936" s="13" t="s">
        <v>136</v>
      </c>
      <c r="AU1936" s="13" t="s">
        <v>84</v>
      </c>
    </row>
    <row r="1937" spans="2:65" s="1" customFormat="1" ht="16.5" customHeight="1">
      <c r="B1937" s="25"/>
      <c r="C1937" s="124" t="s">
        <v>3046</v>
      </c>
      <c r="D1937" s="124" t="s">
        <v>128</v>
      </c>
      <c r="E1937" s="125" t="s">
        <v>3047</v>
      </c>
      <c r="F1937" s="126" t="s">
        <v>3048</v>
      </c>
      <c r="G1937" s="127" t="s">
        <v>177</v>
      </c>
      <c r="H1937" s="128">
        <v>100</v>
      </c>
      <c r="I1937" s="129">
        <v>1260</v>
      </c>
      <c r="J1937" s="129">
        <f>ROUND(I1937*H1937,2)</f>
        <v>126000</v>
      </c>
      <c r="K1937" s="126" t="s">
        <v>132</v>
      </c>
      <c r="L1937" s="25"/>
      <c r="M1937" s="130" t="s">
        <v>1</v>
      </c>
      <c r="N1937" s="131" t="s">
        <v>39</v>
      </c>
      <c r="O1937" s="132">
        <v>0</v>
      </c>
      <c r="P1937" s="132">
        <f>O1937*H1937</f>
        <v>0</v>
      </c>
      <c r="Q1937" s="132">
        <v>0</v>
      </c>
      <c r="R1937" s="132">
        <f>Q1937*H1937</f>
        <v>0</v>
      </c>
      <c r="S1937" s="132">
        <v>0</v>
      </c>
      <c r="T1937" s="133">
        <f>S1937*H1937</f>
        <v>0</v>
      </c>
      <c r="AR1937" s="134" t="s">
        <v>133</v>
      </c>
      <c r="AT1937" s="134" t="s">
        <v>128</v>
      </c>
      <c r="AU1937" s="134" t="s">
        <v>84</v>
      </c>
      <c r="AY1937" s="13" t="s">
        <v>125</v>
      </c>
      <c r="BE1937" s="135">
        <f>IF(N1937="základní",J1937,0)</f>
        <v>126000</v>
      </c>
      <c r="BF1937" s="135">
        <f>IF(N1937="snížená",J1937,0)</f>
        <v>0</v>
      </c>
      <c r="BG1937" s="135">
        <f>IF(N1937="zákl. přenesená",J1937,0)</f>
        <v>0</v>
      </c>
      <c r="BH1937" s="135">
        <f>IF(N1937="sníž. přenesená",J1937,0)</f>
        <v>0</v>
      </c>
      <c r="BI1937" s="135">
        <f>IF(N1937="nulová",J1937,0)</f>
        <v>0</v>
      </c>
      <c r="BJ1937" s="13" t="s">
        <v>82</v>
      </c>
      <c r="BK1937" s="135">
        <f>ROUND(I1937*H1937,2)</f>
        <v>126000</v>
      </c>
      <c r="BL1937" s="13" t="s">
        <v>133</v>
      </c>
      <c r="BM1937" s="134" t="s">
        <v>3049</v>
      </c>
    </row>
    <row r="1938" spans="2:65" s="1" customFormat="1" ht="19.2">
      <c r="B1938" s="25"/>
      <c r="D1938" s="136" t="s">
        <v>134</v>
      </c>
      <c r="F1938" s="137" t="s">
        <v>3050</v>
      </c>
      <c r="L1938" s="25"/>
      <c r="M1938" s="138"/>
      <c r="T1938" s="49"/>
      <c r="AT1938" s="13" t="s">
        <v>134</v>
      </c>
      <c r="AU1938" s="13" t="s">
        <v>84</v>
      </c>
    </row>
    <row r="1939" spans="2:65" s="1" customFormat="1" ht="28.8">
      <c r="B1939" s="25"/>
      <c r="D1939" s="136" t="s">
        <v>136</v>
      </c>
      <c r="F1939" s="139" t="s">
        <v>3051</v>
      </c>
      <c r="L1939" s="25"/>
      <c r="M1939" s="138"/>
      <c r="T1939" s="49"/>
      <c r="AT1939" s="13" t="s">
        <v>136</v>
      </c>
      <c r="AU1939" s="13" t="s">
        <v>84</v>
      </c>
    </row>
    <row r="1940" spans="2:65" s="1" customFormat="1" ht="16.5" customHeight="1">
      <c r="B1940" s="25"/>
      <c r="C1940" s="124" t="s">
        <v>3052</v>
      </c>
      <c r="D1940" s="124" t="s">
        <v>128</v>
      </c>
      <c r="E1940" s="125" t="s">
        <v>3053</v>
      </c>
      <c r="F1940" s="126" t="s">
        <v>3054</v>
      </c>
      <c r="G1940" s="127" t="s">
        <v>177</v>
      </c>
      <c r="H1940" s="128">
        <v>100</v>
      </c>
      <c r="I1940" s="129">
        <v>1340</v>
      </c>
      <c r="J1940" s="129">
        <f>ROUND(I1940*H1940,2)</f>
        <v>134000</v>
      </c>
      <c r="K1940" s="126" t="s">
        <v>132</v>
      </c>
      <c r="L1940" s="25"/>
      <c r="M1940" s="130" t="s">
        <v>1</v>
      </c>
      <c r="N1940" s="131" t="s">
        <v>39</v>
      </c>
      <c r="O1940" s="132">
        <v>0</v>
      </c>
      <c r="P1940" s="132">
        <f>O1940*H1940</f>
        <v>0</v>
      </c>
      <c r="Q1940" s="132">
        <v>0</v>
      </c>
      <c r="R1940" s="132">
        <f>Q1940*H1940</f>
        <v>0</v>
      </c>
      <c r="S1940" s="132">
        <v>0</v>
      </c>
      <c r="T1940" s="133">
        <f>S1940*H1940</f>
        <v>0</v>
      </c>
      <c r="AR1940" s="134" t="s">
        <v>133</v>
      </c>
      <c r="AT1940" s="134" t="s">
        <v>128</v>
      </c>
      <c r="AU1940" s="134" t="s">
        <v>84</v>
      </c>
      <c r="AY1940" s="13" t="s">
        <v>125</v>
      </c>
      <c r="BE1940" s="135">
        <f>IF(N1940="základní",J1940,0)</f>
        <v>134000</v>
      </c>
      <c r="BF1940" s="135">
        <f>IF(N1940="snížená",J1940,0)</f>
        <v>0</v>
      </c>
      <c r="BG1940" s="135">
        <f>IF(N1940="zákl. přenesená",J1940,0)</f>
        <v>0</v>
      </c>
      <c r="BH1940" s="135">
        <f>IF(N1940="sníž. přenesená",J1940,0)</f>
        <v>0</v>
      </c>
      <c r="BI1940" s="135">
        <f>IF(N1940="nulová",J1940,0)</f>
        <v>0</v>
      </c>
      <c r="BJ1940" s="13" t="s">
        <v>82</v>
      </c>
      <c r="BK1940" s="135">
        <f>ROUND(I1940*H1940,2)</f>
        <v>134000</v>
      </c>
      <c r="BL1940" s="13" t="s">
        <v>133</v>
      </c>
      <c r="BM1940" s="134" t="s">
        <v>3055</v>
      </c>
    </row>
    <row r="1941" spans="2:65" s="1" customFormat="1" ht="19.2">
      <c r="B1941" s="25"/>
      <c r="D1941" s="136" t="s">
        <v>134</v>
      </c>
      <c r="F1941" s="137" t="s">
        <v>3056</v>
      </c>
      <c r="L1941" s="25"/>
      <c r="M1941" s="138"/>
      <c r="T1941" s="49"/>
      <c r="AT1941" s="13" t="s">
        <v>134</v>
      </c>
      <c r="AU1941" s="13" t="s">
        <v>84</v>
      </c>
    </row>
    <row r="1942" spans="2:65" s="1" customFormat="1" ht="28.8">
      <c r="B1942" s="25"/>
      <c r="D1942" s="136" t="s">
        <v>136</v>
      </c>
      <c r="F1942" s="139" t="s">
        <v>3051</v>
      </c>
      <c r="L1942" s="25"/>
      <c r="M1942" s="138"/>
      <c r="T1942" s="49"/>
      <c r="AT1942" s="13" t="s">
        <v>136</v>
      </c>
      <c r="AU1942" s="13" t="s">
        <v>84</v>
      </c>
    </row>
    <row r="1943" spans="2:65" s="1" customFormat="1" ht="16.5" customHeight="1">
      <c r="B1943" s="25"/>
      <c r="C1943" s="124" t="s">
        <v>3057</v>
      </c>
      <c r="D1943" s="124" t="s">
        <v>128</v>
      </c>
      <c r="E1943" s="125" t="s">
        <v>3058</v>
      </c>
      <c r="F1943" s="126" t="s">
        <v>3059</v>
      </c>
      <c r="G1943" s="127" t="s">
        <v>177</v>
      </c>
      <c r="H1943" s="128">
        <v>100</v>
      </c>
      <c r="I1943" s="129">
        <v>1940</v>
      </c>
      <c r="J1943" s="129">
        <f>ROUND(I1943*H1943,2)</f>
        <v>194000</v>
      </c>
      <c r="K1943" s="126" t="s">
        <v>132</v>
      </c>
      <c r="L1943" s="25"/>
      <c r="M1943" s="130" t="s">
        <v>1</v>
      </c>
      <c r="N1943" s="131" t="s">
        <v>39</v>
      </c>
      <c r="O1943" s="132">
        <v>0</v>
      </c>
      <c r="P1943" s="132">
        <f>O1943*H1943</f>
        <v>0</v>
      </c>
      <c r="Q1943" s="132">
        <v>0</v>
      </c>
      <c r="R1943" s="132">
        <f>Q1943*H1943</f>
        <v>0</v>
      </c>
      <c r="S1943" s="132">
        <v>0</v>
      </c>
      <c r="T1943" s="133">
        <f>S1943*H1943</f>
        <v>0</v>
      </c>
      <c r="AR1943" s="134" t="s">
        <v>133</v>
      </c>
      <c r="AT1943" s="134" t="s">
        <v>128</v>
      </c>
      <c r="AU1943" s="134" t="s">
        <v>84</v>
      </c>
      <c r="AY1943" s="13" t="s">
        <v>125</v>
      </c>
      <c r="BE1943" s="135">
        <f>IF(N1943="základní",J1943,0)</f>
        <v>194000</v>
      </c>
      <c r="BF1943" s="135">
        <f>IF(N1943="snížená",J1943,0)</f>
        <v>0</v>
      </c>
      <c r="BG1943" s="135">
        <f>IF(N1943="zákl. přenesená",J1943,0)</f>
        <v>0</v>
      </c>
      <c r="BH1943" s="135">
        <f>IF(N1943="sníž. přenesená",J1943,0)</f>
        <v>0</v>
      </c>
      <c r="BI1943" s="135">
        <f>IF(N1943="nulová",J1943,0)</f>
        <v>0</v>
      </c>
      <c r="BJ1943" s="13" t="s">
        <v>82</v>
      </c>
      <c r="BK1943" s="135">
        <f>ROUND(I1943*H1943,2)</f>
        <v>194000</v>
      </c>
      <c r="BL1943" s="13" t="s">
        <v>133</v>
      </c>
      <c r="BM1943" s="134" t="s">
        <v>3060</v>
      </c>
    </row>
    <row r="1944" spans="2:65" s="1" customFormat="1" ht="19.2">
      <c r="B1944" s="25"/>
      <c r="D1944" s="136" t="s">
        <v>134</v>
      </c>
      <c r="F1944" s="137" t="s">
        <v>3061</v>
      </c>
      <c r="L1944" s="25"/>
      <c r="M1944" s="138"/>
      <c r="T1944" s="49"/>
      <c r="AT1944" s="13" t="s">
        <v>134</v>
      </c>
      <c r="AU1944" s="13" t="s">
        <v>84</v>
      </c>
    </row>
    <row r="1945" spans="2:65" s="1" customFormat="1" ht="28.8">
      <c r="B1945" s="25"/>
      <c r="D1945" s="136" t="s">
        <v>136</v>
      </c>
      <c r="F1945" s="139" t="s">
        <v>3051</v>
      </c>
      <c r="L1945" s="25"/>
      <c r="M1945" s="138"/>
      <c r="T1945" s="49"/>
      <c r="AT1945" s="13" t="s">
        <v>136</v>
      </c>
      <c r="AU1945" s="13" t="s">
        <v>84</v>
      </c>
    </row>
    <row r="1946" spans="2:65" s="1" customFormat="1" ht="16.5" customHeight="1">
      <c r="B1946" s="25"/>
      <c r="C1946" s="124" t="s">
        <v>3062</v>
      </c>
      <c r="D1946" s="124" t="s">
        <v>128</v>
      </c>
      <c r="E1946" s="125" t="s">
        <v>3063</v>
      </c>
      <c r="F1946" s="126" t="s">
        <v>3064</v>
      </c>
      <c r="G1946" s="127" t="s">
        <v>177</v>
      </c>
      <c r="H1946" s="128">
        <v>100</v>
      </c>
      <c r="I1946" s="129">
        <v>3370</v>
      </c>
      <c r="J1946" s="129">
        <f>ROUND(I1946*H1946,2)</f>
        <v>337000</v>
      </c>
      <c r="K1946" s="126" t="s">
        <v>132</v>
      </c>
      <c r="L1946" s="25"/>
      <c r="M1946" s="130" t="s">
        <v>1</v>
      </c>
      <c r="N1946" s="131" t="s">
        <v>39</v>
      </c>
      <c r="O1946" s="132">
        <v>0</v>
      </c>
      <c r="P1946" s="132">
        <f>O1946*H1946</f>
        <v>0</v>
      </c>
      <c r="Q1946" s="132">
        <v>0</v>
      </c>
      <c r="R1946" s="132">
        <f>Q1946*H1946</f>
        <v>0</v>
      </c>
      <c r="S1946" s="132">
        <v>0</v>
      </c>
      <c r="T1946" s="133">
        <f>S1946*H1946</f>
        <v>0</v>
      </c>
      <c r="AR1946" s="134" t="s">
        <v>133</v>
      </c>
      <c r="AT1946" s="134" t="s">
        <v>128</v>
      </c>
      <c r="AU1946" s="134" t="s">
        <v>84</v>
      </c>
      <c r="AY1946" s="13" t="s">
        <v>125</v>
      </c>
      <c r="BE1946" s="135">
        <f>IF(N1946="základní",J1946,0)</f>
        <v>337000</v>
      </c>
      <c r="BF1946" s="135">
        <f>IF(N1946="snížená",J1946,0)</f>
        <v>0</v>
      </c>
      <c r="BG1946" s="135">
        <f>IF(N1946="zákl. přenesená",J1946,0)</f>
        <v>0</v>
      </c>
      <c r="BH1946" s="135">
        <f>IF(N1946="sníž. přenesená",J1946,0)</f>
        <v>0</v>
      </c>
      <c r="BI1946" s="135">
        <f>IF(N1946="nulová",J1946,0)</f>
        <v>0</v>
      </c>
      <c r="BJ1946" s="13" t="s">
        <v>82</v>
      </c>
      <c r="BK1946" s="135">
        <f>ROUND(I1946*H1946,2)</f>
        <v>337000</v>
      </c>
      <c r="BL1946" s="13" t="s">
        <v>133</v>
      </c>
      <c r="BM1946" s="134" t="s">
        <v>3065</v>
      </c>
    </row>
    <row r="1947" spans="2:65" s="1" customFormat="1" ht="19.2">
      <c r="B1947" s="25"/>
      <c r="D1947" s="136" t="s">
        <v>134</v>
      </c>
      <c r="F1947" s="137" t="s">
        <v>3066</v>
      </c>
      <c r="L1947" s="25"/>
      <c r="M1947" s="138"/>
      <c r="T1947" s="49"/>
      <c r="AT1947" s="13" t="s">
        <v>134</v>
      </c>
      <c r="AU1947" s="13" t="s">
        <v>84</v>
      </c>
    </row>
    <row r="1948" spans="2:65" s="1" customFormat="1" ht="28.8">
      <c r="B1948" s="25"/>
      <c r="D1948" s="136" t="s">
        <v>136</v>
      </c>
      <c r="F1948" s="139" t="s">
        <v>3051</v>
      </c>
      <c r="L1948" s="25"/>
      <c r="M1948" s="138"/>
      <c r="T1948" s="49"/>
      <c r="AT1948" s="13" t="s">
        <v>136</v>
      </c>
      <c r="AU1948" s="13" t="s">
        <v>84</v>
      </c>
    </row>
    <row r="1949" spans="2:65" s="1" customFormat="1" ht="16.5" customHeight="1">
      <c r="B1949" s="25"/>
      <c r="C1949" s="124" t="s">
        <v>3067</v>
      </c>
      <c r="D1949" s="124" t="s">
        <v>128</v>
      </c>
      <c r="E1949" s="125" t="s">
        <v>3068</v>
      </c>
      <c r="F1949" s="126" t="s">
        <v>3069</v>
      </c>
      <c r="G1949" s="127" t="s">
        <v>177</v>
      </c>
      <c r="H1949" s="128">
        <v>200</v>
      </c>
      <c r="I1949" s="129">
        <v>122</v>
      </c>
      <c r="J1949" s="129">
        <f>ROUND(I1949*H1949,2)</f>
        <v>24400</v>
      </c>
      <c r="K1949" s="126" t="s">
        <v>132</v>
      </c>
      <c r="L1949" s="25"/>
      <c r="M1949" s="130" t="s">
        <v>1</v>
      </c>
      <c r="N1949" s="131" t="s">
        <v>39</v>
      </c>
      <c r="O1949" s="132">
        <v>0</v>
      </c>
      <c r="P1949" s="132">
        <f>O1949*H1949</f>
        <v>0</v>
      </c>
      <c r="Q1949" s="132">
        <v>0</v>
      </c>
      <c r="R1949" s="132">
        <f>Q1949*H1949</f>
        <v>0</v>
      </c>
      <c r="S1949" s="132">
        <v>0</v>
      </c>
      <c r="T1949" s="133">
        <f>S1949*H1949</f>
        <v>0</v>
      </c>
      <c r="AR1949" s="134" t="s">
        <v>133</v>
      </c>
      <c r="AT1949" s="134" t="s">
        <v>128</v>
      </c>
      <c r="AU1949" s="134" t="s">
        <v>84</v>
      </c>
      <c r="AY1949" s="13" t="s">
        <v>125</v>
      </c>
      <c r="BE1949" s="135">
        <f>IF(N1949="základní",J1949,0)</f>
        <v>24400</v>
      </c>
      <c r="BF1949" s="135">
        <f>IF(N1949="snížená",J1949,0)</f>
        <v>0</v>
      </c>
      <c r="BG1949" s="135">
        <f>IF(N1949="zákl. přenesená",J1949,0)</f>
        <v>0</v>
      </c>
      <c r="BH1949" s="135">
        <f>IF(N1949="sníž. přenesená",J1949,0)</f>
        <v>0</v>
      </c>
      <c r="BI1949" s="135">
        <f>IF(N1949="nulová",J1949,0)</f>
        <v>0</v>
      </c>
      <c r="BJ1949" s="13" t="s">
        <v>82</v>
      </c>
      <c r="BK1949" s="135">
        <f>ROUND(I1949*H1949,2)</f>
        <v>24400</v>
      </c>
      <c r="BL1949" s="13" t="s">
        <v>133</v>
      </c>
      <c r="BM1949" s="134" t="s">
        <v>3070</v>
      </c>
    </row>
    <row r="1950" spans="2:65" s="1" customFormat="1" ht="19.2">
      <c r="B1950" s="25"/>
      <c r="D1950" s="136" t="s">
        <v>134</v>
      </c>
      <c r="F1950" s="137" t="s">
        <v>3071</v>
      </c>
      <c r="L1950" s="25"/>
      <c r="M1950" s="138"/>
      <c r="T1950" s="49"/>
      <c r="AT1950" s="13" t="s">
        <v>134</v>
      </c>
      <c r="AU1950" s="13" t="s">
        <v>84</v>
      </c>
    </row>
    <row r="1951" spans="2:65" s="1" customFormat="1" ht="19.2">
      <c r="B1951" s="25"/>
      <c r="D1951" s="136" t="s">
        <v>136</v>
      </c>
      <c r="F1951" s="139" t="s">
        <v>3072</v>
      </c>
      <c r="L1951" s="25"/>
      <c r="M1951" s="138"/>
      <c r="T1951" s="49"/>
      <c r="AT1951" s="13" t="s">
        <v>136</v>
      </c>
      <c r="AU1951" s="13" t="s">
        <v>84</v>
      </c>
    </row>
    <row r="1952" spans="2:65" s="1" customFormat="1" ht="16.5" customHeight="1">
      <c r="B1952" s="25"/>
      <c r="C1952" s="124" t="s">
        <v>3073</v>
      </c>
      <c r="D1952" s="124" t="s">
        <v>128</v>
      </c>
      <c r="E1952" s="125" t="s">
        <v>3074</v>
      </c>
      <c r="F1952" s="126" t="s">
        <v>3075</v>
      </c>
      <c r="G1952" s="127" t="s">
        <v>177</v>
      </c>
      <c r="H1952" s="128">
        <v>200</v>
      </c>
      <c r="I1952" s="129">
        <v>330</v>
      </c>
      <c r="J1952" s="129">
        <f>ROUND(I1952*H1952,2)</f>
        <v>66000</v>
      </c>
      <c r="K1952" s="126" t="s">
        <v>132</v>
      </c>
      <c r="L1952" s="25"/>
      <c r="M1952" s="130" t="s">
        <v>1</v>
      </c>
      <c r="N1952" s="131" t="s">
        <v>39</v>
      </c>
      <c r="O1952" s="132">
        <v>0</v>
      </c>
      <c r="P1952" s="132">
        <f>O1952*H1952</f>
        <v>0</v>
      </c>
      <c r="Q1952" s="132">
        <v>0</v>
      </c>
      <c r="R1952" s="132">
        <f>Q1952*H1952</f>
        <v>0</v>
      </c>
      <c r="S1952" s="132">
        <v>0</v>
      </c>
      <c r="T1952" s="133">
        <f>S1952*H1952</f>
        <v>0</v>
      </c>
      <c r="AR1952" s="134" t="s">
        <v>133</v>
      </c>
      <c r="AT1952" s="134" t="s">
        <v>128</v>
      </c>
      <c r="AU1952" s="134" t="s">
        <v>84</v>
      </c>
      <c r="AY1952" s="13" t="s">
        <v>125</v>
      </c>
      <c r="BE1952" s="135">
        <f>IF(N1952="základní",J1952,0)</f>
        <v>66000</v>
      </c>
      <c r="BF1952" s="135">
        <f>IF(N1952="snížená",J1952,0)</f>
        <v>0</v>
      </c>
      <c r="BG1952" s="135">
        <f>IF(N1952="zákl. přenesená",J1952,0)</f>
        <v>0</v>
      </c>
      <c r="BH1952" s="135">
        <f>IF(N1952="sníž. přenesená",J1952,0)</f>
        <v>0</v>
      </c>
      <c r="BI1952" s="135">
        <f>IF(N1952="nulová",J1952,0)</f>
        <v>0</v>
      </c>
      <c r="BJ1952" s="13" t="s">
        <v>82</v>
      </c>
      <c r="BK1952" s="135">
        <f>ROUND(I1952*H1952,2)</f>
        <v>66000</v>
      </c>
      <c r="BL1952" s="13" t="s">
        <v>133</v>
      </c>
      <c r="BM1952" s="134" t="s">
        <v>3076</v>
      </c>
    </row>
    <row r="1953" spans="2:65" s="1" customFormat="1" ht="19.2">
      <c r="B1953" s="25"/>
      <c r="D1953" s="136" t="s">
        <v>134</v>
      </c>
      <c r="F1953" s="137" t="s">
        <v>3077</v>
      </c>
      <c r="L1953" s="25"/>
      <c r="M1953" s="138"/>
      <c r="T1953" s="49"/>
      <c r="AT1953" s="13" t="s">
        <v>134</v>
      </c>
      <c r="AU1953" s="13" t="s">
        <v>84</v>
      </c>
    </row>
    <row r="1954" spans="2:65" s="1" customFormat="1" ht="19.2">
      <c r="B1954" s="25"/>
      <c r="D1954" s="136" t="s">
        <v>136</v>
      </c>
      <c r="F1954" s="139" t="s">
        <v>3072</v>
      </c>
      <c r="L1954" s="25"/>
      <c r="M1954" s="138"/>
      <c r="T1954" s="49"/>
      <c r="AT1954" s="13" t="s">
        <v>136</v>
      </c>
      <c r="AU1954" s="13" t="s">
        <v>84</v>
      </c>
    </row>
    <row r="1955" spans="2:65" s="1" customFormat="1" ht="16.5" customHeight="1">
      <c r="B1955" s="25"/>
      <c r="C1955" s="124" t="s">
        <v>3078</v>
      </c>
      <c r="D1955" s="124" t="s">
        <v>128</v>
      </c>
      <c r="E1955" s="125" t="s">
        <v>3079</v>
      </c>
      <c r="F1955" s="126" t="s">
        <v>3080</v>
      </c>
      <c r="G1955" s="127" t="s">
        <v>177</v>
      </c>
      <c r="H1955" s="128">
        <v>500</v>
      </c>
      <c r="I1955" s="129">
        <v>402</v>
      </c>
      <c r="J1955" s="129">
        <f>ROUND(I1955*H1955,2)</f>
        <v>201000</v>
      </c>
      <c r="K1955" s="126" t="s">
        <v>132</v>
      </c>
      <c r="L1955" s="25"/>
      <c r="M1955" s="130" t="s">
        <v>1</v>
      </c>
      <c r="N1955" s="131" t="s">
        <v>39</v>
      </c>
      <c r="O1955" s="132">
        <v>0</v>
      </c>
      <c r="P1955" s="132">
        <f>O1955*H1955</f>
        <v>0</v>
      </c>
      <c r="Q1955" s="132">
        <v>0</v>
      </c>
      <c r="R1955" s="132">
        <f>Q1955*H1955</f>
        <v>0</v>
      </c>
      <c r="S1955" s="132">
        <v>0</v>
      </c>
      <c r="T1955" s="133">
        <f>S1955*H1955</f>
        <v>0</v>
      </c>
      <c r="AR1955" s="134" t="s">
        <v>133</v>
      </c>
      <c r="AT1955" s="134" t="s">
        <v>128</v>
      </c>
      <c r="AU1955" s="134" t="s">
        <v>84</v>
      </c>
      <c r="AY1955" s="13" t="s">
        <v>125</v>
      </c>
      <c r="BE1955" s="135">
        <f>IF(N1955="základní",J1955,0)</f>
        <v>201000</v>
      </c>
      <c r="BF1955" s="135">
        <f>IF(N1955="snížená",J1955,0)</f>
        <v>0</v>
      </c>
      <c r="BG1955" s="135">
        <f>IF(N1955="zákl. přenesená",J1955,0)</f>
        <v>0</v>
      </c>
      <c r="BH1955" s="135">
        <f>IF(N1955="sníž. přenesená",J1955,0)</f>
        <v>0</v>
      </c>
      <c r="BI1955" s="135">
        <f>IF(N1955="nulová",J1955,0)</f>
        <v>0</v>
      </c>
      <c r="BJ1955" s="13" t="s">
        <v>82</v>
      </c>
      <c r="BK1955" s="135">
        <f>ROUND(I1955*H1955,2)</f>
        <v>201000</v>
      </c>
      <c r="BL1955" s="13" t="s">
        <v>133</v>
      </c>
      <c r="BM1955" s="134" t="s">
        <v>3081</v>
      </c>
    </row>
    <row r="1956" spans="2:65" s="1" customFormat="1" ht="19.2">
      <c r="B1956" s="25"/>
      <c r="D1956" s="136" t="s">
        <v>134</v>
      </c>
      <c r="F1956" s="137" t="s">
        <v>3082</v>
      </c>
      <c r="L1956" s="25"/>
      <c r="M1956" s="138"/>
      <c r="T1956" s="49"/>
      <c r="AT1956" s="13" t="s">
        <v>134</v>
      </c>
      <c r="AU1956" s="13" t="s">
        <v>84</v>
      </c>
    </row>
    <row r="1957" spans="2:65" s="1" customFormat="1" ht="28.8">
      <c r="B1957" s="25"/>
      <c r="D1957" s="136" t="s">
        <v>136</v>
      </c>
      <c r="F1957" s="139" t="s">
        <v>3083</v>
      </c>
      <c r="L1957" s="25"/>
      <c r="M1957" s="138"/>
      <c r="T1957" s="49"/>
      <c r="AT1957" s="13" t="s">
        <v>136</v>
      </c>
      <c r="AU1957" s="13" t="s">
        <v>84</v>
      </c>
    </row>
    <row r="1958" spans="2:65" s="1" customFormat="1" ht="16.5" customHeight="1">
      <c r="B1958" s="25"/>
      <c r="C1958" s="124" t="s">
        <v>3084</v>
      </c>
      <c r="D1958" s="124" t="s">
        <v>128</v>
      </c>
      <c r="E1958" s="125" t="s">
        <v>3085</v>
      </c>
      <c r="F1958" s="126" t="s">
        <v>3086</v>
      </c>
      <c r="G1958" s="127" t="s">
        <v>177</v>
      </c>
      <c r="H1958" s="128">
        <v>500</v>
      </c>
      <c r="I1958" s="129">
        <v>464</v>
      </c>
      <c r="J1958" s="129">
        <f>ROUND(I1958*H1958,2)</f>
        <v>232000</v>
      </c>
      <c r="K1958" s="126" t="s">
        <v>132</v>
      </c>
      <c r="L1958" s="25"/>
      <c r="M1958" s="130" t="s">
        <v>1</v>
      </c>
      <c r="N1958" s="131" t="s">
        <v>39</v>
      </c>
      <c r="O1958" s="132">
        <v>0</v>
      </c>
      <c r="P1958" s="132">
        <f>O1958*H1958</f>
        <v>0</v>
      </c>
      <c r="Q1958" s="132">
        <v>0</v>
      </c>
      <c r="R1958" s="132">
        <f>Q1958*H1958</f>
        <v>0</v>
      </c>
      <c r="S1958" s="132">
        <v>0</v>
      </c>
      <c r="T1958" s="133">
        <f>S1958*H1958</f>
        <v>0</v>
      </c>
      <c r="AR1958" s="134" t="s">
        <v>133</v>
      </c>
      <c r="AT1958" s="134" t="s">
        <v>128</v>
      </c>
      <c r="AU1958" s="134" t="s">
        <v>84</v>
      </c>
      <c r="AY1958" s="13" t="s">
        <v>125</v>
      </c>
      <c r="BE1958" s="135">
        <f>IF(N1958="základní",J1958,0)</f>
        <v>232000</v>
      </c>
      <c r="BF1958" s="135">
        <f>IF(N1958="snížená",J1958,0)</f>
        <v>0</v>
      </c>
      <c r="BG1958" s="135">
        <f>IF(N1958="zákl. přenesená",J1958,0)</f>
        <v>0</v>
      </c>
      <c r="BH1958" s="135">
        <f>IF(N1958="sníž. přenesená",J1958,0)</f>
        <v>0</v>
      </c>
      <c r="BI1958" s="135">
        <f>IF(N1958="nulová",J1958,0)</f>
        <v>0</v>
      </c>
      <c r="BJ1958" s="13" t="s">
        <v>82</v>
      </c>
      <c r="BK1958" s="135">
        <f>ROUND(I1958*H1958,2)</f>
        <v>232000</v>
      </c>
      <c r="BL1958" s="13" t="s">
        <v>133</v>
      </c>
      <c r="BM1958" s="134" t="s">
        <v>3087</v>
      </c>
    </row>
    <row r="1959" spans="2:65" s="1" customFormat="1" ht="19.2">
      <c r="B1959" s="25"/>
      <c r="D1959" s="136" t="s">
        <v>134</v>
      </c>
      <c r="F1959" s="137" t="s">
        <v>3088</v>
      </c>
      <c r="L1959" s="25"/>
      <c r="M1959" s="138"/>
      <c r="T1959" s="49"/>
      <c r="AT1959" s="13" t="s">
        <v>134</v>
      </c>
      <c r="AU1959" s="13" t="s">
        <v>84</v>
      </c>
    </row>
    <row r="1960" spans="2:65" s="1" customFormat="1" ht="28.8">
      <c r="B1960" s="25"/>
      <c r="D1960" s="136" t="s">
        <v>136</v>
      </c>
      <c r="F1960" s="139" t="s">
        <v>3083</v>
      </c>
      <c r="L1960" s="25"/>
      <c r="M1960" s="138"/>
      <c r="T1960" s="49"/>
      <c r="AT1960" s="13" t="s">
        <v>136</v>
      </c>
      <c r="AU1960" s="13" t="s">
        <v>84</v>
      </c>
    </row>
    <row r="1961" spans="2:65" s="1" customFormat="1" ht="16.5" customHeight="1">
      <c r="B1961" s="25"/>
      <c r="C1961" s="124" t="s">
        <v>3089</v>
      </c>
      <c r="D1961" s="124" t="s">
        <v>128</v>
      </c>
      <c r="E1961" s="125" t="s">
        <v>3090</v>
      </c>
      <c r="F1961" s="126" t="s">
        <v>3091</v>
      </c>
      <c r="G1961" s="127" t="s">
        <v>177</v>
      </c>
      <c r="H1961" s="128">
        <v>500</v>
      </c>
      <c r="I1961" s="129">
        <v>701</v>
      </c>
      <c r="J1961" s="129">
        <f>ROUND(I1961*H1961,2)</f>
        <v>350500</v>
      </c>
      <c r="K1961" s="126" t="s">
        <v>132</v>
      </c>
      <c r="L1961" s="25"/>
      <c r="M1961" s="130" t="s">
        <v>1</v>
      </c>
      <c r="N1961" s="131" t="s">
        <v>39</v>
      </c>
      <c r="O1961" s="132">
        <v>0</v>
      </c>
      <c r="P1961" s="132">
        <f>O1961*H1961</f>
        <v>0</v>
      </c>
      <c r="Q1961" s="132">
        <v>0</v>
      </c>
      <c r="R1961" s="132">
        <f>Q1961*H1961</f>
        <v>0</v>
      </c>
      <c r="S1961" s="132">
        <v>0</v>
      </c>
      <c r="T1961" s="133">
        <f>S1961*H1961</f>
        <v>0</v>
      </c>
      <c r="AR1961" s="134" t="s">
        <v>133</v>
      </c>
      <c r="AT1961" s="134" t="s">
        <v>128</v>
      </c>
      <c r="AU1961" s="134" t="s">
        <v>84</v>
      </c>
      <c r="AY1961" s="13" t="s">
        <v>125</v>
      </c>
      <c r="BE1961" s="135">
        <f>IF(N1961="základní",J1961,0)</f>
        <v>350500</v>
      </c>
      <c r="BF1961" s="135">
        <f>IF(N1961="snížená",J1961,0)</f>
        <v>0</v>
      </c>
      <c r="BG1961" s="135">
        <f>IF(N1961="zákl. přenesená",J1961,0)</f>
        <v>0</v>
      </c>
      <c r="BH1961" s="135">
        <f>IF(N1961="sníž. přenesená",J1961,0)</f>
        <v>0</v>
      </c>
      <c r="BI1961" s="135">
        <f>IF(N1961="nulová",J1961,0)</f>
        <v>0</v>
      </c>
      <c r="BJ1961" s="13" t="s">
        <v>82</v>
      </c>
      <c r="BK1961" s="135">
        <f>ROUND(I1961*H1961,2)</f>
        <v>350500</v>
      </c>
      <c r="BL1961" s="13" t="s">
        <v>133</v>
      </c>
      <c r="BM1961" s="134" t="s">
        <v>3092</v>
      </c>
    </row>
    <row r="1962" spans="2:65" s="1" customFormat="1" ht="19.2">
      <c r="B1962" s="25"/>
      <c r="D1962" s="136" t="s">
        <v>134</v>
      </c>
      <c r="F1962" s="137" t="s">
        <v>3093</v>
      </c>
      <c r="L1962" s="25"/>
      <c r="M1962" s="138"/>
      <c r="T1962" s="49"/>
      <c r="AT1962" s="13" t="s">
        <v>134</v>
      </c>
      <c r="AU1962" s="13" t="s">
        <v>84</v>
      </c>
    </row>
    <row r="1963" spans="2:65" s="1" customFormat="1" ht="28.8">
      <c r="B1963" s="25"/>
      <c r="D1963" s="136" t="s">
        <v>136</v>
      </c>
      <c r="F1963" s="139" t="s">
        <v>3083</v>
      </c>
      <c r="L1963" s="25"/>
      <c r="M1963" s="138"/>
      <c r="T1963" s="49"/>
      <c r="AT1963" s="13" t="s">
        <v>136</v>
      </c>
      <c r="AU1963" s="13" t="s">
        <v>84</v>
      </c>
    </row>
    <row r="1964" spans="2:65" s="1" customFormat="1" ht="16.5" customHeight="1">
      <c r="B1964" s="25"/>
      <c r="C1964" s="124" t="s">
        <v>3094</v>
      </c>
      <c r="D1964" s="124" t="s">
        <v>128</v>
      </c>
      <c r="E1964" s="125" t="s">
        <v>3095</v>
      </c>
      <c r="F1964" s="126" t="s">
        <v>3096</v>
      </c>
      <c r="G1964" s="127" t="s">
        <v>177</v>
      </c>
      <c r="H1964" s="128">
        <v>500</v>
      </c>
      <c r="I1964" s="129">
        <v>859</v>
      </c>
      <c r="J1964" s="129">
        <f>ROUND(I1964*H1964,2)</f>
        <v>429500</v>
      </c>
      <c r="K1964" s="126" t="s">
        <v>132</v>
      </c>
      <c r="L1964" s="25"/>
      <c r="M1964" s="130" t="s">
        <v>1</v>
      </c>
      <c r="N1964" s="131" t="s">
        <v>39</v>
      </c>
      <c r="O1964" s="132">
        <v>0</v>
      </c>
      <c r="P1964" s="132">
        <f>O1964*H1964</f>
        <v>0</v>
      </c>
      <c r="Q1964" s="132">
        <v>0</v>
      </c>
      <c r="R1964" s="132">
        <f>Q1964*H1964</f>
        <v>0</v>
      </c>
      <c r="S1964" s="132">
        <v>0</v>
      </c>
      <c r="T1964" s="133">
        <f>S1964*H1964</f>
        <v>0</v>
      </c>
      <c r="AR1964" s="134" t="s">
        <v>133</v>
      </c>
      <c r="AT1964" s="134" t="s">
        <v>128</v>
      </c>
      <c r="AU1964" s="134" t="s">
        <v>84</v>
      </c>
      <c r="AY1964" s="13" t="s">
        <v>125</v>
      </c>
      <c r="BE1964" s="135">
        <f>IF(N1964="základní",J1964,0)</f>
        <v>429500</v>
      </c>
      <c r="BF1964" s="135">
        <f>IF(N1964="snížená",J1964,0)</f>
        <v>0</v>
      </c>
      <c r="BG1964" s="135">
        <f>IF(N1964="zákl. přenesená",J1964,0)</f>
        <v>0</v>
      </c>
      <c r="BH1964" s="135">
        <f>IF(N1964="sníž. přenesená",J1964,0)</f>
        <v>0</v>
      </c>
      <c r="BI1964" s="135">
        <f>IF(N1964="nulová",J1964,0)</f>
        <v>0</v>
      </c>
      <c r="BJ1964" s="13" t="s">
        <v>82</v>
      </c>
      <c r="BK1964" s="135">
        <f>ROUND(I1964*H1964,2)</f>
        <v>429500</v>
      </c>
      <c r="BL1964" s="13" t="s">
        <v>133</v>
      </c>
      <c r="BM1964" s="134" t="s">
        <v>3097</v>
      </c>
    </row>
    <row r="1965" spans="2:65" s="1" customFormat="1" ht="19.2">
      <c r="B1965" s="25"/>
      <c r="D1965" s="136" t="s">
        <v>134</v>
      </c>
      <c r="F1965" s="137" t="s">
        <v>3098</v>
      </c>
      <c r="L1965" s="25"/>
      <c r="M1965" s="138"/>
      <c r="T1965" s="49"/>
      <c r="AT1965" s="13" t="s">
        <v>134</v>
      </c>
      <c r="AU1965" s="13" t="s">
        <v>84</v>
      </c>
    </row>
    <row r="1966" spans="2:65" s="1" customFormat="1" ht="28.8">
      <c r="B1966" s="25"/>
      <c r="D1966" s="136" t="s">
        <v>136</v>
      </c>
      <c r="F1966" s="139" t="s">
        <v>3083</v>
      </c>
      <c r="L1966" s="25"/>
      <c r="M1966" s="138"/>
      <c r="T1966" s="49"/>
      <c r="AT1966" s="13" t="s">
        <v>136</v>
      </c>
      <c r="AU1966" s="13" t="s">
        <v>84</v>
      </c>
    </row>
    <row r="1967" spans="2:65" s="1" customFormat="1" ht="16.5" customHeight="1">
      <c r="B1967" s="25"/>
      <c r="C1967" s="124" t="s">
        <v>3099</v>
      </c>
      <c r="D1967" s="124" t="s">
        <v>128</v>
      </c>
      <c r="E1967" s="125" t="s">
        <v>3100</v>
      </c>
      <c r="F1967" s="126" t="s">
        <v>3101</v>
      </c>
      <c r="G1967" s="127" t="s">
        <v>208</v>
      </c>
      <c r="H1967" s="128">
        <v>2000</v>
      </c>
      <c r="I1967" s="129">
        <v>119</v>
      </c>
      <c r="J1967" s="129">
        <f>ROUND(I1967*H1967,2)</f>
        <v>238000</v>
      </c>
      <c r="K1967" s="126" t="s">
        <v>132</v>
      </c>
      <c r="L1967" s="25"/>
      <c r="M1967" s="130" t="s">
        <v>1</v>
      </c>
      <c r="N1967" s="131" t="s">
        <v>39</v>
      </c>
      <c r="O1967" s="132">
        <v>0</v>
      </c>
      <c r="P1967" s="132">
        <f>O1967*H1967</f>
        <v>0</v>
      </c>
      <c r="Q1967" s="132">
        <v>0</v>
      </c>
      <c r="R1967" s="132">
        <f>Q1967*H1967</f>
        <v>0</v>
      </c>
      <c r="S1967" s="132">
        <v>0</v>
      </c>
      <c r="T1967" s="133">
        <f>S1967*H1967</f>
        <v>0</v>
      </c>
      <c r="AR1967" s="134" t="s">
        <v>133</v>
      </c>
      <c r="AT1967" s="134" t="s">
        <v>128</v>
      </c>
      <c r="AU1967" s="134" t="s">
        <v>84</v>
      </c>
      <c r="AY1967" s="13" t="s">
        <v>125</v>
      </c>
      <c r="BE1967" s="135">
        <f>IF(N1967="základní",J1967,0)</f>
        <v>238000</v>
      </c>
      <c r="BF1967" s="135">
        <f>IF(N1967="snížená",J1967,0)</f>
        <v>0</v>
      </c>
      <c r="BG1967" s="135">
        <f>IF(N1967="zákl. přenesená",J1967,0)</f>
        <v>0</v>
      </c>
      <c r="BH1967" s="135">
        <f>IF(N1967="sníž. přenesená",J1967,0)</f>
        <v>0</v>
      </c>
      <c r="BI1967" s="135">
        <f>IF(N1967="nulová",J1967,0)</f>
        <v>0</v>
      </c>
      <c r="BJ1967" s="13" t="s">
        <v>82</v>
      </c>
      <c r="BK1967" s="135">
        <f>ROUND(I1967*H1967,2)</f>
        <v>238000</v>
      </c>
      <c r="BL1967" s="13" t="s">
        <v>133</v>
      </c>
      <c r="BM1967" s="134" t="s">
        <v>3102</v>
      </c>
    </row>
    <row r="1968" spans="2:65" s="1" customFormat="1" ht="19.2">
      <c r="B1968" s="25"/>
      <c r="D1968" s="136" t="s">
        <v>134</v>
      </c>
      <c r="F1968" s="137" t="s">
        <v>3103</v>
      </c>
      <c r="L1968" s="25"/>
      <c r="M1968" s="138"/>
      <c r="T1968" s="49"/>
      <c r="AT1968" s="13" t="s">
        <v>134</v>
      </c>
      <c r="AU1968" s="13" t="s">
        <v>84</v>
      </c>
    </row>
    <row r="1969" spans="2:65" s="1" customFormat="1" ht="28.8">
      <c r="B1969" s="25"/>
      <c r="D1969" s="136" t="s">
        <v>136</v>
      </c>
      <c r="F1969" s="139" t="s">
        <v>3104</v>
      </c>
      <c r="L1969" s="25"/>
      <c r="M1969" s="138"/>
      <c r="T1969" s="49"/>
      <c r="AT1969" s="13" t="s">
        <v>136</v>
      </c>
      <c r="AU1969" s="13" t="s">
        <v>84</v>
      </c>
    </row>
    <row r="1970" spans="2:65" s="1" customFormat="1" ht="16.5" customHeight="1">
      <c r="B1970" s="25"/>
      <c r="C1970" s="124" t="s">
        <v>3105</v>
      </c>
      <c r="D1970" s="124" t="s">
        <v>128</v>
      </c>
      <c r="E1970" s="125" t="s">
        <v>3106</v>
      </c>
      <c r="F1970" s="126" t="s">
        <v>3107</v>
      </c>
      <c r="G1970" s="127" t="s">
        <v>208</v>
      </c>
      <c r="H1970" s="128">
        <v>1500</v>
      </c>
      <c r="I1970" s="129">
        <v>192</v>
      </c>
      <c r="J1970" s="129">
        <f>ROUND(I1970*H1970,2)</f>
        <v>288000</v>
      </c>
      <c r="K1970" s="126" t="s">
        <v>132</v>
      </c>
      <c r="L1970" s="25"/>
      <c r="M1970" s="130" t="s">
        <v>1</v>
      </c>
      <c r="N1970" s="131" t="s">
        <v>39</v>
      </c>
      <c r="O1970" s="132">
        <v>0</v>
      </c>
      <c r="P1970" s="132">
        <f>O1970*H1970</f>
        <v>0</v>
      </c>
      <c r="Q1970" s="132">
        <v>0</v>
      </c>
      <c r="R1970" s="132">
        <f>Q1970*H1970</f>
        <v>0</v>
      </c>
      <c r="S1970" s="132">
        <v>0</v>
      </c>
      <c r="T1970" s="133">
        <f>S1970*H1970</f>
        <v>0</v>
      </c>
      <c r="AR1970" s="134" t="s">
        <v>133</v>
      </c>
      <c r="AT1970" s="134" t="s">
        <v>128</v>
      </c>
      <c r="AU1970" s="134" t="s">
        <v>84</v>
      </c>
      <c r="AY1970" s="13" t="s">
        <v>125</v>
      </c>
      <c r="BE1970" s="135">
        <f>IF(N1970="základní",J1970,0)</f>
        <v>288000</v>
      </c>
      <c r="BF1970" s="135">
        <f>IF(N1970="snížená",J1970,0)</f>
        <v>0</v>
      </c>
      <c r="BG1970" s="135">
        <f>IF(N1970="zákl. přenesená",J1970,0)</f>
        <v>0</v>
      </c>
      <c r="BH1970" s="135">
        <f>IF(N1970="sníž. přenesená",J1970,0)</f>
        <v>0</v>
      </c>
      <c r="BI1970" s="135">
        <f>IF(N1970="nulová",J1970,0)</f>
        <v>0</v>
      </c>
      <c r="BJ1970" s="13" t="s">
        <v>82</v>
      </c>
      <c r="BK1970" s="135">
        <f>ROUND(I1970*H1970,2)</f>
        <v>288000</v>
      </c>
      <c r="BL1970" s="13" t="s">
        <v>133</v>
      </c>
      <c r="BM1970" s="134" t="s">
        <v>3108</v>
      </c>
    </row>
    <row r="1971" spans="2:65" s="1" customFormat="1" ht="19.2">
      <c r="B1971" s="25"/>
      <c r="D1971" s="136" t="s">
        <v>134</v>
      </c>
      <c r="F1971" s="137" t="s">
        <v>3109</v>
      </c>
      <c r="L1971" s="25"/>
      <c r="M1971" s="138"/>
      <c r="T1971" s="49"/>
      <c r="AT1971" s="13" t="s">
        <v>134</v>
      </c>
      <c r="AU1971" s="13" t="s">
        <v>84</v>
      </c>
    </row>
    <row r="1972" spans="2:65" s="1" customFormat="1" ht="28.8">
      <c r="B1972" s="25"/>
      <c r="D1972" s="136" t="s">
        <v>136</v>
      </c>
      <c r="F1972" s="139" t="s">
        <v>3104</v>
      </c>
      <c r="L1972" s="25"/>
      <c r="M1972" s="138"/>
      <c r="T1972" s="49"/>
      <c r="AT1972" s="13" t="s">
        <v>136</v>
      </c>
      <c r="AU1972" s="13" t="s">
        <v>84</v>
      </c>
    </row>
    <row r="1973" spans="2:65" s="1" customFormat="1" ht="16.5" customHeight="1">
      <c r="B1973" s="25"/>
      <c r="C1973" s="124" t="s">
        <v>3110</v>
      </c>
      <c r="D1973" s="124" t="s">
        <v>128</v>
      </c>
      <c r="E1973" s="125" t="s">
        <v>3111</v>
      </c>
      <c r="F1973" s="126" t="s">
        <v>3112</v>
      </c>
      <c r="G1973" s="127" t="s">
        <v>208</v>
      </c>
      <c r="H1973" s="128">
        <v>3000</v>
      </c>
      <c r="I1973" s="129">
        <v>49.4</v>
      </c>
      <c r="J1973" s="129">
        <f>ROUND(I1973*H1973,2)</f>
        <v>148200</v>
      </c>
      <c r="K1973" s="126" t="s">
        <v>132</v>
      </c>
      <c r="L1973" s="25"/>
      <c r="M1973" s="130" t="s">
        <v>1</v>
      </c>
      <c r="N1973" s="131" t="s">
        <v>39</v>
      </c>
      <c r="O1973" s="132">
        <v>0</v>
      </c>
      <c r="P1973" s="132">
        <f>O1973*H1973</f>
        <v>0</v>
      </c>
      <c r="Q1973" s="132">
        <v>0</v>
      </c>
      <c r="R1973" s="132">
        <f>Q1973*H1973</f>
        <v>0</v>
      </c>
      <c r="S1973" s="132">
        <v>0</v>
      </c>
      <c r="T1973" s="133">
        <f>S1973*H1973</f>
        <v>0</v>
      </c>
      <c r="AR1973" s="134" t="s">
        <v>133</v>
      </c>
      <c r="AT1973" s="134" t="s">
        <v>128</v>
      </c>
      <c r="AU1973" s="134" t="s">
        <v>84</v>
      </c>
      <c r="AY1973" s="13" t="s">
        <v>125</v>
      </c>
      <c r="BE1973" s="135">
        <f>IF(N1973="základní",J1973,0)</f>
        <v>148200</v>
      </c>
      <c r="BF1973" s="135">
        <f>IF(N1973="snížená",J1973,0)</f>
        <v>0</v>
      </c>
      <c r="BG1973" s="135">
        <f>IF(N1973="zákl. přenesená",J1973,0)</f>
        <v>0</v>
      </c>
      <c r="BH1973" s="135">
        <f>IF(N1973="sníž. přenesená",J1973,0)</f>
        <v>0</v>
      </c>
      <c r="BI1973" s="135">
        <f>IF(N1973="nulová",J1973,0)</f>
        <v>0</v>
      </c>
      <c r="BJ1973" s="13" t="s">
        <v>82</v>
      </c>
      <c r="BK1973" s="135">
        <f>ROUND(I1973*H1973,2)</f>
        <v>148200</v>
      </c>
      <c r="BL1973" s="13" t="s">
        <v>133</v>
      </c>
      <c r="BM1973" s="134" t="s">
        <v>3113</v>
      </c>
    </row>
    <row r="1974" spans="2:65" s="1" customFormat="1" ht="19.2">
      <c r="B1974" s="25"/>
      <c r="D1974" s="136" t="s">
        <v>134</v>
      </c>
      <c r="F1974" s="137" t="s">
        <v>3114</v>
      </c>
      <c r="L1974" s="25"/>
      <c r="M1974" s="138"/>
      <c r="T1974" s="49"/>
      <c r="AT1974" s="13" t="s">
        <v>134</v>
      </c>
      <c r="AU1974" s="13" t="s">
        <v>84</v>
      </c>
    </row>
    <row r="1975" spans="2:65" s="1" customFormat="1" ht="28.8">
      <c r="B1975" s="25"/>
      <c r="D1975" s="136" t="s">
        <v>136</v>
      </c>
      <c r="F1975" s="139" t="s">
        <v>3115</v>
      </c>
      <c r="L1975" s="25"/>
      <c r="M1975" s="138"/>
      <c r="T1975" s="49"/>
      <c r="AT1975" s="13" t="s">
        <v>136</v>
      </c>
      <c r="AU1975" s="13" t="s">
        <v>84</v>
      </c>
    </row>
    <row r="1976" spans="2:65" s="1" customFormat="1" ht="16.5" customHeight="1">
      <c r="B1976" s="25"/>
      <c r="C1976" s="124" t="s">
        <v>3116</v>
      </c>
      <c r="D1976" s="124" t="s">
        <v>128</v>
      </c>
      <c r="E1976" s="125" t="s">
        <v>3117</v>
      </c>
      <c r="F1976" s="126" t="s">
        <v>3118</v>
      </c>
      <c r="G1976" s="127" t="s">
        <v>208</v>
      </c>
      <c r="H1976" s="128">
        <v>500</v>
      </c>
      <c r="I1976" s="129">
        <v>422</v>
      </c>
      <c r="J1976" s="129">
        <f>ROUND(I1976*H1976,2)</f>
        <v>211000</v>
      </c>
      <c r="K1976" s="126" t="s">
        <v>132</v>
      </c>
      <c r="L1976" s="25"/>
      <c r="M1976" s="130" t="s">
        <v>1</v>
      </c>
      <c r="N1976" s="131" t="s">
        <v>39</v>
      </c>
      <c r="O1976" s="132">
        <v>0</v>
      </c>
      <c r="P1976" s="132">
        <f>O1976*H1976</f>
        <v>0</v>
      </c>
      <c r="Q1976" s="132">
        <v>0</v>
      </c>
      <c r="R1976" s="132">
        <f>Q1976*H1976</f>
        <v>0</v>
      </c>
      <c r="S1976" s="132">
        <v>0</v>
      </c>
      <c r="T1976" s="133">
        <f>S1976*H1976</f>
        <v>0</v>
      </c>
      <c r="AR1976" s="134" t="s">
        <v>133</v>
      </c>
      <c r="AT1976" s="134" t="s">
        <v>128</v>
      </c>
      <c r="AU1976" s="134" t="s">
        <v>84</v>
      </c>
      <c r="AY1976" s="13" t="s">
        <v>125</v>
      </c>
      <c r="BE1976" s="135">
        <f>IF(N1976="základní",J1976,0)</f>
        <v>211000</v>
      </c>
      <c r="BF1976" s="135">
        <f>IF(N1976="snížená",J1976,0)</f>
        <v>0</v>
      </c>
      <c r="BG1976" s="135">
        <f>IF(N1976="zákl. přenesená",J1976,0)</f>
        <v>0</v>
      </c>
      <c r="BH1976" s="135">
        <f>IF(N1976="sníž. přenesená",J1976,0)</f>
        <v>0</v>
      </c>
      <c r="BI1976" s="135">
        <f>IF(N1976="nulová",J1976,0)</f>
        <v>0</v>
      </c>
      <c r="BJ1976" s="13" t="s">
        <v>82</v>
      </c>
      <c r="BK1976" s="135">
        <f>ROUND(I1976*H1976,2)</f>
        <v>211000</v>
      </c>
      <c r="BL1976" s="13" t="s">
        <v>133</v>
      </c>
      <c r="BM1976" s="134" t="s">
        <v>3119</v>
      </c>
    </row>
    <row r="1977" spans="2:65" s="1" customFormat="1" ht="19.2">
      <c r="B1977" s="25"/>
      <c r="D1977" s="136" t="s">
        <v>134</v>
      </c>
      <c r="F1977" s="137" t="s">
        <v>3120</v>
      </c>
      <c r="L1977" s="25"/>
      <c r="M1977" s="138"/>
      <c r="T1977" s="49"/>
      <c r="AT1977" s="13" t="s">
        <v>134</v>
      </c>
      <c r="AU1977" s="13" t="s">
        <v>84</v>
      </c>
    </row>
    <row r="1978" spans="2:65" s="1" customFormat="1" ht="19.2">
      <c r="B1978" s="25"/>
      <c r="D1978" s="136" t="s">
        <v>136</v>
      </c>
      <c r="F1978" s="139" t="s">
        <v>3121</v>
      </c>
      <c r="L1978" s="25"/>
      <c r="M1978" s="138"/>
      <c r="T1978" s="49"/>
      <c r="AT1978" s="13" t="s">
        <v>136</v>
      </c>
      <c r="AU1978" s="13" t="s">
        <v>84</v>
      </c>
    </row>
    <row r="1979" spans="2:65" s="1" customFormat="1" ht="16.5" customHeight="1">
      <c r="B1979" s="25"/>
      <c r="C1979" s="124" t="s">
        <v>3122</v>
      </c>
      <c r="D1979" s="124" t="s">
        <v>128</v>
      </c>
      <c r="E1979" s="125" t="s">
        <v>3123</v>
      </c>
      <c r="F1979" s="126" t="s">
        <v>3124</v>
      </c>
      <c r="G1979" s="127" t="s">
        <v>177</v>
      </c>
      <c r="H1979" s="128">
        <v>5</v>
      </c>
      <c r="I1979" s="129">
        <v>6460</v>
      </c>
      <c r="J1979" s="129">
        <f>ROUND(I1979*H1979,2)</f>
        <v>32300</v>
      </c>
      <c r="K1979" s="126" t="s">
        <v>132</v>
      </c>
      <c r="L1979" s="25"/>
      <c r="M1979" s="130" t="s">
        <v>1</v>
      </c>
      <c r="N1979" s="131" t="s">
        <v>39</v>
      </c>
      <c r="O1979" s="132">
        <v>0</v>
      </c>
      <c r="P1979" s="132">
        <f>O1979*H1979</f>
        <v>0</v>
      </c>
      <c r="Q1979" s="132">
        <v>0</v>
      </c>
      <c r="R1979" s="132">
        <f>Q1979*H1979</f>
        <v>0</v>
      </c>
      <c r="S1979" s="132">
        <v>0</v>
      </c>
      <c r="T1979" s="133">
        <f>S1979*H1979</f>
        <v>0</v>
      </c>
      <c r="AR1979" s="134" t="s">
        <v>133</v>
      </c>
      <c r="AT1979" s="134" t="s">
        <v>128</v>
      </c>
      <c r="AU1979" s="134" t="s">
        <v>84</v>
      </c>
      <c r="AY1979" s="13" t="s">
        <v>125</v>
      </c>
      <c r="BE1979" s="135">
        <f>IF(N1979="základní",J1979,0)</f>
        <v>32300</v>
      </c>
      <c r="BF1979" s="135">
        <f>IF(N1979="snížená",J1979,0)</f>
        <v>0</v>
      </c>
      <c r="BG1979" s="135">
        <f>IF(N1979="zákl. přenesená",J1979,0)</f>
        <v>0</v>
      </c>
      <c r="BH1979" s="135">
        <f>IF(N1979="sníž. přenesená",J1979,0)</f>
        <v>0</v>
      </c>
      <c r="BI1979" s="135">
        <f>IF(N1979="nulová",J1979,0)</f>
        <v>0</v>
      </c>
      <c r="BJ1979" s="13" t="s">
        <v>82</v>
      </c>
      <c r="BK1979" s="135">
        <f>ROUND(I1979*H1979,2)</f>
        <v>32300</v>
      </c>
      <c r="BL1979" s="13" t="s">
        <v>133</v>
      </c>
      <c r="BM1979" s="134" t="s">
        <v>3125</v>
      </c>
    </row>
    <row r="1980" spans="2:65" s="1" customFormat="1" ht="28.8">
      <c r="B1980" s="25"/>
      <c r="D1980" s="136" t="s">
        <v>134</v>
      </c>
      <c r="F1980" s="137" t="s">
        <v>3126</v>
      </c>
      <c r="L1980" s="25"/>
      <c r="M1980" s="138"/>
      <c r="T1980" s="49"/>
      <c r="AT1980" s="13" t="s">
        <v>134</v>
      </c>
      <c r="AU1980" s="13" t="s">
        <v>84</v>
      </c>
    </row>
    <row r="1981" spans="2:65" s="1" customFormat="1" ht="28.8">
      <c r="B1981" s="25"/>
      <c r="D1981" s="136" t="s">
        <v>136</v>
      </c>
      <c r="F1981" s="139" t="s">
        <v>3127</v>
      </c>
      <c r="L1981" s="25"/>
      <c r="M1981" s="138"/>
      <c r="T1981" s="49"/>
      <c r="AT1981" s="13" t="s">
        <v>136</v>
      </c>
      <c r="AU1981" s="13" t="s">
        <v>84</v>
      </c>
    </row>
    <row r="1982" spans="2:65" s="1" customFormat="1" ht="16.5" customHeight="1">
      <c r="B1982" s="25"/>
      <c r="C1982" s="124" t="s">
        <v>3128</v>
      </c>
      <c r="D1982" s="124" t="s">
        <v>128</v>
      </c>
      <c r="E1982" s="125" t="s">
        <v>3129</v>
      </c>
      <c r="F1982" s="126" t="s">
        <v>3130</v>
      </c>
      <c r="G1982" s="127" t="s">
        <v>450</v>
      </c>
      <c r="H1982" s="128">
        <v>100</v>
      </c>
      <c r="I1982" s="129">
        <v>92.8</v>
      </c>
      <c r="J1982" s="129">
        <f>ROUND(I1982*H1982,2)</f>
        <v>9280</v>
      </c>
      <c r="K1982" s="126" t="s">
        <v>132</v>
      </c>
      <c r="L1982" s="25"/>
      <c r="M1982" s="130" t="s">
        <v>1</v>
      </c>
      <c r="N1982" s="131" t="s">
        <v>39</v>
      </c>
      <c r="O1982" s="132">
        <v>0</v>
      </c>
      <c r="P1982" s="132">
        <f>O1982*H1982</f>
        <v>0</v>
      </c>
      <c r="Q1982" s="132">
        <v>0</v>
      </c>
      <c r="R1982" s="132">
        <f>Q1982*H1982</f>
        <v>0</v>
      </c>
      <c r="S1982" s="132">
        <v>0</v>
      </c>
      <c r="T1982" s="133">
        <f>S1982*H1982</f>
        <v>0</v>
      </c>
      <c r="AR1982" s="134" t="s">
        <v>133</v>
      </c>
      <c r="AT1982" s="134" t="s">
        <v>128</v>
      </c>
      <c r="AU1982" s="134" t="s">
        <v>84</v>
      </c>
      <c r="AY1982" s="13" t="s">
        <v>125</v>
      </c>
      <c r="BE1982" s="135">
        <f>IF(N1982="základní",J1982,0)</f>
        <v>9280</v>
      </c>
      <c r="BF1982" s="135">
        <f>IF(N1982="snížená",J1982,0)</f>
        <v>0</v>
      </c>
      <c r="BG1982" s="135">
        <f>IF(N1982="zákl. přenesená",J1982,0)</f>
        <v>0</v>
      </c>
      <c r="BH1982" s="135">
        <f>IF(N1982="sníž. přenesená",J1982,0)</f>
        <v>0</v>
      </c>
      <c r="BI1982" s="135">
        <f>IF(N1982="nulová",J1982,0)</f>
        <v>0</v>
      </c>
      <c r="BJ1982" s="13" t="s">
        <v>82</v>
      </c>
      <c r="BK1982" s="135">
        <f>ROUND(I1982*H1982,2)</f>
        <v>9280</v>
      </c>
      <c r="BL1982" s="13" t="s">
        <v>133</v>
      </c>
      <c r="BM1982" s="134" t="s">
        <v>3131</v>
      </c>
    </row>
    <row r="1983" spans="2:65" s="1" customFormat="1" ht="28.8">
      <c r="B1983" s="25"/>
      <c r="D1983" s="136" t="s">
        <v>134</v>
      </c>
      <c r="F1983" s="137" t="s">
        <v>3132</v>
      </c>
      <c r="L1983" s="25"/>
      <c r="M1983" s="138"/>
      <c r="T1983" s="49"/>
      <c r="AT1983" s="13" t="s">
        <v>134</v>
      </c>
      <c r="AU1983" s="13" t="s">
        <v>84</v>
      </c>
    </row>
    <row r="1984" spans="2:65" s="1" customFormat="1" ht="28.8">
      <c r="B1984" s="25"/>
      <c r="D1984" s="136" t="s">
        <v>136</v>
      </c>
      <c r="F1984" s="139" t="s">
        <v>3133</v>
      </c>
      <c r="L1984" s="25"/>
      <c r="M1984" s="138"/>
      <c r="T1984" s="49"/>
      <c r="AT1984" s="13" t="s">
        <v>136</v>
      </c>
      <c r="AU1984" s="13" t="s">
        <v>84</v>
      </c>
    </row>
    <row r="1985" spans="2:65" s="1" customFormat="1" ht="16.5" customHeight="1">
      <c r="B1985" s="25"/>
      <c r="C1985" s="124" t="s">
        <v>3134</v>
      </c>
      <c r="D1985" s="124" t="s">
        <v>128</v>
      </c>
      <c r="E1985" s="125" t="s">
        <v>3135</v>
      </c>
      <c r="F1985" s="126" t="s">
        <v>3136</v>
      </c>
      <c r="G1985" s="127" t="s">
        <v>208</v>
      </c>
      <c r="H1985" s="128">
        <v>100</v>
      </c>
      <c r="I1985" s="129">
        <v>204</v>
      </c>
      <c r="J1985" s="129">
        <f>ROUND(I1985*H1985,2)</f>
        <v>20400</v>
      </c>
      <c r="K1985" s="126" t="s">
        <v>132</v>
      </c>
      <c r="L1985" s="25"/>
      <c r="M1985" s="130" t="s">
        <v>1</v>
      </c>
      <c r="N1985" s="131" t="s">
        <v>39</v>
      </c>
      <c r="O1985" s="132">
        <v>0</v>
      </c>
      <c r="P1985" s="132">
        <f>O1985*H1985</f>
        <v>0</v>
      </c>
      <c r="Q1985" s="132">
        <v>0</v>
      </c>
      <c r="R1985" s="132">
        <f>Q1985*H1985</f>
        <v>0</v>
      </c>
      <c r="S1985" s="132">
        <v>0</v>
      </c>
      <c r="T1985" s="133">
        <f>S1985*H1985</f>
        <v>0</v>
      </c>
      <c r="AR1985" s="134" t="s">
        <v>133</v>
      </c>
      <c r="AT1985" s="134" t="s">
        <v>128</v>
      </c>
      <c r="AU1985" s="134" t="s">
        <v>84</v>
      </c>
      <c r="AY1985" s="13" t="s">
        <v>125</v>
      </c>
      <c r="BE1985" s="135">
        <f>IF(N1985="základní",J1985,0)</f>
        <v>20400</v>
      </c>
      <c r="BF1985" s="135">
        <f>IF(N1985="snížená",J1985,0)</f>
        <v>0</v>
      </c>
      <c r="BG1985" s="135">
        <f>IF(N1985="zákl. přenesená",J1985,0)</f>
        <v>0</v>
      </c>
      <c r="BH1985" s="135">
        <f>IF(N1985="sníž. přenesená",J1985,0)</f>
        <v>0</v>
      </c>
      <c r="BI1985" s="135">
        <f>IF(N1985="nulová",J1985,0)</f>
        <v>0</v>
      </c>
      <c r="BJ1985" s="13" t="s">
        <v>82</v>
      </c>
      <c r="BK1985" s="135">
        <f>ROUND(I1985*H1985,2)</f>
        <v>20400</v>
      </c>
      <c r="BL1985" s="13" t="s">
        <v>133</v>
      </c>
      <c r="BM1985" s="134" t="s">
        <v>3137</v>
      </c>
    </row>
    <row r="1986" spans="2:65" s="1" customFormat="1" ht="28.8">
      <c r="B1986" s="25"/>
      <c r="D1986" s="136" t="s">
        <v>134</v>
      </c>
      <c r="F1986" s="137" t="s">
        <v>3138</v>
      </c>
      <c r="L1986" s="25"/>
      <c r="M1986" s="138"/>
      <c r="T1986" s="49"/>
      <c r="AT1986" s="13" t="s">
        <v>134</v>
      </c>
      <c r="AU1986" s="13" t="s">
        <v>84</v>
      </c>
    </row>
    <row r="1987" spans="2:65" s="1" customFormat="1" ht="28.8">
      <c r="B1987" s="25"/>
      <c r="D1987" s="136" t="s">
        <v>136</v>
      </c>
      <c r="F1987" s="139" t="s">
        <v>3133</v>
      </c>
      <c r="L1987" s="25"/>
      <c r="M1987" s="138"/>
      <c r="T1987" s="49"/>
      <c r="AT1987" s="13" t="s">
        <v>136</v>
      </c>
      <c r="AU1987" s="13" t="s">
        <v>84</v>
      </c>
    </row>
    <row r="1988" spans="2:65" s="1" customFormat="1" ht="16.5" customHeight="1">
      <c r="B1988" s="25"/>
      <c r="C1988" s="124" t="s">
        <v>3139</v>
      </c>
      <c r="D1988" s="124" t="s">
        <v>128</v>
      </c>
      <c r="E1988" s="125" t="s">
        <v>3140</v>
      </c>
      <c r="F1988" s="126" t="s">
        <v>3141</v>
      </c>
      <c r="G1988" s="127" t="s">
        <v>208</v>
      </c>
      <c r="H1988" s="128">
        <v>10</v>
      </c>
      <c r="I1988" s="129">
        <v>1440</v>
      </c>
      <c r="J1988" s="129">
        <f>ROUND(I1988*H1988,2)</f>
        <v>14400</v>
      </c>
      <c r="K1988" s="126" t="s">
        <v>132</v>
      </c>
      <c r="L1988" s="25"/>
      <c r="M1988" s="130" t="s">
        <v>1</v>
      </c>
      <c r="N1988" s="131" t="s">
        <v>39</v>
      </c>
      <c r="O1988" s="132">
        <v>0</v>
      </c>
      <c r="P1988" s="132">
        <f>O1988*H1988</f>
        <v>0</v>
      </c>
      <c r="Q1988" s="132">
        <v>0</v>
      </c>
      <c r="R1988" s="132">
        <f>Q1988*H1988</f>
        <v>0</v>
      </c>
      <c r="S1988" s="132">
        <v>0</v>
      </c>
      <c r="T1988" s="133">
        <f>S1988*H1988</f>
        <v>0</v>
      </c>
      <c r="AR1988" s="134" t="s">
        <v>133</v>
      </c>
      <c r="AT1988" s="134" t="s">
        <v>128</v>
      </c>
      <c r="AU1988" s="134" t="s">
        <v>84</v>
      </c>
      <c r="AY1988" s="13" t="s">
        <v>125</v>
      </c>
      <c r="BE1988" s="135">
        <f>IF(N1988="základní",J1988,0)</f>
        <v>14400</v>
      </c>
      <c r="BF1988" s="135">
        <f>IF(N1988="snížená",J1988,0)</f>
        <v>0</v>
      </c>
      <c r="BG1988" s="135">
        <f>IF(N1988="zákl. přenesená",J1988,0)</f>
        <v>0</v>
      </c>
      <c r="BH1988" s="135">
        <f>IF(N1988="sníž. přenesená",J1988,0)</f>
        <v>0</v>
      </c>
      <c r="BI1988" s="135">
        <f>IF(N1988="nulová",J1988,0)</f>
        <v>0</v>
      </c>
      <c r="BJ1988" s="13" t="s">
        <v>82</v>
      </c>
      <c r="BK1988" s="135">
        <f>ROUND(I1988*H1988,2)</f>
        <v>14400</v>
      </c>
      <c r="BL1988" s="13" t="s">
        <v>133</v>
      </c>
      <c r="BM1988" s="134" t="s">
        <v>3142</v>
      </c>
    </row>
    <row r="1989" spans="2:65" s="1" customFormat="1" ht="19.2">
      <c r="B1989" s="25"/>
      <c r="D1989" s="136" t="s">
        <v>134</v>
      </c>
      <c r="F1989" s="137" t="s">
        <v>3143</v>
      </c>
      <c r="L1989" s="25"/>
      <c r="M1989" s="138"/>
      <c r="T1989" s="49"/>
      <c r="AT1989" s="13" t="s">
        <v>134</v>
      </c>
      <c r="AU1989" s="13" t="s">
        <v>84</v>
      </c>
    </row>
    <row r="1990" spans="2:65" s="1" customFormat="1" ht="28.8">
      <c r="B1990" s="25"/>
      <c r="D1990" s="136" t="s">
        <v>136</v>
      </c>
      <c r="F1990" s="139" t="s">
        <v>3144</v>
      </c>
      <c r="L1990" s="25"/>
      <c r="M1990" s="138"/>
      <c r="T1990" s="49"/>
      <c r="AT1990" s="13" t="s">
        <v>136</v>
      </c>
      <c r="AU1990" s="13" t="s">
        <v>84</v>
      </c>
    </row>
    <row r="1991" spans="2:65" s="1" customFormat="1" ht="16.5" customHeight="1">
      <c r="B1991" s="25"/>
      <c r="C1991" s="124" t="s">
        <v>3145</v>
      </c>
      <c r="D1991" s="124" t="s">
        <v>128</v>
      </c>
      <c r="E1991" s="125" t="s">
        <v>3146</v>
      </c>
      <c r="F1991" s="126" t="s">
        <v>3147</v>
      </c>
      <c r="G1991" s="127" t="s">
        <v>208</v>
      </c>
      <c r="H1991" s="128">
        <v>10</v>
      </c>
      <c r="I1991" s="129">
        <v>2150</v>
      </c>
      <c r="J1991" s="129">
        <f>ROUND(I1991*H1991,2)</f>
        <v>21500</v>
      </c>
      <c r="K1991" s="126" t="s">
        <v>132</v>
      </c>
      <c r="L1991" s="25"/>
      <c r="M1991" s="130" t="s">
        <v>1</v>
      </c>
      <c r="N1991" s="131" t="s">
        <v>39</v>
      </c>
      <c r="O1991" s="132">
        <v>0</v>
      </c>
      <c r="P1991" s="132">
        <f>O1991*H1991</f>
        <v>0</v>
      </c>
      <c r="Q1991" s="132">
        <v>0</v>
      </c>
      <c r="R1991" s="132">
        <f>Q1991*H1991</f>
        <v>0</v>
      </c>
      <c r="S1991" s="132">
        <v>0</v>
      </c>
      <c r="T1991" s="133">
        <f>S1991*H1991</f>
        <v>0</v>
      </c>
      <c r="AR1991" s="134" t="s">
        <v>133</v>
      </c>
      <c r="AT1991" s="134" t="s">
        <v>128</v>
      </c>
      <c r="AU1991" s="134" t="s">
        <v>84</v>
      </c>
      <c r="AY1991" s="13" t="s">
        <v>125</v>
      </c>
      <c r="BE1991" s="135">
        <f>IF(N1991="základní",J1991,0)</f>
        <v>21500</v>
      </c>
      <c r="BF1991" s="135">
        <f>IF(N1991="snížená",J1991,0)</f>
        <v>0</v>
      </c>
      <c r="BG1991" s="135">
        <f>IF(N1991="zákl. přenesená",J1991,0)</f>
        <v>0</v>
      </c>
      <c r="BH1991" s="135">
        <f>IF(N1991="sníž. přenesená",J1991,0)</f>
        <v>0</v>
      </c>
      <c r="BI1991" s="135">
        <f>IF(N1991="nulová",J1991,0)</f>
        <v>0</v>
      </c>
      <c r="BJ1991" s="13" t="s">
        <v>82</v>
      </c>
      <c r="BK1991" s="135">
        <f>ROUND(I1991*H1991,2)</f>
        <v>21500</v>
      </c>
      <c r="BL1991" s="13" t="s">
        <v>133</v>
      </c>
      <c r="BM1991" s="134" t="s">
        <v>3148</v>
      </c>
    </row>
    <row r="1992" spans="2:65" s="1" customFormat="1" ht="19.2">
      <c r="B1992" s="25"/>
      <c r="D1992" s="136" t="s">
        <v>134</v>
      </c>
      <c r="F1992" s="137" t="s">
        <v>3149</v>
      </c>
      <c r="L1992" s="25"/>
      <c r="M1992" s="138"/>
      <c r="T1992" s="49"/>
      <c r="AT1992" s="13" t="s">
        <v>134</v>
      </c>
      <c r="AU1992" s="13" t="s">
        <v>84</v>
      </c>
    </row>
    <row r="1993" spans="2:65" s="1" customFormat="1" ht="28.8">
      <c r="B1993" s="25"/>
      <c r="D1993" s="136" t="s">
        <v>136</v>
      </c>
      <c r="F1993" s="139" t="s">
        <v>3144</v>
      </c>
      <c r="L1993" s="25"/>
      <c r="M1993" s="138"/>
      <c r="T1993" s="49"/>
      <c r="AT1993" s="13" t="s">
        <v>136</v>
      </c>
      <c r="AU1993" s="13" t="s">
        <v>84</v>
      </c>
    </row>
    <row r="1994" spans="2:65" s="1" customFormat="1" ht="16.5" customHeight="1">
      <c r="B1994" s="25"/>
      <c r="C1994" s="124" t="s">
        <v>3150</v>
      </c>
      <c r="D1994" s="124" t="s">
        <v>128</v>
      </c>
      <c r="E1994" s="125" t="s">
        <v>3151</v>
      </c>
      <c r="F1994" s="126" t="s">
        <v>3152</v>
      </c>
      <c r="G1994" s="127" t="s">
        <v>208</v>
      </c>
      <c r="H1994" s="128">
        <v>10</v>
      </c>
      <c r="I1994" s="129">
        <v>990</v>
      </c>
      <c r="J1994" s="129">
        <f>ROUND(I1994*H1994,2)</f>
        <v>9900</v>
      </c>
      <c r="K1994" s="126" t="s">
        <v>132</v>
      </c>
      <c r="L1994" s="25"/>
      <c r="M1994" s="130" t="s">
        <v>1</v>
      </c>
      <c r="N1994" s="131" t="s">
        <v>39</v>
      </c>
      <c r="O1994" s="132">
        <v>0</v>
      </c>
      <c r="P1994" s="132">
        <f>O1994*H1994</f>
        <v>0</v>
      </c>
      <c r="Q1994" s="132">
        <v>0</v>
      </c>
      <c r="R1994" s="132">
        <f>Q1994*H1994</f>
        <v>0</v>
      </c>
      <c r="S1994" s="132">
        <v>0</v>
      </c>
      <c r="T1994" s="133">
        <f>S1994*H1994</f>
        <v>0</v>
      </c>
      <c r="AR1994" s="134" t="s">
        <v>133</v>
      </c>
      <c r="AT1994" s="134" t="s">
        <v>128</v>
      </c>
      <c r="AU1994" s="134" t="s">
        <v>84</v>
      </c>
      <c r="AY1994" s="13" t="s">
        <v>125</v>
      </c>
      <c r="BE1994" s="135">
        <f>IF(N1994="základní",J1994,0)</f>
        <v>9900</v>
      </c>
      <c r="BF1994" s="135">
        <f>IF(N1994="snížená",J1994,0)</f>
        <v>0</v>
      </c>
      <c r="BG1994" s="135">
        <f>IF(N1994="zákl. přenesená",J1994,0)</f>
        <v>0</v>
      </c>
      <c r="BH1994" s="135">
        <f>IF(N1994="sníž. přenesená",J1994,0)</f>
        <v>0</v>
      </c>
      <c r="BI1994" s="135">
        <f>IF(N1994="nulová",J1994,0)</f>
        <v>0</v>
      </c>
      <c r="BJ1994" s="13" t="s">
        <v>82</v>
      </c>
      <c r="BK1994" s="135">
        <f>ROUND(I1994*H1994,2)</f>
        <v>9900</v>
      </c>
      <c r="BL1994" s="13" t="s">
        <v>133</v>
      </c>
      <c r="BM1994" s="134" t="s">
        <v>3153</v>
      </c>
    </row>
    <row r="1995" spans="2:65" s="1" customFormat="1" ht="19.2">
      <c r="B1995" s="25"/>
      <c r="D1995" s="136" t="s">
        <v>134</v>
      </c>
      <c r="F1995" s="137" t="s">
        <v>3154</v>
      </c>
      <c r="L1995" s="25"/>
      <c r="M1995" s="138"/>
      <c r="T1995" s="49"/>
      <c r="AT1995" s="13" t="s">
        <v>134</v>
      </c>
      <c r="AU1995" s="13" t="s">
        <v>84</v>
      </c>
    </row>
    <row r="1996" spans="2:65" s="1" customFormat="1" ht="28.8">
      <c r="B1996" s="25"/>
      <c r="D1996" s="136" t="s">
        <v>136</v>
      </c>
      <c r="F1996" s="139" t="s">
        <v>3144</v>
      </c>
      <c r="L1996" s="25"/>
      <c r="M1996" s="138"/>
      <c r="T1996" s="49"/>
      <c r="AT1996" s="13" t="s">
        <v>136</v>
      </c>
      <c r="AU1996" s="13" t="s">
        <v>84</v>
      </c>
    </row>
    <row r="1997" spans="2:65" s="1" customFormat="1" ht="16.5" customHeight="1">
      <c r="B1997" s="25"/>
      <c r="C1997" s="124" t="s">
        <v>3155</v>
      </c>
      <c r="D1997" s="124" t="s">
        <v>128</v>
      </c>
      <c r="E1997" s="125" t="s">
        <v>3156</v>
      </c>
      <c r="F1997" s="126" t="s">
        <v>3157</v>
      </c>
      <c r="G1997" s="127" t="s">
        <v>208</v>
      </c>
      <c r="H1997" s="128">
        <v>10</v>
      </c>
      <c r="I1997" s="129">
        <v>1490</v>
      </c>
      <c r="J1997" s="129">
        <f>ROUND(I1997*H1997,2)</f>
        <v>14900</v>
      </c>
      <c r="K1997" s="126" t="s">
        <v>132</v>
      </c>
      <c r="L1997" s="25"/>
      <c r="M1997" s="130" t="s">
        <v>1</v>
      </c>
      <c r="N1997" s="131" t="s">
        <v>39</v>
      </c>
      <c r="O1997" s="132">
        <v>0</v>
      </c>
      <c r="P1997" s="132">
        <f>O1997*H1997</f>
        <v>0</v>
      </c>
      <c r="Q1997" s="132">
        <v>0</v>
      </c>
      <c r="R1997" s="132">
        <f>Q1997*H1997</f>
        <v>0</v>
      </c>
      <c r="S1997" s="132">
        <v>0</v>
      </c>
      <c r="T1997" s="133">
        <f>S1997*H1997</f>
        <v>0</v>
      </c>
      <c r="AR1997" s="134" t="s">
        <v>133</v>
      </c>
      <c r="AT1997" s="134" t="s">
        <v>128</v>
      </c>
      <c r="AU1997" s="134" t="s">
        <v>84</v>
      </c>
      <c r="AY1997" s="13" t="s">
        <v>125</v>
      </c>
      <c r="BE1997" s="135">
        <f>IF(N1997="základní",J1997,0)</f>
        <v>14900</v>
      </c>
      <c r="BF1997" s="135">
        <f>IF(N1997="snížená",J1997,0)</f>
        <v>0</v>
      </c>
      <c r="BG1997" s="135">
        <f>IF(N1997="zákl. přenesená",J1997,0)</f>
        <v>0</v>
      </c>
      <c r="BH1997" s="135">
        <f>IF(N1997="sníž. přenesená",J1997,0)</f>
        <v>0</v>
      </c>
      <c r="BI1997" s="135">
        <f>IF(N1997="nulová",J1997,0)</f>
        <v>0</v>
      </c>
      <c r="BJ1997" s="13" t="s">
        <v>82</v>
      </c>
      <c r="BK1997" s="135">
        <f>ROUND(I1997*H1997,2)</f>
        <v>14900</v>
      </c>
      <c r="BL1997" s="13" t="s">
        <v>133</v>
      </c>
      <c r="BM1997" s="134" t="s">
        <v>3158</v>
      </c>
    </row>
    <row r="1998" spans="2:65" s="1" customFormat="1" ht="19.2">
      <c r="B1998" s="25"/>
      <c r="D1998" s="136" t="s">
        <v>134</v>
      </c>
      <c r="F1998" s="137" t="s">
        <v>3159</v>
      </c>
      <c r="L1998" s="25"/>
      <c r="M1998" s="138"/>
      <c r="T1998" s="49"/>
      <c r="AT1998" s="13" t="s">
        <v>134</v>
      </c>
      <c r="AU1998" s="13" t="s">
        <v>84</v>
      </c>
    </row>
    <row r="1999" spans="2:65" s="1" customFormat="1" ht="28.8">
      <c r="B1999" s="25"/>
      <c r="D1999" s="136" t="s">
        <v>136</v>
      </c>
      <c r="F1999" s="139" t="s">
        <v>3144</v>
      </c>
      <c r="L1999" s="25"/>
      <c r="M1999" s="138"/>
      <c r="T1999" s="49"/>
      <c r="AT1999" s="13" t="s">
        <v>136</v>
      </c>
      <c r="AU1999" s="13" t="s">
        <v>84</v>
      </c>
    </row>
    <row r="2000" spans="2:65" s="1" customFormat="1" ht="38.549999999999997" customHeight="1">
      <c r="B2000" s="25"/>
      <c r="C2000" s="124" t="s">
        <v>3160</v>
      </c>
      <c r="D2000" s="124" t="s">
        <v>128</v>
      </c>
      <c r="E2000" s="125" t="s">
        <v>3161</v>
      </c>
      <c r="F2000" s="126" t="s">
        <v>3162</v>
      </c>
      <c r="G2000" s="127" t="s">
        <v>208</v>
      </c>
      <c r="H2000" s="128">
        <v>1500</v>
      </c>
      <c r="I2000" s="129">
        <v>2387.5</v>
      </c>
      <c r="J2000" s="129">
        <f>ROUND(I2000*H2000,2)</f>
        <v>3581250</v>
      </c>
      <c r="K2000" s="126" t="s">
        <v>1</v>
      </c>
      <c r="L2000" s="25"/>
      <c r="M2000" s="130" t="s">
        <v>1</v>
      </c>
      <c r="N2000" s="131" t="s">
        <v>39</v>
      </c>
      <c r="O2000" s="132">
        <v>0</v>
      </c>
      <c r="P2000" s="132">
        <f>O2000*H2000</f>
        <v>0</v>
      </c>
      <c r="Q2000" s="132">
        <v>1.7000000000000001E-2</v>
      </c>
      <c r="R2000" s="132">
        <f>Q2000*H2000</f>
        <v>25.500000000000004</v>
      </c>
      <c r="S2000" s="132">
        <v>0</v>
      </c>
      <c r="T2000" s="133">
        <f>S2000*H2000</f>
        <v>0</v>
      </c>
      <c r="AR2000" s="134" t="s">
        <v>133</v>
      </c>
      <c r="AT2000" s="134" t="s">
        <v>128</v>
      </c>
      <c r="AU2000" s="134" t="s">
        <v>84</v>
      </c>
      <c r="AY2000" s="13" t="s">
        <v>125</v>
      </c>
      <c r="BE2000" s="135">
        <f>IF(N2000="základní",J2000,0)</f>
        <v>3581250</v>
      </c>
      <c r="BF2000" s="135">
        <f>IF(N2000="snížená",J2000,0)</f>
        <v>0</v>
      </c>
      <c r="BG2000" s="135">
        <f>IF(N2000="zákl. přenesená",J2000,0)</f>
        <v>0</v>
      </c>
      <c r="BH2000" s="135">
        <f>IF(N2000="sníž. přenesená",J2000,0)</f>
        <v>0</v>
      </c>
      <c r="BI2000" s="135">
        <f>IF(N2000="nulová",J2000,0)</f>
        <v>0</v>
      </c>
      <c r="BJ2000" s="13" t="s">
        <v>82</v>
      </c>
      <c r="BK2000" s="135">
        <f>ROUND(I2000*H2000,2)</f>
        <v>3581250</v>
      </c>
      <c r="BL2000" s="13" t="s">
        <v>133</v>
      </c>
      <c r="BM2000" s="134" t="s">
        <v>3163</v>
      </c>
    </row>
    <row r="2001" spans="2:65" s="1" customFormat="1" ht="28.8">
      <c r="B2001" s="25"/>
      <c r="D2001" s="136" t="s">
        <v>134</v>
      </c>
      <c r="F2001" s="137" t="s">
        <v>3164</v>
      </c>
      <c r="L2001" s="25"/>
      <c r="M2001" s="138"/>
      <c r="T2001" s="49"/>
      <c r="AT2001" s="13" t="s">
        <v>134</v>
      </c>
      <c r="AU2001" s="13" t="s">
        <v>84</v>
      </c>
    </row>
    <row r="2002" spans="2:65" s="1" customFormat="1" ht="62.7" customHeight="1">
      <c r="B2002" s="25"/>
      <c r="C2002" s="124" t="s">
        <v>3165</v>
      </c>
      <c r="D2002" s="124" t="s">
        <v>128</v>
      </c>
      <c r="E2002" s="125" t="s">
        <v>3166</v>
      </c>
      <c r="F2002" s="126" t="s">
        <v>3167</v>
      </c>
      <c r="G2002" s="127" t="s">
        <v>146</v>
      </c>
      <c r="H2002" s="128">
        <v>3</v>
      </c>
      <c r="I2002" s="129">
        <v>110000</v>
      </c>
      <c r="J2002" s="129">
        <f>ROUND(I2002*H2002,2)</f>
        <v>330000</v>
      </c>
      <c r="K2002" s="126" t="s">
        <v>1</v>
      </c>
      <c r="L2002" s="25"/>
      <c r="M2002" s="130" t="s">
        <v>1</v>
      </c>
      <c r="N2002" s="131" t="s">
        <v>39</v>
      </c>
      <c r="O2002" s="132">
        <v>0</v>
      </c>
      <c r="P2002" s="132">
        <f>O2002*H2002</f>
        <v>0</v>
      </c>
      <c r="Q2002" s="132">
        <v>9.4E-2</v>
      </c>
      <c r="R2002" s="132">
        <f>Q2002*H2002</f>
        <v>0.28200000000000003</v>
      </c>
      <c r="S2002" s="132">
        <v>0</v>
      </c>
      <c r="T2002" s="133">
        <f>S2002*H2002</f>
        <v>0</v>
      </c>
      <c r="AR2002" s="134" t="s">
        <v>133</v>
      </c>
      <c r="AT2002" s="134" t="s">
        <v>128</v>
      </c>
      <c r="AU2002" s="134" t="s">
        <v>84</v>
      </c>
      <c r="AY2002" s="13" t="s">
        <v>125</v>
      </c>
      <c r="BE2002" s="135">
        <f>IF(N2002="základní",J2002,0)</f>
        <v>330000</v>
      </c>
      <c r="BF2002" s="135">
        <f>IF(N2002="snížená",J2002,0)</f>
        <v>0</v>
      </c>
      <c r="BG2002" s="135">
        <f>IF(N2002="zákl. přenesená",J2002,0)</f>
        <v>0</v>
      </c>
      <c r="BH2002" s="135">
        <f>IF(N2002="sníž. přenesená",J2002,0)</f>
        <v>0</v>
      </c>
      <c r="BI2002" s="135">
        <f>IF(N2002="nulová",J2002,0)</f>
        <v>0</v>
      </c>
      <c r="BJ2002" s="13" t="s">
        <v>82</v>
      </c>
      <c r="BK2002" s="135">
        <f>ROUND(I2002*H2002,2)</f>
        <v>330000</v>
      </c>
      <c r="BL2002" s="13" t="s">
        <v>133</v>
      </c>
      <c r="BM2002" s="134" t="s">
        <v>3168</v>
      </c>
    </row>
    <row r="2003" spans="2:65" s="1" customFormat="1" ht="86.4">
      <c r="B2003" s="25"/>
      <c r="D2003" s="136" t="s">
        <v>134</v>
      </c>
      <c r="F2003" s="137" t="s">
        <v>3169</v>
      </c>
      <c r="L2003" s="25"/>
      <c r="M2003" s="138"/>
      <c r="T2003" s="49"/>
      <c r="AT2003" s="13" t="s">
        <v>134</v>
      </c>
      <c r="AU2003" s="13" t="s">
        <v>84</v>
      </c>
    </row>
    <row r="2004" spans="2:65" s="1" customFormat="1" ht="16.5" customHeight="1">
      <c r="B2004" s="25"/>
      <c r="C2004" s="124" t="s">
        <v>3170</v>
      </c>
      <c r="D2004" s="124" t="s">
        <v>128</v>
      </c>
      <c r="E2004" s="125" t="s">
        <v>3171</v>
      </c>
      <c r="F2004" s="126" t="s">
        <v>3172</v>
      </c>
      <c r="G2004" s="127" t="s">
        <v>3173</v>
      </c>
      <c r="H2004" s="128">
        <v>20</v>
      </c>
      <c r="I2004" s="129">
        <v>645</v>
      </c>
      <c r="J2004" s="129">
        <f>ROUND(I2004*H2004,2)</f>
        <v>12900</v>
      </c>
      <c r="K2004" s="126" t="s">
        <v>132</v>
      </c>
      <c r="L2004" s="25"/>
      <c r="M2004" s="130" t="s">
        <v>1</v>
      </c>
      <c r="N2004" s="131" t="s">
        <v>39</v>
      </c>
      <c r="O2004" s="132">
        <v>0</v>
      </c>
      <c r="P2004" s="132">
        <f>O2004*H2004</f>
        <v>0</v>
      </c>
      <c r="Q2004" s="132">
        <v>0</v>
      </c>
      <c r="R2004" s="132">
        <f>Q2004*H2004</f>
        <v>0</v>
      </c>
      <c r="S2004" s="132">
        <v>0</v>
      </c>
      <c r="T2004" s="133">
        <f>S2004*H2004</f>
        <v>0</v>
      </c>
      <c r="AR2004" s="134" t="s">
        <v>133</v>
      </c>
      <c r="AT2004" s="134" t="s">
        <v>128</v>
      </c>
      <c r="AU2004" s="134" t="s">
        <v>84</v>
      </c>
      <c r="AY2004" s="13" t="s">
        <v>125</v>
      </c>
      <c r="BE2004" s="135">
        <f>IF(N2004="základní",J2004,0)</f>
        <v>12900</v>
      </c>
      <c r="BF2004" s="135">
        <f>IF(N2004="snížená",J2004,0)</f>
        <v>0</v>
      </c>
      <c r="BG2004" s="135">
        <f>IF(N2004="zákl. přenesená",J2004,0)</f>
        <v>0</v>
      </c>
      <c r="BH2004" s="135">
        <f>IF(N2004="sníž. přenesená",J2004,0)</f>
        <v>0</v>
      </c>
      <c r="BI2004" s="135">
        <f>IF(N2004="nulová",J2004,0)</f>
        <v>0</v>
      </c>
      <c r="BJ2004" s="13" t="s">
        <v>82</v>
      </c>
      <c r="BK2004" s="135">
        <f>ROUND(I2004*H2004,2)</f>
        <v>12900</v>
      </c>
      <c r="BL2004" s="13" t="s">
        <v>133</v>
      </c>
      <c r="BM2004" s="134" t="s">
        <v>3174</v>
      </c>
    </row>
    <row r="2005" spans="2:65" s="1" customFormat="1" ht="28.8">
      <c r="B2005" s="25"/>
      <c r="D2005" s="136" t="s">
        <v>134</v>
      </c>
      <c r="F2005" s="137" t="s">
        <v>3175</v>
      </c>
      <c r="L2005" s="25"/>
      <c r="M2005" s="138"/>
      <c r="T2005" s="49"/>
      <c r="AT2005" s="13" t="s">
        <v>134</v>
      </c>
      <c r="AU2005" s="13" t="s">
        <v>84</v>
      </c>
    </row>
    <row r="2006" spans="2:65" s="1" customFormat="1" ht="28.8">
      <c r="B2006" s="25"/>
      <c r="D2006" s="136" t="s">
        <v>136</v>
      </c>
      <c r="F2006" s="139" t="s">
        <v>3176</v>
      </c>
      <c r="L2006" s="25"/>
      <c r="M2006" s="138"/>
      <c r="T2006" s="49"/>
      <c r="AT2006" s="13" t="s">
        <v>136</v>
      </c>
      <c r="AU2006" s="13" t="s">
        <v>84</v>
      </c>
    </row>
    <row r="2007" spans="2:65" s="1" customFormat="1" ht="16.5" customHeight="1">
      <c r="B2007" s="25"/>
      <c r="C2007" s="124" t="s">
        <v>3177</v>
      </c>
      <c r="D2007" s="124" t="s">
        <v>128</v>
      </c>
      <c r="E2007" s="125" t="s">
        <v>3178</v>
      </c>
      <c r="F2007" s="126" t="s">
        <v>3179</v>
      </c>
      <c r="G2007" s="127" t="s">
        <v>146</v>
      </c>
      <c r="H2007" s="128">
        <v>1</v>
      </c>
      <c r="I2007" s="129">
        <v>8270</v>
      </c>
      <c r="J2007" s="129">
        <f>ROUND(I2007*H2007,2)</f>
        <v>8270</v>
      </c>
      <c r="K2007" s="126" t="s">
        <v>132</v>
      </c>
      <c r="L2007" s="25"/>
      <c r="M2007" s="130" t="s">
        <v>1</v>
      </c>
      <c r="N2007" s="131" t="s">
        <v>39</v>
      </c>
      <c r="O2007" s="132">
        <v>0</v>
      </c>
      <c r="P2007" s="132">
        <f>O2007*H2007</f>
        <v>0</v>
      </c>
      <c r="Q2007" s="132">
        <v>0</v>
      </c>
      <c r="R2007" s="132">
        <f>Q2007*H2007</f>
        <v>0</v>
      </c>
      <c r="S2007" s="132">
        <v>0</v>
      </c>
      <c r="T2007" s="133">
        <f>S2007*H2007</f>
        <v>0</v>
      </c>
      <c r="AR2007" s="134" t="s">
        <v>133</v>
      </c>
      <c r="AT2007" s="134" t="s">
        <v>128</v>
      </c>
      <c r="AU2007" s="134" t="s">
        <v>84</v>
      </c>
      <c r="AY2007" s="13" t="s">
        <v>125</v>
      </c>
      <c r="BE2007" s="135">
        <f>IF(N2007="základní",J2007,0)</f>
        <v>8270</v>
      </c>
      <c r="BF2007" s="135">
        <f>IF(N2007="snížená",J2007,0)</f>
        <v>0</v>
      </c>
      <c r="BG2007" s="135">
        <f>IF(N2007="zákl. přenesená",J2007,0)</f>
        <v>0</v>
      </c>
      <c r="BH2007" s="135">
        <f>IF(N2007="sníž. přenesená",J2007,0)</f>
        <v>0</v>
      </c>
      <c r="BI2007" s="135">
        <f>IF(N2007="nulová",J2007,0)</f>
        <v>0</v>
      </c>
      <c r="BJ2007" s="13" t="s">
        <v>82</v>
      </c>
      <c r="BK2007" s="135">
        <f>ROUND(I2007*H2007,2)</f>
        <v>8270</v>
      </c>
      <c r="BL2007" s="13" t="s">
        <v>133</v>
      </c>
      <c r="BM2007" s="134" t="s">
        <v>3180</v>
      </c>
    </row>
    <row r="2008" spans="2:65" s="1" customFormat="1" ht="28.8">
      <c r="B2008" s="25"/>
      <c r="D2008" s="136" t="s">
        <v>134</v>
      </c>
      <c r="F2008" s="137" t="s">
        <v>3181</v>
      </c>
      <c r="L2008" s="25"/>
      <c r="M2008" s="138"/>
      <c r="T2008" s="49"/>
      <c r="AT2008" s="13" t="s">
        <v>134</v>
      </c>
      <c r="AU2008" s="13" t="s">
        <v>84</v>
      </c>
    </row>
    <row r="2009" spans="2:65" s="1" customFormat="1" ht="28.8">
      <c r="B2009" s="25"/>
      <c r="D2009" s="136" t="s">
        <v>136</v>
      </c>
      <c r="F2009" s="139" t="s">
        <v>3182</v>
      </c>
      <c r="L2009" s="25"/>
      <c r="M2009" s="138"/>
      <c r="T2009" s="49"/>
      <c r="AT2009" s="13" t="s">
        <v>136</v>
      </c>
      <c r="AU2009" s="13" t="s">
        <v>84</v>
      </c>
    </row>
    <row r="2010" spans="2:65" s="1" customFormat="1" ht="16.5" customHeight="1">
      <c r="B2010" s="25"/>
      <c r="C2010" s="124" t="s">
        <v>3183</v>
      </c>
      <c r="D2010" s="124" t="s">
        <v>128</v>
      </c>
      <c r="E2010" s="125" t="s">
        <v>3184</v>
      </c>
      <c r="F2010" s="126" t="s">
        <v>3185</v>
      </c>
      <c r="G2010" s="127" t="s">
        <v>146</v>
      </c>
      <c r="H2010" s="128">
        <v>1</v>
      </c>
      <c r="I2010" s="129">
        <v>5750</v>
      </c>
      <c r="J2010" s="129">
        <f>ROUND(I2010*H2010,2)</f>
        <v>5750</v>
      </c>
      <c r="K2010" s="126" t="s">
        <v>132</v>
      </c>
      <c r="L2010" s="25"/>
      <c r="M2010" s="130" t="s">
        <v>1</v>
      </c>
      <c r="N2010" s="131" t="s">
        <v>39</v>
      </c>
      <c r="O2010" s="132">
        <v>0</v>
      </c>
      <c r="P2010" s="132">
        <f>O2010*H2010</f>
        <v>0</v>
      </c>
      <c r="Q2010" s="132">
        <v>0</v>
      </c>
      <c r="R2010" s="132">
        <f>Q2010*H2010</f>
        <v>0</v>
      </c>
      <c r="S2010" s="132">
        <v>0</v>
      </c>
      <c r="T2010" s="133">
        <f>S2010*H2010</f>
        <v>0</v>
      </c>
      <c r="AR2010" s="134" t="s">
        <v>133</v>
      </c>
      <c r="AT2010" s="134" t="s">
        <v>128</v>
      </c>
      <c r="AU2010" s="134" t="s">
        <v>84</v>
      </c>
      <c r="AY2010" s="13" t="s">
        <v>125</v>
      </c>
      <c r="BE2010" s="135">
        <f>IF(N2010="základní",J2010,0)</f>
        <v>5750</v>
      </c>
      <c r="BF2010" s="135">
        <f>IF(N2010="snížená",J2010,0)</f>
        <v>0</v>
      </c>
      <c r="BG2010" s="135">
        <f>IF(N2010="zákl. přenesená",J2010,0)</f>
        <v>0</v>
      </c>
      <c r="BH2010" s="135">
        <f>IF(N2010="sníž. přenesená",J2010,0)</f>
        <v>0</v>
      </c>
      <c r="BI2010" s="135">
        <f>IF(N2010="nulová",J2010,0)</f>
        <v>0</v>
      </c>
      <c r="BJ2010" s="13" t="s">
        <v>82</v>
      </c>
      <c r="BK2010" s="135">
        <f>ROUND(I2010*H2010,2)</f>
        <v>5750</v>
      </c>
      <c r="BL2010" s="13" t="s">
        <v>133</v>
      </c>
      <c r="BM2010" s="134" t="s">
        <v>3186</v>
      </c>
    </row>
    <row r="2011" spans="2:65" s="1" customFormat="1" ht="28.8">
      <c r="B2011" s="25"/>
      <c r="D2011" s="136" t="s">
        <v>134</v>
      </c>
      <c r="F2011" s="137" t="s">
        <v>3187</v>
      </c>
      <c r="L2011" s="25"/>
      <c r="M2011" s="138"/>
      <c r="T2011" s="49"/>
      <c r="AT2011" s="13" t="s">
        <v>134</v>
      </c>
      <c r="AU2011" s="13" t="s">
        <v>84</v>
      </c>
    </row>
    <row r="2012" spans="2:65" s="1" customFormat="1" ht="28.8">
      <c r="B2012" s="25"/>
      <c r="D2012" s="136" t="s">
        <v>136</v>
      </c>
      <c r="F2012" s="139" t="s">
        <v>3182</v>
      </c>
      <c r="L2012" s="25"/>
      <c r="M2012" s="138"/>
      <c r="T2012" s="49"/>
      <c r="AT2012" s="13" t="s">
        <v>136</v>
      </c>
      <c r="AU2012" s="13" t="s">
        <v>84</v>
      </c>
    </row>
    <row r="2013" spans="2:65" s="1" customFormat="1" ht="16.5" customHeight="1">
      <c r="B2013" s="25"/>
      <c r="C2013" s="124" t="s">
        <v>3188</v>
      </c>
      <c r="D2013" s="124" t="s">
        <v>128</v>
      </c>
      <c r="E2013" s="125" t="s">
        <v>3189</v>
      </c>
      <c r="F2013" s="126" t="s">
        <v>3190</v>
      </c>
      <c r="G2013" s="127" t="s">
        <v>450</v>
      </c>
      <c r="H2013" s="128">
        <v>100</v>
      </c>
      <c r="I2013" s="129">
        <v>258</v>
      </c>
      <c r="J2013" s="129">
        <f>ROUND(I2013*H2013,2)</f>
        <v>25800</v>
      </c>
      <c r="K2013" s="126" t="s">
        <v>132</v>
      </c>
      <c r="L2013" s="25"/>
      <c r="M2013" s="130" t="s">
        <v>1</v>
      </c>
      <c r="N2013" s="131" t="s">
        <v>39</v>
      </c>
      <c r="O2013" s="132">
        <v>0</v>
      </c>
      <c r="P2013" s="132">
        <f>O2013*H2013</f>
        <v>0</v>
      </c>
      <c r="Q2013" s="132">
        <v>0</v>
      </c>
      <c r="R2013" s="132">
        <f>Q2013*H2013</f>
        <v>0</v>
      </c>
      <c r="S2013" s="132">
        <v>0</v>
      </c>
      <c r="T2013" s="133">
        <f>S2013*H2013</f>
        <v>0</v>
      </c>
      <c r="AR2013" s="134" t="s">
        <v>133</v>
      </c>
      <c r="AT2013" s="134" t="s">
        <v>128</v>
      </c>
      <c r="AU2013" s="134" t="s">
        <v>84</v>
      </c>
      <c r="AY2013" s="13" t="s">
        <v>125</v>
      </c>
      <c r="BE2013" s="135">
        <f>IF(N2013="základní",J2013,0)</f>
        <v>25800</v>
      </c>
      <c r="BF2013" s="135">
        <f>IF(N2013="snížená",J2013,0)</f>
        <v>0</v>
      </c>
      <c r="BG2013" s="135">
        <f>IF(N2013="zákl. přenesená",J2013,0)</f>
        <v>0</v>
      </c>
      <c r="BH2013" s="135">
        <f>IF(N2013="sníž. přenesená",J2013,0)</f>
        <v>0</v>
      </c>
      <c r="BI2013" s="135">
        <f>IF(N2013="nulová",J2013,0)</f>
        <v>0</v>
      </c>
      <c r="BJ2013" s="13" t="s">
        <v>82</v>
      </c>
      <c r="BK2013" s="135">
        <f>ROUND(I2013*H2013,2)</f>
        <v>25800</v>
      </c>
      <c r="BL2013" s="13" t="s">
        <v>133</v>
      </c>
      <c r="BM2013" s="134" t="s">
        <v>3191</v>
      </c>
    </row>
    <row r="2014" spans="2:65" s="1" customFormat="1" ht="28.8">
      <c r="B2014" s="25"/>
      <c r="D2014" s="136" t="s">
        <v>134</v>
      </c>
      <c r="F2014" s="137" t="s">
        <v>3192</v>
      </c>
      <c r="L2014" s="25"/>
      <c r="M2014" s="138"/>
      <c r="T2014" s="49"/>
      <c r="AT2014" s="13" t="s">
        <v>134</v>
      </c>
      <c r="AU2014" s="13" t="s">
        <v>84</v>
      </c>
    </row>
    <row r="2015" spans="2:65" s="1" customFormat="1" ht="28.8">
      <c r="B2015" s="25"/>
      <c r="D2015" s="136" t="s">
        <v>136</v>
      </c>
      <c r="F2015" s="139" t="s">
        <v>3193</v>
      </c>
      <c r="L2015" s="25"/>
      <c r="M2015" s="138"/>
      <c r="T2015" s="49"/>
      <c r="AT2015" s="13" t="s">
        <v>136</v>
      </c>
      <c r="AU2015" s="13" t="s">
        <v>84</v>
      </c>
    </row>
    <row r="2016" spans="2:65" s="1" customFormat="1" ht="16.5" customHeight="1">
      <c r="B2016" s="25"/>
      <c r="C2016" s="124" t="s">
        <v>3194</v>
      </c>
      <c r="D2016" s="124" t="s">
        <v>128</v>
      </c>
      <c r="E2016" s="125" t="s">
        <v>3195</v>
      </c>
      <c r="F2016" s="126" t="s">
        <v>3196</v>
      </c>
      <c r="G2016" s="127" t="s">
        <v>450</v>
      </c>
      <c r="H2016" s="128">
        <v>50</v>
      </c>
      <c r="I2016" s="129">
        <v>750</v>
      </c>
      <c r="J2016" s="129">
        <f>ROUND(I2016*H2016,2)</f>
        <v>37500</v>
      </c>
      <c r="K2016" s="126" t="s">
        <v>132</v>
      </c>
      <c r="L2016" s="25"/>
      <c r="M2016" s="130" t="s">
        <v>1</v>
      </c>
      <c r="N2016" s="131" t="s">
        <v>39</v>
      </c>
      <c r="O2016" s="132">
        <v>0</v>
      </c>
      <c r="P2016" s="132">
        <f>O2016*H2016</f>
        <v>0</v>
      </c>
      <c r="Q2016" s="132">
        <v>0</v>
      </c>
      <c r="R2016" s="132">
        <f>Q2016*H2016</f>
        <v>0</v>
      </c>
      <c r="S2016" s="132">
        <v>0</v>
      </c>
      <c r="T2016" s="133">
        <f>S2016*H2016</f>
        <v>0</v>
      </c>
      <c r="AR2016" s="134" t="s">
        <v>133</v>
      </c>
      <c r="AT2016" s="134" t="s">
        <v>128</v>
      </c>
      <c r="AU2016" s="134" t="s">
        <v>84</v>
      </c>
      <c r="AY2016" s="13" t="s">
        <v>125</v>
      </c>
      <c r="BE2016" s="135">
        <f>IF(N2016="základní",J2016,0)</f>
        <v>37500</v>
      </c>
      <c r="BF2016" s="135">
        <f>IF(N2016="snížená",J2016,0)</f>
        <v>0</v>
      </c>
      <c r="BG2016" s="135">
        <f>IF(N2016="zákl. přenesená",J2016,0)</f>
        <v>0</v>
      </c>
      <c r="BH2016" s="135">
        <f>IF(N2016="sníž. přenesená",J2016,0)</f>
        <v>0</v>
      </c>
      <c r="BI2016" s="135">
        <f>IF(N2016="nulová",J2016,0)</f>
        <v>0</v>
      </c>
      <c r="BJ2016" s="13" t="s">
        <v>82</v>
      </c>
      <c r="BK2016" s="135">
        <f>ROUND(I2016*H2016,2)</f>
        <v>37500</v>
      </c>
      <c r="BL2016" s="13" t="s">
        <v>133</v>
      </c>
      <c r="BM2016" s="134" t="s">
        <v>3197</v>
      </c>
    </row>
    <row r="2017" spans="2:65" s="1" customFormat="1" ht="19.2">
      <c r="B2017" s="25"/>
      <c r="D2017" s="136" t="s">
        <v>134</v>
      </c>
      <c r="F2017" s="137" t="s">
        <v>3198</v>
      </c>
      <c r="L2017" s="25"/>
      <c r="M2017" s="138"/>
      <c r="T2017" s="49"/>
      <c r="AT2017" s="13" t="s">
        <v>134</v>
      </c>
      <c r="AU2017" s="13" t="s">
        <v>84</v>
      </c>
    </row>
    <row r="2018" spans="2:65" s="1" customFormat="1" ht="28.8">
      <c r="B2018" s="25"/>
      <c r="D2018" s="136" t="s">
        <v>136</v>
      </c>
      <c r="F2018" s="139" t="s">
        <v>3193</v>
      </c>
      <c r="L2018" s="25"/>
      <c r="M2018" s="138"/>
      <c r="T2018" s="49"/>
      <c r="AT2018" s="13" t="s">
        <v>136</v>
      </c>
      <c r="AU2018" s="13" t="s">
        <v>84</v>
      </c>
    </row>
    <row r="2019" spans="2:65" s="1" customFormat="1" ht="16.5" customHeight="1">
      <c r="B2019" s="25"/>
      <c r="C2019" s="124" t="s">
        <v>3199</v>
      </c>
      <c r="D2019" s="124" t="s">
        <v>128</v>
      </c>
      <c r="E2019" s="125" t="s">
        <v>3200</v>
      </c>
      <c r="F2019" s="126" t="s">
        <v>3201</v>
      </c>
      <c r="G2019" s="127" t="s">
        <v>140</v>
      </c>
      <c r="H2019" s="128">
        <v>100</v>
      </c>
      <c r="I2019" s="129">
        <v>3580</v>
      </c>
      <c r="J2019" s="129">
        <f>ROUND(I2019*H2019,2)</f>
        <v>358000</v>
      </c>
      <c r="K2019" s="126" t="s">
        <v>132</v>
      </c>
      <c r="L2019" s="25"/>
      <c r="M2019" s="130" t="s">
        <v>1</v>
      </c>
      <c r="N2019" s="131" t="s">
        <v>39</v>
      </c>
      <c r="O2019" s="132">
        <v>0</v>
      </c>
      <c r="P2019" s="132">
        <f>O2019*H2019</f>
        <v>0</v>
      </c>
      <c r="Q2019" s="132">
        <v>0</v>
      </c>
      <c r="R2019" s="132">
        <f>Q2019*H2019</f>
        <v>0</v>
      </c>
      <c r="S2019" s="132">
        <v>0</v>
      </c>
      <c r="T2019" s="133">
        <f>S2019*H2019</f>
        <v>0</v>
      </c>
      <c r="AR2019" s="134" t="s">
        <v>133</v>
      </c>
      <c r="AT2019" s="134" t="s">
        <v>128</v>
      </c>
      <c r="AU2019" s="134" t="s">
        <v>84</v>
      </c>
      <c r="AY2019" s="13" t="s">
        <v>125</v>
      </c>
      <c r="BE2019" s="135">
        <f>IF(N2019="základní",J2019,0)</f>
        <v>358000</v>
      </c>
      <c r="BF2019" s="135">
        <f>IF(N2019="snížená",J2019,0)</f>
        <v>0</v>
      </c>
      <c r="BG2019" s="135">
        <f>IF(N2019="zákl. přenesená",J2019,0)</f>
        <v>0</v>
      </c>
      <c r="BH2019" s="135">
        <f>IF(N2019="sníž. přenesená",J2019,0)</f>
        <v>0</v>
      </c>
      <c r="BI2019" s="135">
        <f>IF(N2019="nulová",J2019,0)</f>
        <v>0</v>
      </c>
      <c r="BJ2019" s="13" t="s">
        <v>82</v>
      </c>
      <c r="BK2019" s="135">
        <f>ROUND(I2019*H2019,2)</f>
        <v>358000</v>
      </c>
      <c r="BL2019" s="13" t="s">
        <v>133</v>
      </c>
      <c r="BM2019" s="134" t="s">
        <v>3202</v>
      </c>
    </row>
    <row r="2020" spans="2:65" s="1" customFormat="1" ht="19.2">
      <c r="B2020" s="25"/>
      <c r="D2020" s="136" t="s">
        <v>134</v>
      </c>
      <c r="F2020" s="137" t="s">
        <v>3203</v>
      </c>
      <c r="L2020" s="25"/>
      <c r="M2020" s="138"/>
      <c r="T2020" s="49"/>
      <c r="AT2020" s="13" t="s">
        <v>134</v>
      </c>
      <c r="AU2020" s="13" t="s">
        <v>84</v>
      </c>
    </row>
    <row r="2021" spans="2:65" s="1" customFormat="1" ht="19.2">
      <c r="B2021" s="25"/>
      <c r="D2021" s="136" t="s">
        <v>136</v>
      </c>
      <c r="F2021" s="139" t="s">
        <v>3204</v>
      </c>
      <c r="L2021" s="25"/>
      <c r="M2021" s="138"/>
      <c r="T2021" s="49"/>
      <c r="AT2021" s="13" t="s">
        <v>136</v>
      </c>
      <c r="AU2021" s="13" t="s">
        <v>84</v>
      </c>
    </row>
    <row r="2022" spans="2:65" s="1" customFormat="1" ht="16.5" customHeight="1">
      <c r="B2022" s="25"/>
      <c r="C2022" s="124" t="s">
        <v>3205</v>
      </c>
      <c r="D2022" s="124" t="s">
        <v>128</v>
      </c>
      <c r="E2022" s="125" t="s">
        <v>3206</v>
      </c>
      <c r="F2022" s="126" t="s">
        <v>3207</v>
      </c>
      <c r="G2022" s="127" t="s">
        <v>2039</v>
      </c>
      <c r="H2022" s="128">
        <v>100</v>
      </c>
      <c r="I2022" s="129">
        <v>1240</v>
      </c>
      <c r="J2022" s="129">
        <f>ROUND(I2022*H2022,2)</f>
        <v>124000</v>
      </c>
      <c r="K2022" s="126" t="s">
        <v>132</v>
      </c>
      <c r="L2022" s="25"/>
      <c r="M2022" s="130" t="s">
        <v>1</v>
      </c>
      <c r="N2022" s="131" t="s">
        <v>39</v>
      </c>
      <c r="O2022" s="132">
        <v>0</v>
      </c>
      <c r="P2022" s="132">
        <f>O2022*H2022</f>
        <v>0</v>
      </c>
      <c r="Q2022" s="132">
        <v>0</v>
      </c>
      <c r="R2022" s="132">
        <f>Q2022*H2022</f>
        <v>0</v>
      </c>
      <c r="S2022" s="132">
        <v>0</v>
      </c>
      <c r="T2022" s="133">
        <f>S2022*H2022</f>
        <v>0</v>
      </c>
      <c r="AR2022" s="134" t="s">
        <v>133</v>
      </c>
      <c r="AT2022" s="134" t="s">
        <v>128</v>
      </c>
      <c r="AU2022" s="134" t="s">
        <v>84</v>
      </c>
      <c r="AY2022" s="13" t="s">
        <v>125</v>
      </c>
      <c r="BE2022" s="135">
        <f>IF(N2022="základní",J2022,0)</f>
        <v>124000</v>
      </c>
      <c r="BF2022" s="135">
        <f>IF(N2022="snížená",J2022,0)</f>
        <v>0</v>
      </c>
      <c r="BG2022" s="135">
        <f>IF(N2022="zákl. přenesená",J2022,0)</f>
        <v>0</v>
      </c>
      <c r="BH2022" s="135">
        <f>IF(N2022="sníž. přenesená",J2022,0)</f>
        <v>0</v>
      </c>
      <c r="BI2022" s="135">
        <f>IF(N2022="nulová",J2022,0)</f>
        <v>0</v>
      </c>
      <c r="BJ2022" s="13" t="s">
        <v>82</v>
      </c>
      <c r="BK2022" s="135">
        <f>ROUND(I2022*H2022,2)</f>
        <v>124000</v>
      </c>
      <c r="BL2022" s="13" t="s">
        <v>133</v>
      </c>
      <c r="BM2022" s="134" t="s">
        <v>3208</v>
      </c>
    </row>
    <row r="2023" spans="2:65" s="1" customFormat="1" ht="19.2">
      <c r="B2023" s="25"/>
      <c r="D2023" s="136" t="s">
        <v>134</v>
      </c>
      <c r="F2023" s="137" t="s">
        <v>3209</v>
      </c>
      <c r="L2023" s="25"/>
      <c r="M2023" s="138"/>
      <c r="T2023" s="49"/>
      <c r="AT2023" s="13" t="s">
        <v>134</v>
      </c>
      <c r="AU2023" s="13" t="s">
        <v>84</v>
      </c>
    </row>
    <row r="2024" spans="2:65" s="1" customFormat="1" ht="19.2">
      <c r="B2024" s="25"/>
      <c r="D2024" s="136" t="s">
        <v>136</v>
      </c>
      <c r="F2024" s="139" t="s">
        <v>3210</v>
      </c>
      <c r="L2024" s="25"/>
      <c r="M2024" s="138"/>
      <c r="T2024" s="49"/>
      <c r="AT2024" s="13" t="s">
        <v>136</v>
      </c>
      <c r="AU2024" s="13" t="s">
        <v>84</v>
      </c>
    </row>
    <row r="2025" spans="2:65" s="1" customFormat="1" ht="16.5" customHeight="1">
      <c r="B2025" s="25"/>
      <c r="C2025" s="124" t="s">
        <v>3211</v>
      </c>
      <c r="D2025" s="124" t="s">
        <v>128</v>
      </c>
      <c r="E2025" s="125" t="s">
        <v>3212</v>
      </c>
      <c r="F2025" s="126" t="s">
        <v>3213</v>
      </c>
      <c r="G2025" s="127" t="s">
        <v>2039</v>
      </c>
      <c r="H2025" s="128">
        <v>100</v>
      </c>
      <c r="I2025" s="129">
        <v>885</v>
      </c>
      <c r="J2025" s="129">
        <f>ROUND(I2025*H2025,2)</f>
        <v>88500</v>
      </c>
      <c r="K2025" s="126" t="s">
        <v>132</v>
      </c>
      <c r="L2025" s="25"/>
      <c r="M2025" s="130" t="s">
        <v>1</v>
      </c>
      <c r="N2025" s="131" t="s">
        <v>39</v>
      </c>
      <c r="O2025" s="132">
        <v>0</v>
      </c>
      <c r="P2025" s="132">
        <f>O2025*H2025</f>
        <v>0</v>
      </c>
      <c r="Q2025" s="132">
        <v>0</v>
      </c>
      <c r="R2025" s="132">
        <f>Q2025*H2025</f>
        <v>0</v>
      </c>
      <c r="S2025" s="132">
        <v>0</v>
      </c>
      <c r="T2025" s="133">
        <f>S2025*H2025</f>
        <v>0</v>
      </c>
      <c r="AR2025" s="134" t="s">
        <v>133</v>
      </c>
      <c r="AT2025" s="134" t="s">
        <v>128</v>
      </c>
      <c r="AU2025" s="134" t="s">
        <v>84</v>
      </c>
      <c r="AY2025" s="13" t="s">
        <v>125</v>
      </c>
      <c r="BE2025" s="135">
        <f>IF(N2025="základní",J2025,0)</f>
        <v>88500</v>
      </c>
      <c r="BF2025" s="135">
        <f>IF(N2025="snížená",J2025,0)</f>
        <v>0</v>
      </c>
      <c r="BG2025" s="135">
        <f>IF(N2025="zákl. přenesená",J2025,0)</f>
        <v>0</v>
      </c>
      <c r="BH2025" s="135">
        <f>IF(N2025="sníž. přenesená",J2025,0)</f>
        <v>0</v>
      </c>
      <c r="BI2025" s="135">
        <f>IF(N2025="nulová",J2025,0)</f>
        <v>0</v>
      </c>
      <c r="BJ2025" s="13" t="s">
        <v>82</v>
      </c>
      <c r="BK2025" s="135">
        <f>ROUND(I2025*H2025,2)</f>
        <v>88500</v>
      </c>
      <c r="BL2025" s="13" t="s">
        <v>133</v>
      </c>
      <c r="BM2025" s="134" t="s">
        <v>3214</v>
      </c>
    </row>
    <row r="2026" spans="2:65" s="1" customFormat="1" ht="19.2">
      <c r="B2026" s="25"/>
      <c r="D2026" s="136" t="s">
        <v>134</v>
      </c>
      <c r="F2026" s="137" t="s">
        <v>3215</v>
      </c>
      <c r="L2026" s="25"/>
      <c r="M2026" s="138"/>
      <c r="T2026" s="49"/>
      <c r="AT2026" s="13" t="s">
        <v>134</v>
      </c>
      <c r="AU2026" s="13" t="s">
        <v>84</v>
      </c>
    </row>
    <row r="2027" spans="2:65" s="1" customFormat="1" ht="19.2">
      <c r="B2027" s="25"/>
      <c r="D2027" s="136" t="s">
        <v>136</v>
      </c>
      <c r="F2027" s="139" t="s">
        <v>3210</v>
      </c>
      <c r="L2027" s="25"/>
      <c r="M2027" s="138"/>
      <c r="T2027" s="49"/>
      <c r="AT2027" s="13" t="s">
        <v>136</v>
      </c>
      <c r="AU2027" s="13" t="s">
        <v>84</v>
      </c>
    </row>
    <row r="2028" spans="2:65" s="1" customFormat="1" ht="16.5" customHeight="1">
      <c r="B2028" s="25"/>
      <c r="C2028" s="124" t="s">
        <v>3216</v>
      </c>
      <c r="D2028" s="124" t="s">
        <v>128</v>
      </c>
      <c r="E2028" s="125" t="s">
        <v>3217</v>
      </c>
      <c r="F2028" s="126" t="s">
        <v>3218</v>
      </c>
      <c r="G2028" s="127" t="s">
        <v>2039</v>
      </c>
      <c r="H2028" s="128">
        <v>100</v>
      </c>
      <c r="I2028" s="129">
        <v>1680</v>
      </c>
      <c r="J2028" s="129">
        <f>ROUND(I2028*H2028,2)</f>
        <v>168000</v>
      </c>
      <c r="K2028" s="126" t="s">
        <v>132</v>
      </c>
      <c r="L2028" s="25"/>
      <c r="M2028" s="130" t="s">
        <v>1</v>
      </c>
      <c r="N2028" s="131" t="s">
        <v>39</v>
      </c>
      <c r="O2028" s="132">
        <v>0</v>
      </c>
      <c r="P2028" s="132">
        <f>O2028*H2028</f>
        <v>0</v>
      </c>
      <c r="Q2028" s="132">
        <v>0</v>
      </c>
      <c r="R2028" s="132">
        <f>Q2028*H2028</f>
        <v>0</v>
      </c>
      <c r="S2028" s="132">
        <v>0</v>
      </c>
      <c r="T2028" s="133">
        <f>S2028*H2028</f>
        <v>0</v>
      </c>
      <c r="AR2028" s="134" t="s">
        <v>133</v>
      </c>
      <c r="AT2028" s="134" t="s">
        <v>128</v>
      </c>
      <c r="AU2028" s="134" t="s">
        <v>84</v>
      </c>
      <c r="AY2028" s="13" t="s">
        <v>125</v>
      </c>
      <c r="BE2028" s="135">
        <f>IF(N2028="základní",J2028,0)</f>
        <v>168000</v>
      </c>
      <c r="BF2028" s="135">
        <f>IF(N2028="snížená",J2028,0)</f>
        <v>0</v>
      </c>
      <c r="BG2028" s="135">
        <f>IF(N2028="zákl. přenesená",J2028,0)</f>
        <v>0</v>
      </c>
      <c r="BH2028" s="135">
        <f>IF(N2028="sníž. přenesená",J2028,0)</f>
        <v>0</v>
      </c>
      <c r="BI2028" s="135">
        <f>IF(N2028="nulová",J2028,0)</f>
        <v>0</v>
      </c>
      <c r="BJ2028" s="13" t="s">
        <v>82</v>
      </c>
      <c r="BK2028" s="135">
        <f>ROUND(I2028*H2028,2)</f>
        <v>168000</v>
      </c>
      <c r="BL2028" s="13" t="s">
        <v>133</v>
      </c>
      <c r="BM2028" s="134" t="s">
        <v>3219</v>
      </c>
    </row>
    <row r="2029" spans="2:65" s="1" customFormat="1" ht="19.2">
      <c r="B2029" s="25"/>
      <c r="D2029" s="136" t="s">
        <v>134</v>
      </c>
      <c r="F2029" s="137" t="s">
        <v>3220</v>
      </c>
      <c r="L2029" s="25"/>
      <c r="M2029" s="138"/>
      <c r="T2029" s="49"/>
      <c r="AT2029" s="13" t="s">
        <v>134</v>
      </c>
      <c r="AU2029" s="13" t="s">
        <v>84</v>
      </c>
    </row>
    <row r="2030" spans="2:65" s="1" customFormat="1" ht="19.2">
      <c r="B2030" s="25"/>
      <c r="D2030" s="136" t="s">
        <v>136</v>
      </c>
      <c r="F2030" s="139" t="s">
        <v>3210</v>
      </c>
      <c r="L2030" s="25"/>
      <c r="M2030" s="138"/>
      <c r="T2030" s="49"/>
      <c r="AT2030" s="13" t="s">
        <v>136</v>
      </c>
      <c r="AU2030" s="13" t="s">
        <v>84</v>
      </c>
    </row>
    <row r="2031" spans="2:65" s="1" customFormat="1" ht="16.5" customHeight="1">
      <c r="B2031" s="25"/>
      <c r="C2031" s="124" t="s">
        <v>3221</v>
      </c>
      <c r="D2031" s="124" t="s">
        <v>128</v>
      </c>
      <c r="E2031" s="125" t="s">
        <v>3222</v>
      </c>
      <c r="F2031" s="126" t="s">
        <v>3223</v>
      </c>
      <c r="G2031" s="127" t="s">
        <v>2039</v>
      </c>
      <c r="H2031" s="128">
        <v>250</v>
      </c>
      <c r="I2031" s="129">
        <v>628</v>
      </c>
      <c r="J2031" s="129">
        <f>ROUND(I2031*H2031,2)</f>
        <v>157000</v>
      </c>
      <c r="K2031" s="126" t="s">
        <v>132</v>
      </c>
      <c r="L2031" s="25"/>
      <c r="M2031" s="130" t="s">
        <v>1</v>
      </c>
      <c r="N2031" s="131" t="s">
        <v>39</v>
      </c>
      <c r="O2031" s="132">
        <v>0</v>
      </c>
      <c r="P2031" s="132">
        <f>O2031*H2031</f>
        <v>0</v>
      </c>
      <c r="Q2031" s="132">
        <v>0</v>
      </c>
      <c r="R2031" s="132">
        <f>Q2031*H2031</f>
        <v>0</v>
      </c>
      <c r="S2031" s="132">
        <v>0</v>
      </c>
      <c r="T2031" s="133">
        <f>S2031*H2031</f>
        <v>0</v>
      </c>
      <c r="AR2031" s="134" t="s">
        <v>133</v>
      </c>
      <c r="AT2031" s="134" t="s">
        <v>128</v>
      </c>
      <c r="AU2031" s="134" t="s">
        <v>84</v>
      </c>
      <c r="AY2031" s="13" t="s">
        <v>125</v>
      </c>
      <c r="BE2031" s="135">
        <f>IF(N2031="základní",J2031,0)</f>
        <v>157000</v>
      </c>
      <c r="BF2031" s="135">
        <f>IF(N2031="snížená",J2031,0)</f>
        <v>0</v>
      </c>
      <c r="BG2031" s="135">
        <f>IF(N2031="zákl. přenesená",J2031,0)</f>
        <v>0</v>
      </c>
      <c r="BH2031" s="135">
        <f>IF(N2031="sníž. přenesená",J2031,0)</f>
        <v>0</v>
      </c>
      <c r="BI2031" s="135">
        <f>IF(N2031="nulová",J2031,0)</f>
        <v>0</v>
      </c>
      <c r="BJ2031" s="13" t="s">
        <v>82</v>
      </c>
      <c r="BK2031" s="135">
        <f>ROUND(I2031*H2031,2)</f>
        <v>157000</v>
      </c>
      <c r="BL2031" s="13" t="s">
        <v>133</v>
      </c>
      <c r="BM2031" s="134" t="s">
        <v>3224</v>
      </c>
    </row>
    <row r="2032" spans="2:65" s="1" customFormat="1" ht="28.8">
      <c r="B2032" s="25"/>
      <c r="D2032" s="136" t="s">
        <v>134</v>
      </c>
      <c r="F2032" s="137" t="s">
        <v>3225</v>
      </c>
      <c r="L2032" s="25"/>
      <c r="M2032" s="138"/>
      <c r="T2032" s="49"/>
      <c r="AT2032" s="13" t="s">
        <v>134</v>
      </c>
      <c r="AU2032" s="13" t="s">
        <v>84</v>
      </c>
    </row>
    <row r="2033" spans="2:65" s="1" customFormat="1" ht="28.8">
      <c r="B2033" s="25"/>
      <c r="D2033" s="136" t="s">
        <v>136</v>
      </c>
      <c r="F2033" s="139" t="s">
        <v>3226</v>
      </c>
      <c r="L2033" s="25"/>
      <c r="M2033" s="138"/>
      <c r="T2033" s="49"/>
      <c r="AT2033" s="13" t="s">
        <v>136</v>
      </c>
      <c r="AU2033" s="13" t="s">
        <v>84</v>
      </c>
    </row>
    <row r="2034" spans="2:65" s="1" customFormat="1" ht="16.5" customHeight="1">
      <c r="B2034" s="25"/>
      <c r="C2034" s="124" t="s">
        <v>3227</v>
      </c>
      <c r="D2034" s="124" t="s">
        <v>128</v>
      </c>
      <c r="E2034" s="125" t="s">
        <v>3228</v>
      </c>
      <c r="F2034" s="126" t="s">
        <v>3229</v>
      </c>
      <c r="G2034" s="127" t="s">
        <v>2039</v>
      </c>
      <c r="H2034" s="128">
        <v>250</v>
      </c>
      <c r="I2034" s="129">
        <v>369</v>
      </c>
      <c r="J2034" s="129">
        <f>ROUND(I2034*H2034,2)</f>
        <v>92250</v>
      </c>
      <c r="K2034" s="126" t="s">
        <v>132</v>
      </c>
      <c r="L2034" s="25"/>
      <c r="M2034" s="130" t="s">
        <v>1</v>
      </c>
      <c r="N2034" s="131" t="s">
        <v>39</v>
      </c>
      <c r="O2034" s="132">
        <v>0</v>
      </c>
      <c r="P2034" s="132">
        <f>O2034*H2034</f>
        <v>0</v>
      </c>
      <c r="Q2034" s="132">
        <v>0</v>
      </c>
      <c r="R2034" s="132">
        <f>Q2034*H2034</f>
        <v>0</v>
      </c>
      <c r="S2034" s="132">
        <v>0</v>
      </c>
      <c r="T2034" s="133">
        <f>S2034*H2034</f>
        <v>0</v>
      </c>
      <c r="AR2034" s="134" t="s">
        <v>133</v>
      </c>
      <c r="AT2034" s="134" t="s">
        <v>128</v>
      </c>
      <c r="AU2034" s="134" t="s">
        <v>84</v>
      </c>
      <c r="AY2034" s="13" t="s">
        <v>125</v>
      </c>
      <c r="BE2034" s="135">
        <f>IF(N2034="základní",J2034,0)</f>
        <v>92250</v>
      </c>
      <c r="BF2034" s="135">
        <f>IF(N2034="snížená",J2034,0)</f>
        <v>0</v>
      </c>
      <c r="BG2034" s="135">
        <f>IF(N2034="zákl. přenesená",J2034,0)</f>
        <v>0</v>
      </c>
      <c r="BH2034" s="135">
        <f>IF(N2034="sníž. přenesená",J2034,0)</f>
        <v>0</v>
      </c>
      <c r="BI2034" s="135">
        <f>IF(N2034="nulová",J2034,0)</f>
        <v>0</v>
      </c>
      <c r="BJ2034" s="13" t="s">
        <v>82</v>
      </c>
      <c r="BK2034" s="135">
        <f>ROUND(I2034*H2034,2)</f>
        <v>92250</v>
      </c>
      <c r="BL2034" s="13" t="s">
        <v>133</v>
      </c>
      <c r="BM2034" s="134" t="s">
        <v>3230</v>
      </c>
    </row>
    <row r="2035" spans="2:65" s="1" customFormat="1" ht="28.8">
      <c r="B2035" s="25"/>
      <c r="D2035" s="136" t="s">
        <v>134</v>
      </c>
      <c r="F2035" s="137" t="s">
        <v>3231</v>
      </c>
      <c r="L2035" s="25"/>
      <c r="M2035" s="138"/>
      <c r="T2035" s="49"/>
      <c r="AT2035" s="13" t="s">
        <v>134</v>
      </c>
      <c r="AU2035" s="13" t="s">
        <v>84</v>
      </c>
    </row>
    <row r="2036" spans="2:65" s="1" customFormat="1" ht="28.8">
      <c r="B2036" s="25"/>
      <c r="D2036" s="136" t="s">
        <v>136</v>
      </c>
      <c r="F2036" s="139" t="s">
        <v>3226</v>
      </c>
      <c r="L2036" s="25"/>
      <c r="M2036" s="138"/>
      <c r="T2036" s="49"/>
      <c r="AT2036" s="13" t="s">
        <v>136</v>
      </c>
      <c r="AU2036" s="13" t="s">
        <v>84</v>
      </c>
    </row>
    <row r="2037" spans="2:65" s="1" customFormat="1" ht="16.5" customHeight="1">
      <c r="B2037" s="25"/>
      <c r="C2037" s="124" t="s">
        <v>3232</v>
      </c>
      <c r="D2037" s="124" t="s">
        <v>128</v>
      </c>
      <c r="E2037" s="125" t="s">
        <v>3233</v>
      </c>
      <c r="F2037" s="126" t="s">
        <v>3234</v>
      </c>
      <c r="G2037" s="127" t="s">
        <v>2039</v>
      </c>
      <c r="H2037" s="128">
        <v>250</v>
      </c>
      <c r="I2037" s="129">
        <v>992</v>
      </c>
      <c r="J2037" s="129">
        <f>ROUND(I2037*H2037,2)</f>
        <v>248000</v>
      </c>
      <c r="K2037" s="126" t="s">
        <v>132</v>
      </c>
      <c r="L2037" s="25"/>
      <c r="M2037" s="130" t="s">
        <v>1</v>
      </c>
      <c r="N2037" s="131" t="s">
        <v>39</v>
      </c>
      <c r="O2037" s="132">
        <v>0</v>
      </c>
      <c r="P2037" s="132">
        <f>O2037*H2037</f>
        <v>0</v>
      </c>
      <c r="Q2037" s="132">
        <v>0</v>
      </c>
      <c r="R2037" s="132">
        <f>Q2037*H2037</f>
        <v>0</v>
      </c>
      <c r="S2037" s="132">
        <v>0</v>
      </c>
      <c r="T2037" s="133">
        <f>S2037*H2037</f>
        <v>0</v>
      </c>
      <c r="AR2037" s="134" t="s">
        <v>133</v>
      </c>
      <c r="AT2037" s="134" t="s">
        <v>128</v>
      </c>
      <c r="AU2037" s="134" t="s">
        <v>84</v>
      </c>
      <c r="AY2037" s="13" t="s">
        <v>125</v>
      </c>
      <c r="BE2037" s="135">
        <f>IF(N2037="základní",J2037,0)</f>
        <v>248000</v>
      </c>
      <c r="BF2037" s="135">
        <f>IF(N2037="snížená",J2037,0)</f>
        <v>0</v>
      </c>
      <c r="BG2037" s="135">
        <f>IF(N2037="zákl. přenesená",J2037,0)</f>
        <v>0</v>
      </c>
      <c r="BH2037" s="135">
        <f>IF(N2037="sníž. přenesená",J2037,0)</f>
        <v>0</v>
      </c>
      <c r="BI2037" s="135">
        <f>IF(N2037="nulová",J2037,0)</f>
        <v>0</v>
      </c>
      <c r="BJ2037" s="13" t="s">
        <v>82</v>
      </c>
      <c r="BK2037" s="135">
        <f>ROUND(I2037*H2037,2)</f>
        <v>248000</v>
      </c>
      <c r="BL2037" s="13" t="s">
        <v>133</v>
      </c>
      <c r="BM2037" s="134" t="s">
        <v>3235</v>
      </c>
    </row>
    <row r="2038" spans="2:65" s="1" customFormat="1" ht="28.8">
      <c r="B2038" s="25"/>
      <c r="D2038" s="136" t="s">
        <v>134</v>
      </c>
      <c r="F2038" s="137" t="s">
        <v>3236</v>
      </c>
      <c r="L2038" s="25"/>
      <c r="M2038" s="138"/>
      <c r="T2038" s="49"/>
      <c r="AT2038" s="13" t="s">
        <v>134</v>
      </c>
      <c r="AU2038" s="13" t="s">
        <v>84</v>
      </c>
    </row>
    <row r="2039" spans="2:65" s="1" customFormat="1" ht="28.8">
      <c r="B2039" s="25"/>
      <c r="D2039" s="136" t="s">
        <v>136</v>
      </c>
      <c r="F2039" s="139" t="s">
        <v>3237</v>
      </c>
      <c r="L2039" s="25"/>
      <c r="M2039" s="138"/>
      <c r="T2039" s="49"/>
      <c r="AT2039" s="13" t="s">
        <v>136</v>
      </c>
      <c r="AU2039" s="13" t="s">
        <v>84</v>
      </c>
    </row>
    <row r="2040" spans="2:65" s="1" customFormat="1" ht="16.5" customHeight="1">
      <c r="B2040" s="25"/>
      <c r="C2040" s="124" t="s">
        <v>3238</v>
      </c>
      <c r="D2040" s="124" t="s">
        <v>128</v>
      </c>
      <c r="E2040" s="125" t="s">
        <v>3239</v>
      </c>
      <c r="F2040" s="126" t="s">
        <v>3240</v>
      </c>
      <c r="G2040" s="127" t="s">
        <v>2039</v>
      </c>
      <c r="H2040" s="128">
        <v>250</v>
      </c>
      <c r="I2040" s="129">
        <v>489</v>
      </c>
      <c r="J2040" s="129">
        <f>ROUND(I2040*H2040,2)</f>
        <v>122250</v>
      </c>
      <c r="K2040" s="126" t="s">
        <v>132</v>
      </c>
      <c r="L2040" s="25"/>
      <c r="M2040" s="130" t="s">
        <v>1</v>
      </c>
      <c r="N2040" s="131" t="s">
        <v>39</v>
      </c>
      <c r="O2040" s="132">
        <v>0</v>
      </c>
      <c r="P2040" s="132">
        <f>O2040*H2040</f>
        <v>0</v>
      </c>
      <c r="Q2040" s="132">
        <v>0</v>
      </c>
      <c r="R2040" s="132">
        <f>Q2040*H2040</f>
        <v>0</v>
      </c>
      <c r="S2040" s="132">
        <v>0</v>
      </c>
      <c r="T2040" s="133">
        <f>S2040*H2040</f>
        <v>0</v>
      </c>
      <c r="AR2040" s="134" t="s">
        <v>133</v>
      </c>
      <c r="AT2040" s="134" t="s">
        <v>128</v>
      </c>
      <c r="AU2040" s="134" t="s">
        <v>84</v>
      </c>
      <c r="AY2040" s="13" t="s">
        <v>125</v>
      </c>
      <c r="BE2040" s="135">
        <f>IF(N2040="základní",J2040,0)</f>
        <v>122250</v>
      </c>
      <c r="BF2040" s="135">
        <f>IF(N2040="snížená",J2040,0)</f>
        <v>0</v>
      </c>
      <c r="BG2040" s="135">
        <f>IF(N2040="zákl. přenesená",J2040,0)</f>
        <v>0</v>
      </c>
      <c r="BH2040" s="135">
        <f>IF(N2040="sníž. přenesená",J2040,0)</f>
        <v>0</v>
      </c>
      <c r="BI2040" s="135">
        <f>IF(N2040="nulová",J2040,0)</f>
        <v>0</v>
      </c>
      <c r="BJ2040" s="13" t="s">
        <v>82</v>
      </c>
      <c r="BK2040" s="135">
        <f>ROUND(I2040*H2040,2)</f>
        <v>122250</v>
      </c>
      <c r="BL2040" s="13" t="s">
        <v>133</v>
      </c>
      <c r="BM2040" s="134" t="s">
        <v>3241</v>
      </c>
    </row>
    <row r="2041" spans="2:65" s="1" customFormat="1" ht="28.8">
      <c r="B2041" s="25"/>
      <c r="D2041" s="136" t="s">
        <v>134</v>
      </c>
      <c r="F2041" s="137" t="s">
        <v>3242</v>
      </c>
      <c r="L2041" s="25"/>
      <c r="M2041" s="138"/>
      <c r="T2041" s="49"/>
      <c r="AT2041" s="13" t="s">
        <v>134</v>
      </c>
      <c r="AU2041" s="13" t="s">
        <v>84</v>
      </c>
    </row>
    <row r="2042" spans="2:65" s="1" customFormat="1" ht="28.8">
      <c r="B2042" s="25"/>
      <c r="D2042" s="136" t="s">
        <v>136</v>
      </c>
      <c r="F2042" s="139" t="s">
        <v>3237</v>
      </c>
      <c r="L2042" s="25"/>
      <c r="M2042" s="138"/>
      <c r="T2042" s="49"/>
      <c r="AT2042" s="13" t="s">
        <v>136</v>
      </c>
      <c r="AU2042" s="13" t="s">
        <v>84</v>
      </c>
    </row>
    <row r="2043" spans="2:65" s="11" customFormat="1" ht="22.8" customHeight="1">
      <c r="B2043" s="113"/>
      <c r="D2043" s="114" t="s">
        <v>73</v>
      </c>
      <c r="E2043" s="122" t="s">
        <v>3243</v>
      </c>
      <c r="F2043" s="122" t="s">
        <v>3244</v>
      </c>
      <c r="J2043" s="123">
        <f>BK2043</f>
        <v>12588227</v>
      </c>
      <c r="L2043" s="113"/>
      <c r="M2043" s="117"/>
      <c r="P2043" s="118">
        <f>SUM(P2044:P2349)</f>
        <v>0</v>
      </c>
      <c r="R2043" s="118">
        <f>SUM(R2044:R2349)</f>
        <v>7215.2756499999978</v>
      </c>
      <c r="T2043" s="119">
        <f>SUM(T2044:T2349)</f>
        <v>0</v>
      </c>
      <c r="AR2043" s="114" t="s">
        <v>143</v>
      </c>
      <c r="AT2043" s="120" t="s">
        <v>73</v>
      </c>
      <c r="AU2043" s="120" t="s">
        <v>82</v>
      </c>
      <c r="AY2043" s="114" t="s">
        <v>125</v>
      </c>
      <c r="BK2043" s="121">
        <f>SUM(BK2044:BK2349)</f>
        <v>12588227</v>
      </c>
    </row>
    <row r="2044" spans="2:65" s="1" customFormat="1" ht="16.5" customHeight="1">
      <c r="B2044" s="25"/>
      <c r="C2044" s="140" t="s">
        <v>1660</v>
      </c>
      <c r="D2044" s="140" t="s">
        <v>3243</v>
      </c>
      <c r="E2044" s="141" t="s">
        <v>3245</v>
      </c>
      <c r="F2044" s="142" t="s">
        <v>3246</v>
      </c>
      <c r="G2044" s="143" t="s">
        <v>2039</v>
      </c>
      <c r="H2044" s="144">
        <v>3000</v>
      </c>
      <c r="I2044" s="145">
        <v>555</v>
      </c>
      <c r="J2044" s="145">
        <f>ROUND(I2044*H2044,2)</f>
        <v>1665000</v>
      </c>
      <c r="K2044" s="142" t="s">
        <v>132</v>
      </c>
      <c r="L2044" s="146"/>
      <c r="M2044" s="147" t="s">
        <v>1</v>
      </c>
      <c r="N2044" s="148" t="s">
        <v>39</v>
      </c>
      <c r="O2044" s="132">
        <v>0</v>
      </c>
      <c r="P2044" s="132">
        <f>O2044*H2044</f>
        <v>0</v>
      </c>
      <c r="Q2044" s="132">
        <v>1</v>
      </c>
      <c r="R2044" s="132">
        <f>Q2044*H2044</f>
        <v>3000</v>
      </c>
      <c r="S2044" s="132">
        <v>0</v>
      </c>
      <c r="T2044" s="133">
        <f>S2044*H2044</f>
        <v>0</v>
      </c>
      <c r="AR2044" s="134" t="s">
        <v>753</v>
      </c>
      <c r="AT2044" s="134" t="s">
        <v>3243</v>
      </c>
      <c r="AU2044" s="134" t="s">
        <v>84</v>
      </c>
      <c r="AY2044" s="13" t="s">
        <v>125</v>
      </c>
      <c r="BE2044" s="135">
        <f>IF(N2044="základní",J2044,0)</f>
        <v>1665000</v>
      </c>
      <c r="BF2044" s="135">
        <f>IF(N2044="snížená",J2044,0)</f>
        <v>0</v>
      </c>
      <c r="BG2044" s="135">
        <f>IF(N2044="zákl. přenesená",J2044,0)</f>
        <v>0</v>
      </c>
      <c r="BH2044" s="135">
        <f>IF(N2044="sníž. přenesená",J2044,0)</f>
        <v>0</v>
      </c>
      <c r="BI2044" s="135">
        <f>IF(N2044="nulová",J2044,0)</f>
        <v>0</v>
      </c>
      <c r="BJ2044" s="13" t="s">
        <v>82</v>
      </c>
      <c r="BK2044" s="135">
        <f>ROUND(I2044*H2044,2)</f>
        <v>1665000</v>
      </c>
      <c r="BL2044" s="13" t="s">
        <v>288</v>
      </c>
      <c r="BM2044" s="134" t="s">
        <v>3247</v>
      </c>
    </row>
    <row r="2045" spans="2:65" s="1" customFormat="1" ht="10.199999999999999">
      <c r="B2045" s="25"/>
      <c r="D2045" s="136" t="s">
        <v>134</v>
      </c>
      <c r="F2045" s="137" t="s">
        <v>3246</v>
      </c>
      <c r="L2045" s="25"/>
      <c r="M2045" s="138"/>
      <c r="T2045" s="49"/>
      <c r="AT2045" s="13" t="s">
        <v>134</v>
      </c>
      <c r="AU2045" s="13" t="s">
        <v>84</v>
      </c>
    </row>
    <row r="2046" spans="2:65" s="1" customFormat="1" ht="16.5" customHeight="1">
      <c r="B2046" s="25"/>
      <c r="C2046" s="140" t="s">
        <v>3248</v>
      </c>
      <c r="D2046" s="140" t="s">
        <v>3243</v>
      </c>
      <c r="E2046" s="141" t="s">
        <v>3249</v>
      </c>
      <c r="F2046" s="142" t="s">
        <v>3250</v>
      </c>
      <c r="G2046" s="143" t="s">
        <v>2039</v>
      </c>
      <c r="H2046" s="144">
        <v>3000</v>
      </c>
      <c r="I2046" s="145">
        <v>420</v>
      </c>
      <c r="J2046" s="145">
        <f>ROUND(I2046*H2046,2)</f>
        <v>1260000</v>
      </c>
      <c r="K2046" s="142" t="s">
        <v>132</v>
      </c>
      <c r="L2046" s="146"/>
      <c r="M2046" s="147" t="s">
        <v>1</v>
      </c>
      <c r="N2046" s="148" t="s">
        <v>39</v>
      </c>
      <c r="O2046" s="132">
        <v>0</v>
      </c>
      <c r="P2046" s="132">
        <f>O2046*H2046</f>
        <v>0</v>
      </c>
      <c r="Q2046" s="132">
        <v>1</v>
      </c>
      <c r="R2046" s="132">
        <f>Q2046*H2046</f>
        <v>3000</v>
      </c>
      <c r="S2046" s="132">
        <v>0</v>
      </c>
      <c r="T2046" s="133">
        <f>S2046*H2046</f>
        <v>0</v>
      </c>
      <c r="AR2046" s="134" t="s">
        <v>753</v>
      </c>
      <c r="AT2046" s="134" t="s">
        <v>3243</v>
      </c>
      <c r="AU2046" s="134" t="s">
        <v>84</v>
      </c>
      <c r="AY2046" s="13" t="s">
        <v>125</v>
      </c>
      <c r="BE2046" s="135">
        <f>IF(N2046="základní",J2046,0)</f>
        <v>1260000</v>
      </c>
      <c r="BF2046" s="135">
        <f>IF(N2046="snížená",J2046,0)</f>
        <v>0</v>
      </c>
      <c r="BG2046" s="135">
        <f>IF(N2046="zákl. přenesená",J2046,0)</f>
        <v>0</v>
      </c>
      <c r="BH2046" s="135">
        <f>IF(N2046="sníž. přenesená",J2046,0)</f>
        <v>0</v>
      </c>
      <c r="BI2046" s="135">
        <f>IF(N2046="nulová",J2046,0)</f>
        <v>0</v>
      </c>
      <c r="BJ2046" s="13" t="s">
        <v>82</v>
      </c>
      <c r="BK2046" s="135">
        <f>ROUND(I2046*H2046,2)</f>
        <v>1260000</v>
      </c>
      <c r="BL2046" s="13" t="s">
        <v>288</v>
      </c>
      <c r="BM2046" s="134" t="s">
        <v>3251</v>
      </c>
    </row>
    <row r="2047" spans="2:65" s="1" customFormat="1" ht="10.199999999999999">
      <c r="B2047" s="25"/>
      <c r="D2047" s="136" t="s">
        <v>134</v>
      </c>
      <c r="F2047" s="137" t="s">
        <v>3250</v>
      </c>
      <c r="L2047" s="25"/>
      <c r="M2047" s="138"/>
      <c r="T2047" s="49"/>
      <c r="AT2047" s="13" t="s">
        <v>134</v>
      </c>
      <c r="AU2047" s="13" t="s">
        <v>84</v>
      </c>
    </row>
    <row r="2048" spans="2:65" s="1" customFormat="1" ht="16.5" customHeight="1">
      <c r="B2048" s="25"/>
      <c r="C2048" s="140" t="s">
        <v>1665</v>
      </c>
      <c r="D2048" s="140" t="s">
        <v>3243</v>
      </c>
      <c r="E2048" s="141" t="s">
        <v>3252</v>
      </c>
      <c r="F2048" s="142" t="s">
        <v>3253</v>
      </c>
      <c r="G2048" s="143" t="s">
        <v>2039</v>
      </c>
      <c r="H2048" s="144">
        <v>500</v>
      </c>
      <c r="I2048" s="145">
        <v>305</v>
      </c>
      <c r="J2048" s="145">
        <f>ROUND(I2048*H2048,2)</f>
        <v>152500</v>
      </c>
      <c r="K2048" s="142" t="s">
        <v>132</v>
      </c>
      <c r="L2048" s="146"/>
      <c r="M2048" s="147" t="s">
        <v>1</v>
      </c>
      <c r="N2048" s="148" t="s">
        <v>39</v>
      </c>
      <c r="O2048" s="132">
        <v>0</v>
      </c>
      <c r="P2048" s="132">
        <f>O2048*H2048</f>
        <v>0</v>
      </c>
      <c r="Q2048" s="132">
        <v>1</v>
      </c>
      <c r="R2048" s="132">
        <f>Q2048*H2048</f>
        <v>500</v>
      </c>
      <c r="S2048" s="132">
        <v>0</v>
      </c>
      <c r="T2048" s="133">
        <f>S2048*H2048</f>
        <v>0</v>
      </c>
      <c r="AR2048" s="134" t="s">
        <v>753</v>
      </c>
      <c r="AT2048" s="134" t="s">
        <v>3243</v>
      </c>
      <c r="AU2048" s="134" t="s">
        <v>84</v>
      </c>
      <c r="AY2048" s="13" t="s">
        <v>125</v>
      </c>
      <c r="BE2048" s="135">
        <f>IF(N2048="základní",J2048,0)</f>
        <v>152500</v>
      </c>
      <c r="BF2048" s="135">
        <f>IF(N2048="snížená",J2048,0)</f>
        <v>0</v>
      </c>
      <c r="BG2048" s="135">
        <f>IF(N2048="zákl. přenesená",J2048,0)</f>
        <v>0</v>
      </c>
      <c r="BH2048" s="135">
        <f>IF(N2048="sníž. přenesená",J2048,0)</f>
        <v>0</v>
      </c>
      <c r="BI2048" s="135">
        <f>IF(N2048="nulová",J2048,0)</f>
        <v>0</v>
      </c>
      <c r="BJ2048" s="13" t="s">
        <v>82</v>
      </c>
      <c r="BK2048" s="135">
        <f>ROUND(I2048*H2048,2)</f>
        <v>152500</v>
      </c>
      <c r="BL2048" s="13" t="s">
        <v>288</v>
      </c>
      <c r="BM2048" s="134" t="s">
        <v>3254</v>
      </c>
    </row>
    <row r="2049" spans="2:65" s="1" customFormat="1" ht="10.199999999999999">
      <c r="B2049" s="25"/>
      <c r="D2049" s="136" t="s">
        <v>134</v>
      </c>
      <c r="F2049" s="137" t="s">
        <v>3253</v>
      </c>
      <c r="L2049" s="25"/>
      <c r="M2049" s="138"/>
      <c r="T2049" s="49"/>
      <c r="AT2049" s="13" t="s">
        <v>134</v>
      </c>
      <c r="AU2049" s="13" t="s">
        <v>84</v>
      </c>
    </row>
    <row r="2050" spans="2:65" s="1" customFormat="1" ht="16.5" customHeight="1">
      <c r="B2050" s="25"/>
      <c r="C2050" s="140" t="s">
        <v>3255</v>
      </c>
      <c r="D2050" s="140" t="s">
        <v>3243</v>
      </c>
      <c r="E2050" s="141" t="s">
        <v>3256</v>
      </c>
      <c r="F2050" s="142" t="s">
        <v>3257</v>
      </c>
      <c r="G2050" s="143" t="s">
        <v>2039</v>
      </c>
      <c r="H2050" s="144">
        <v>200</v>
      </c>
      <c r="I2050" s="145">
        <v>390</v>
      </c>
      <c r="J2050" s="145">
        <f>ROUND(I2050*H2050,2)</f>
        <v>78000</v>
      </c>
      <c r="K2050" s="142" t="s">
        <v>132</v>
      </c>
      <c r="L2050" s="146"/>
      <c r="M2050" s="147" t="s">
        <v>1</v>
      </c>
      <c r="N2050" s="148" t="s">
        <v>39</v>
      </c>
      <c r="O2050" s="132">
        <v>0</v>
      </c>
      <c r="P2050" s="132">
        <f>O2050*H2050</f>
        <v>0</v>
      </c>
      <c r="Q2050" s="132">
        <v>1</v>
      </c>
      <c r="R2050" s="132">
        <f>Q2050*H2050</f>
        <v>200</v>
      </c>
      <c r="S2050" s="132">
        <v>0</v>
      </c>
      <c r="T2050" s="133">
        <f>S2050*H2050</f>
        <v>0</v>
      </c>
      <c r="AR2050" s="134" t="s">
        <v>753</v>
      </c>
      <c r="AT2050" s="134" t="s">
        <v>3243</v>
      </c>
      <c r="AU2050" s="134" t="s">
        <v>84</v>
      </c>
      <c r="AY2050" s="13" t="s">
        <v>125</v>
      </c>
      <c r="BE2050" s="135">
        <f>IF(N2050="základní",J2050,0)</f>
        <v>78000</v>
      </c>
      <c r="BF2050" s="135">
        <f>IF(N2050="snížená",J2050,0)</f>
        <v>0</v>
      </c>
      <c r="BG2050" s="135">
        <f>IF(N2050="zákl. přenesená",J2050,0)</f>
        <v>0</v>
      </c>
      <c r="BH2050" s="135">
        <f>IF(N2050="sníž. přenesená",J2050,0)</f>
        <v>0</v>
      </c>
      <c r="BI2050" s="135">
        <f>IF(N2050="nulová",J2050,0)</f>
        <v>0</v>
      </c>
      <c r="BJ2050" s="13" t="s">
        <v>82</v>
      </c>
      <c r="BK2050" s="135">
        <f>ROUND(I2050*H2050,2)</f>
        <v>78000</v>
      </c>
      <c r="BL2050" s="13" t="s">
        <v>288</v>
      </c>
      <c r="BM2050" s="134" t="s">
        <v>3258</v>
      </c>
    </row>
    <row r="2051" spans="2:65" s="1" customFormat="1" ht="10.199999999999999">
      <c r="B2051" s="25"/>
      <c r="D2051" s="136" t="s">
        <v>134</v>
      </c>
      <c r="F2051" s="137" t="s">
        <v>3257</v>
      </c>
      <c r="L2051" s="25"/>
      <c r="M2051" s="138"/>
      <c r="T2051" s="49"/>
      <c r="AT2051" s="13" t="s">
        <v>134</v>
      </c>
      <c r="AU2051" s="13" t="s">
        <v>84</v>
      </c>
    </row>
    <row r="2052" spans="2:65" s="1" customFormat="1" ht="16.5" customHeight="1">
      <c r="B2052" s="25"/>
      <c r="C2052" s="140" t="s">
        <v>1670</v>
      </c>
      <c r="D2052" s="140" t="s">
        <v>3243</v>
      </c>
      <c r="E2052" s="141" t="s">
        <v>3259</v>
      </c>
      <c r="F2052" s="142" t="s">
        <v>3260</v>
      </c>
      <c r="G2052" s="143" t="s">
        <v>2039</v>
      </c>
      <c r="H2052" s="144">
        <v>200</v>
      </c>
      <c r="I2052" s="145">
        <v>445</v>
      </c>
      <c r="J2052" s="145">
        <f>ROUND(I2052*H2052,2)</f>
        <v>89000</v>
      </c>
      <c r="K2052" s="142" t="s">
        <v>132</v>
      </c>
      <c r="L2052" s="146"/>
      <c r="M2052" s="147" t="s">
        <v>1</v>
      </c>
      <c r="N2052" s="148" t="s">
        <v>39</v>
      </c>
      <c r="O2052" s="132">
        <v>0</v>
      </c>
      <c r="P2052" s="132">
        <f>O2052*H2052</f>
        <v>0</v>
      </c>
      <c r="Q2052" s="132">
        <v>1</v>
      </c>
      <c r="R2052" s="132">
        <f>Q2052*H2052</f>
        <v>200</v>
      </c>
      <c r="S2052" s="132">
        <v>0</v>
      </c>
      <c r="T2052" s="133">
        <f>S2052*H2052</f>
        <v>0</v>
      </c>
      <c r="AR2052" s="134" t="s">
        <v>753</v>
      </c>
      <c r="AT2052" s="134" t="s">
        <v>3243</v>
      </c>
      <c r="AU2052" s="134" t="s">
        <v>84</v>
      </c>
      <c r="AY2052" s="13" t="s">
        <v>125</v>
      </c>
      <c r="BE2052" s="135">
        <f>IF(N2052="základní",J2052,0)</f>
        <v>89000</v>
      </c>
      <c r="BF2052" s="135">
        <f>IF(N2052="snížená",J2052,0)</f>
        <v>0</v>
      </c>
      <c r="BG2052" s="135">
        <f>IF(N2052="zákl. přenesená",J2052,0)</f>
        <v>0</v>
      </c>
      <c r="BH2052" s="135">
        <f>IF(N2052="sníž. přenesená",J2052,0)</f>
        <v>0</v>
      </c>
      <c r="BI2052" s="135">
        <f>IF(N2052="nulová",J2052,0)</f>
        <v>0</v>
      </c>
      <c r="BJ2052" s="13" t="s">
        <v>82</v>
      </c>
      <c r="BK2052" s="135">
        <f>ROUND(I2052*H2052,2)</f>
        <v>89000</v>
      </c>
      <c r="BL2052" s="13" t="s">
        <v>288</v>
      </c>
      <c r="BM2052" s="134" t="s">
        <v>3261</v>
      </c>
    </row>
    <row r="2053" spans="2:65" s="1" customFormat="1" ht="10.199999999999999">
      <c r="B2053" s="25"/>
      <c r="D2053" s="136" t="s">
        <v>134</v>
      </c>
      <c r="F2053" s="137" t="s">
        <v>3260</v>
      </c>
      <c r="L2053" s="25"/>
      <c r="M2053" s="138"/>
      <c r="T2053" s="49"/>
      <c r="AT2053" s="13" t="s">
        <v>134</v>
      </c>
      <c r="AU2053" s="13" t="s">
        <v>84</v>
      </c>
    </row>
    <row r="2054" spans="2:65" s="1" customFormat="1" ht="16.5" customHeight="1">
      <c r="B2054" s="25"/>
      <c r="C2054" s="140" t="s">
        <v>3262</v>
      </c>
      <c r="D2054" s="140" t="s">
        <v>3243</v>
      </c>
      <c r="E2054" s="141" t="s">
        <v>3263</v>
      </c>
      <c r="F2054" s="142" t="s">
        <v>3264</v>
      </c>
      <c r="G2054" s="143" t="s">
        <v>2039</v>
      </c>
      <c r="H2054" s="144">
        <v>100</v>
      </c>
      <c r="I2054" s="145">
        <v>472</v>
      </c>
      <c r="J2054" s="145">
        <f>ROUND(I2054*H2054,2)</f>
        <v>47200</v>
      </c>
      <c r="K2054" s="142" t="s">
        <v>132</v>
      </c>
      <c r="L2054" s="146"/>
      <c r="M2054" s="147" t="s">
        <v>1</v>
      </c>
      <c r="N2054" s="148" t="s">
        <v>39</v>
      </c>
      <c r="O2054" s="132">
        <v>0</v>
      </c>
      <c r="P2054" s="132">
        <f>O2054*H2054</f>
        <v>0</v>
      </c>
      <c r="Q2054" s="132">
        <v>1</v>
      </c>
      <c r="R2054" s="132">
        <f>Q2054*H2054</f>
        <v>100</v>
      </c>
      <c r="S2054" s="132">
        <v>0</v>
      </c>
      <c r="T2054" s="133">
        <f>S2054*H2054</f>
        <v>0</v>
      </c>
      <c r="AR2054" s="134" t="s">
        <v>753</v>
      </c>
      <c r="AT2054" s="134" t="s">
        <v>3243</v>
      </c>
      <c r="AU2054" s="134" t="s">
        <v>84</v>
      </c>
      <c r="AY2054" s="13" t="s">
        <v>125</v>
      </c>
      <c r="BE2054" s="135">
        <f>IF(N2054="základní",J2054,0)</f>
        <v>47200</v>
      </c>
      <c r="BF2054" s="135">
        <f>IF(N2054="snížená",J2054,0)</f>
        <v>0</v>
      </c>
      <c r="BG2054" s="135">
        <f>IF(N2054="zákl. přenesená",J2054,0)</f>
        <v>0</v>
      </c>
      <c r="BH2054" s="135">
        <f>IF(N2054="sníž. přenesená",J2054,0)</f>
        <v>0</v>
      </c>
      <c r="BI2054" s="135">
        <f>IF(N2054="nulová",J2054,0)</f>
        <v>0</v>
      </c>
      <c r="BJ2054" s="13" t="s">
        <v>82</v>
      </c>
      <c r="BK2054" s="135">
        <f>ROUND(I2054*H2054,2)</f>
        <v>47200</v>
      </c>
      <c r="BL2054" s="13" t="s">
        <v>288</v>
      </c>
      <c r="BM2054" s="134" t="s">
        <v>3265</v>
      </c>
    </row>
    <row r="2055" spans="2:65" s="1" customFormat="1" ht="10.199999999999999">
      <c r="B2055" s="25"/>
      <c r="D2055" s="136" t="s">
        <v>134</v>
      </c>
      <c r="F2055" s="137" t="s">
        <v>3264</v>
      </c>
      <c r="L2055" s="25"/>
      <c r="M2055" s="138"/>
      <c r="T2055" s="49"/>
      <c r="AT2055" s="13" t="s">
        <v>134</v>
      </c>
      <c r="AU2055" s="13" t="s">
        <v>84</v>
      </c>
    </row>
    <row r="2056" spans="2:65" s="1" customFormat="1" ht="16.5" customHeight="1">
      <c r="B2056" s="25"/>
      <c r="C2056" s="140" t="s">
        <v>1674</v>
      </c>
      <c r="D2056" s="140" t="s">
        <v>3243</v>
      </c>
      <c r="E2056" s="141" t="s">
        <v>3266</v>
      </c>
      <c r="F2056" s="142" t="s">
        <v>3267</v>
      </c>
      <c r="G2056" s="143" t="s">
        <v>146</v>
      </c>
      <c r="H2056" s="144">
        <v>10</v>
      </c>
      <c r="I2056" s="145">
        <v>2760</v>
      </c>
      <c r="J2056" s="145">
        <f>ROUND(I2056*H2056,2)</f>
        <v>27600</v>
      </c>
      <c r="K2056" s="142" t="s">
        <v>132</v>
      </c>
      <c r="L2056" s="146"/>
      <c r="M2056" s="147" t="s">
        <v>1</v>
      </c>
      <c r="N2056" s="148" t="s">
        <v>39</v>
      </c>
      <c r="O2056" s="132">
        <v>0</v>
      </c>
      <c r="P2056" s="132">
        <f>O2056*H2056</f>
        <v>0</v>
      </c>
      <c r="Q2056" s="132">
        <v>0.10299999999999999</v>
      </c>
      <c r="R2056" s="132">
        <f>Q2056*H2056</f>
        <v>1.03</v>
      </c>
      <c r="S2056" s="132">
        <v>0</v>
      </c>
      <c r="T2056" s="133">
        <f>S2056*H2056</f>
        <v>0</v>
      </c>
      <c r="AR2056" s="134" t="s">
        <v>753</v>
      </c>
      <c r="AT2056" s="134" t="s">
        <v>3243</v>
      </c>
      <c r="AU2056" s="134" t="s">
        <v>84</v>
      </c>
      <c r="AY2056" s="13" t="s">
        <v>125</v>
      </c>
      <c r="BE2056" s="135">
        <f>IF(N2056="základní",J2056,0)</f>
        <v>27600</v>
      </c>
      <c r="BF2056" s="135">
        <f>IF(N2056="snížená",J2056,0)</f>
        <v>0</v>
      </c>
      <c r="BG2056" s="135">
        <f>IF(N2056="zákl. přenesená",J2056,0)</f>
        <v>0</v>
      </c>
      <c r="BH2056" s="135">
        <f>IF(N2056="sníž. přenesená",J2056,0)</f>
        <v>0</v>
      </c>
      <c r="BI2056" s="135">
        <f>IF(N2056="nulová",J2056,0)</f>
        <v>0</v>
      </c>
      <c r="BJ2056" s="13" t="s">
        <v>82</v>
      </c>
      <c r="BK2056" s="135">
        <f>ROUND(I2056*H2056,2)</f>
        <v>27600</v>
      </c>
      <c r="BL2056" s="13" t="s">
        <v>288</v>
      </c>
      <c r="BM2056" s="134" t="s">
        <v>3268</v>
      </c>
    </row>
    <row r="2057" spans="2:65" s="1" customFormat="1" ht="10.199999999999999">
      <c r="B2057" s="25"/>
      <c r="D2057" s="136" t="s">
        <v>134</v>
      </c>
      <c r="F2057" s="137" t="s">
        <v>3267</v>
      </c>
      <c r="L2057" s="25"/>
      <c r="M2057" s="138"/>
      <c r="T2057" s="49"/>
      <c r="AT2057" s="13" t="s">
        <v>134</v>
      </c>
      <c r="AU2057" s="13" t="s">
        <v>84</v>
      </c>
    </row>
    <row r="2058" spans="2:65" s="1" customFormat="1" ht="16.5" customHeight="1">
      <c r="B2058" s="25"/>
      <c r="C2058" s="140" t="s">
        <v>3269</v>
      </c>
      <c r="D2058" s="140" t="s">
        <v>3243</v>
      </c>
      <c r="E2058" s="141" t="s">
        <v>3270</v>
      </c>
      <c r="F2058" s="142" t="s">
        <v>3271</v>
      </c>
      <c r="G2058" s="143" t="s">
        <v>146</v>
      </c>
      <c r="H2058" s="144">
        <v>10</v>
      </c>
      <c r="I2058" s="145">
        <v>2590</v>
      </c>
      <c r="J2058" s="145">
        <f>ROUND(I2058*H2058,2)</f>
        <v>25900</v>
      </c>
      <c r="K2058" s="142" t="s">
        <v>132</v>
      </c>
      <c r="L2058" s="146"/>
      <c r="M2058" s="147" t="s">
        <v>1</v>
      </c>
      <c r="N2058" s="148" t="s">
        <v>39</v>
      </c>
      <c r="O2058" s="132">
        <v>0</v>
      </c>
      <c r="P2058" s="132">
        <f>O2058*H2058</f>
        <v>0</v>
      </c>
      <c r="Q2058" s="132">
        <v>9.7000000000000003E-2</v>
      </c>
      <c r="R2058" s="132">
        <f>Q2058*H2058</f>
        <v>0.97</v>
      </c>
      <c r="S2058" s="132">
        <v>0</v>
      </c>
      <c r="T2058" s="133">
        <f>S2058*H2058</f>
        <v>0</v>
      </c>
      <c r="AR2058" s="134" t="s">
        <v>753</v>
      </c>
      <c r="AT2058" s="134" t="s">
        <v>3243</v>
      </c>
      <c r="AU2058" s="134" t="s">
        <v>84</v>
      </c>
      <c r="AY2058" s="13" t="s">
        <v>125</v>
      </c>
      <c r="BE2058" s="135">
        <f>IF(N2058="základní",J2058,0)</f>
        <v>25900</v>
      </c>
      <c r="BF2058" s="135">
        <f>IF(N2058="snížená",J2058,0)</f>
        <v>0</v>
      </c>
      <c r="BG2058" s="135">
        <f>IF(N2058="zákl. přenesená",J2058,0)</f>
        <v>0</v>
      </c>
      <c r="BH2058" s="135">
        <f>IF(N2058="sníž. přenesená",J2058,0)</f>
        <v>0</v>
      </c>
      <c r="BI2058" s="135">
        <f>IF(N2058="nulová",J2058,0)</f>
        <v>0</v>
      </c>
      <c r="BJ2058" s="13" t="s">
        <v>82</v>
      </c>
      <c r="BK2058" s="135">
        <f>ROUND(I2058*H2058,2)</f>
        <v>25900</v>
      </c>
      <c r="BL2058" s="13" t="s">
        <v>288</v>
      </c>
      <c r="BM2058" s="134" t="s">
        <v>3272</v>
      </c>
    </row>
    <row r="2059" spans="2:65" s="1" customFormat="1" ht="10.199999999999999">
      <c r="B2059" s="25"/>
      <c r="D2059" s="136" t="s">
        <v>134</v>
      </c>
      <c r="F2059" s="137" t="s">
        <v>3271</v>
      </c>
      <c r="L2059" s="25"/>
      <c r="M2059" s="138"/>
      <c r="T2059" s="49"/>
      <c r="AT2059" s="13" t="s">
        <v>134</v>
      </c>
      <c r="AU2059" s="13" t="s">
        <v>84</v>
      </c>
    </row>
    <row r="2060" spans="2:65" s="1" customFormat="1" ht="16.5" customHeight="1">
      <c r="B2060" s="25"/>
      <c r="C2060" s="140" t="s">
        <v>1679</v>
      </c>
      <c r="D2060" s="140" t="s">
        <v>3243</v>
      </c>
      <c r="E2060" s="141" t="s">
        <v>3273</v>
      </c>
      <c r="F2060" s="142" t="s">
        <v>3274</v>
      </c>
      <c r="G2060" s="143" t="s">
        <v>177</v>
      </c>
      <c r="H2060" s="144">
        <v>3</v>
      </c>
      <c r="I2060" s="145">
        <v>34700</v>
      </c>
      <c r="J2060" s="145">
        <f>ROUND(I2060*H2060,2)</f>
        <v>104100</v>
      </c>
      <c r="K2060" s="142" t="s">
        <v>132</v>
      </c>
      <c r="L2060" s="146"/>
      <c r="M2060" s="147" t="s">
        <v>1</v>
      </c>
      <c r="N2060" s="148" t="s">
        <v>39</v>
      </c>
      <c r="O2060" s="132">
        <v>0</v>
      </c>
      <c r="P2060" s="132">
        <f>O2060*H2060</f>
        <v>0</v>
      </c>
      <c r="Q2060" s="132">
        <v>0.95499999999999996</v>
      </c>
      <c r="R2060" s="132">
        <f>Q2060*H2060</f>
        <v>2.8649999999999998</v>
      </c>
      <c r="S2060" s="132">
        <v>0</v>
      </c>
      <c r="T2060" s="133">
        <f>S2060*H2060</f>
        <v>0</v>
      </c>
      <c r="AR2060" s="134" t="s">
        <v>753</v>
      </c>
      <c r="AT2060" s="134" t="s">
        <v>3243</v>
      </c>
      <c r="AU2060" s="134" t="s">
        <v>84</v>
      </c>
      <c r="AY2060" s="13" t="s">
        <v>125</v>
      </c>
      <c r="BE2060" s="135">
        <f>IF(N2060="základní",J2060,0)</f>
        <v>104100</v>
      </c>
      <c r="BF2060" s="135">
        <f>IF(N2060="snížená",J2060,0)</f>
        <v>0</v>
      </c>
      <c r="BG2060" s="135">
        <f>IF(N2060="zákl. přenesená",J2060,0)</f>
        <v>0</v>
      </c>
      <c r="BH2060" s="135">
        <f>IF(N2060="sníž. přenesená",J2060,0)</f>
        <v>0</v>
      </c>
      <c r="BI2060" s="135">
        <f>IF(N2060="nulová",J2060,0)</f>
        <v>0</v>
      </c>
      <c r="BJ2060" s="13" t="s">
        <v>82</v>
      </c>
      <c r="BK2060" s="135">
        <f>ROUND(I2060*H2060,2)</f>
        <v>104100</v>
      </c>
      <c r="BL2060" s="13" t="s">
        <v>288</v>
      </c>
      <c r="BM2060" s="134" t="s">
        <v>3275</v>
      </c>
    </row>
    <row r="2061" spans="2:65" s="1" customFormat="1" ht="10.199999999999999">
      <c r="B2061" s="25"/>
      <c r="D2061" s="136" t="s">
        <v>134</v>
      </c>
      <c r="F2061" s="137" t="s">
        <v>3274</v>
      </c>
      <c r="L2061" s="25"/>
      <c r="M2061" s="138"/>
      <c r="T2061" s="49"/>
      <c r="AT2061" s="13" t="s">
        <v>134</v>
      </c>
      <c r="AU2061" s="13" t="s">
        <v>84</v>
      </c>
    </row>
    <row r="2062" spans="2:65" s="1" customFormat="1" ht="16.5" customHeight="1">
      <c r="B2062" s="25"/>
      <c r="C2062" s="140" t="s">
        <v>3276</v>
      </c>
      <c r="D2062" s="140" t="s">
        <v>3243</v>
      </c>
      <c r="E2062" s="141" t="s">
        <v>3277</v>
      </c>
      <c r="F2062" s="142" t="s">
        <v>3278</v>
      </c>
      <c r="G2062" s="143" t="s">
        <v>177</v>
      </c>
      <c r="H2062" s="144">
        <v>3</v>
      </c>
      <c r="I2062" s="145">
        <v>27500</v>
      </c>
      <c r="J2062" s="145">
        <f>ROUND(I2062*H2062,2)</f>
        <v>82500</v>
      </c>
      <c r="K2062" s="142" t="s">
        <v>132</v>
      </c>
      <c r="L2062" s="146"/>
      <c r="M2062" s="147" t="s">
        <v>1</v>
      </c>
      <c r="N2062" s="148" t="s">
        <v>39</v>
      </c>
      <c r="O2062" s="132">
        <v>0</v>
      </c>
      <c r="P2062" s="132">
        <f>O2062*H2062</f>
        <v>0</v>
      </c>
      <c r="Q2062" s="132">
        <v>0.95499999999999996</v>
      </c>
      <c r="R2062" s="132">
        <f>Q2062*H2062</f>
        <v>2.8649999999999998</v>
      </c>
      <c r="S2062" s="132">
        <v>0</v>
      </c>
      <c r="T2062" s="133">
        <f>S2062*H2062</f>
        <v>0</v>
      </c>
      <c r="AR2062" s="134" t="s">
        <v>753</v>
      </c>
      <c r="AT2062" s="134" t="s">
        <v>3243</v>
      </c>
      <c r="AU2062" s="134" t="s">
        <v>84</v>
      </c>
      <c r="AY2062" s="13" t="s">
        <v>125</v>
      </c>
      <c r="BE2062" s="135">
        <f>IF(N2062="základní",J2062,0)</f>
        <v>82500</v>
      </c>
      <c r="BF2062" s="135">
        <f>IF(N2062="snížená",J2062,0)</f>
        <v>0</v>
      </c>
      <c r="BG2062" s="135">
        <f>IF(N2062="zákl. přenesená",J2062,0)</f>
        <v>0</v>
      </c>
      <c r="BH2062" s="135">
        <f>IF(N2062="sníž. přenesená",J2062,0)</f>
        <v>0</v>
      </c>
      <c r="BI2062" s="135">
        <f>IF(N2062="nulová",J2062,0)</f>
        <v>0</v>
      </c>
      <c r="BJ2062" s="13" t="s">
        <v>82</v>
      </c>
      <c r="BK2062" s="135">
        <f>ROUND(I2062*H2062,2)</f>
        <v>82500</v>
      </c>
      <c r="BL2062" s="13" t="s">
        <v>288</v>
      </c>
      <c r="BM2062" s="134" t="s">
        <v>3279</v>
      </c>
    </row>
    <row r="2063" spans="2:65" s="1" customFormat="1" ht="10.199999999999999">
      <c r="B2063" s="25"/>
      <c r="D2063" s="136" t="s">
        <v>134</v>
      </c>
      <c r="F2063" s="137" t="s">
        <v>3278</v>
      </c>
      <c r="L2063" s="25"/>
      <c r="M2063" s="138"/>
      <c r="T2063" s="49"/>
      <c r="AT2063" s="13" t="s">
        <v>134</v>
      </c>
      <c r="AU2063" s="13" t="s">
        <v>84</v>
      </c>
    </row>
    <row r="2064" spans="2:65" s="1" customFormat="1" ht="16.5" customHeight="1">
      <c r="B2064" s="25"/>
      <c r="C2064" s="140" t="s">
        <v>1684</v>
      </c>
      <c r="D2064" s="140" t="s">
        <v>3243</v>
      </c>
      <c r="E2064" s="141" t="s">
        <v>3280</v>
      </c>
      <c r="F2064" s="142" t="s">
        <v>3281</v>
      </c>
      <c r="G2064" s="143" t="s">
        <v>146</v>
      </c>
      <c r="H2064" s="144">
        <v>1000</v>
      </c>
      <c r="I2064" s="145">
        <v>6.75</v>
      </c>
      <c r="J2064" s="145">
        <f>ROUND(I2064*H2064,2)</f>
        <v>6750</v>
      </c>
      <c r="K2064" s="142" t="s">
        <v>132</v>
      </c>
      <c r="L2064" s="146"/>
      <c r="M2064" s="147" t="s">
        <v>1</v>
      </c>
      <c r="N2064" s="148" t="s">
        <v>39</v>
      </c>
      <c r="O2064" s="132">
        <v>0</v>
      </c>
      <c r="P2064" s="132">
        <f>O2064*H2064</f>
        <v>0</v>
      </c>
      <c r="Q2064" s="132">
        <v>3.0000000000000001E-5</v>
      </c>
      <c r="R2064" s="132">
        <f>Q2064*H2064</f>
        <v>3.0000000000000002E-2</v>
      </c>
      <c r="S2064" s="132">
        <v>0</v>
      </c>
      <c r="T2064" s="133">
        <f>S2064*H2064</f>
        <v>0</v>
      </c>
      <c r="AR2064" s="134" t="s">
        <v>753</v>
      </c>
      <c r="AT2064" s="134" t="s">
        <v>3243</v>
      </c>
      <c r="AU2064" s="134" t="s">
        <v>84</v>
      </c>
      <c r="AY2064" s="13" t="s">
        <v>125</v>
      </c>
      <c r="BE2064" s="135">
        <f>IF(N2064="základní",J2064,0)</f>
        <v>6750</v>
      </c>
      <c r="BF2064" s="135">
        <f>IF(N2064="snížená",J2064,0)</f>
        <v>0</v>
      </c>
      <c r="BG2064" s="135">
        <f>IF(N2064="zákl. přenesená",J2064,0)</f>
        <v>0</v>
      </c>
      <c r="BH2064" s="135">
        <f>IF(N2064="sníž. přenesená",J2064,0)</f>
        <v>0</v>
      </c>
      <c r="BI2064" s="135">
        <f>IF(N2064="nulová",J2064,0)</f>
        <v>0</v>
      </c>
      <c r="BJ2064" s="13" t="s">
        <v>82</v>
      </c>
      <c r="BK2064" s="135">
        <f>ROUND(I2064*H2064,2)</f>
        <v>6750</v>
      </c>
      <c r="BL2064" s="13" t="s">
        <v>288</v>
      </c>
      <c r="BM2064" s="134" t="s">
        <v>3282</v>
      </c>
    </row>
    <row r="2065" spans="2:65" s="1" customFormat="1" ht="10.199999999999999">
      <c r="B2065" s="25"/>
      <c r="D2065" s="136" t="s">
        <v>134</v>
      </c>
      <c r="F2065" s="137" t="s">
        <v>3281</v>
      </c>
      <c r="L2065" s="25"/>
      <c r="M2065" s="138"/>
      <c r="T2065" s="49"/>
      <c r="AT2065" s="13" t="s">
        <v>134</v>
      </c>
      <c r="AU2065" s="13" t="s">
        <v>84</v>
      </c>
    </row>
    <row r="2066" spans="2:65" s="1" customFormat="1" ht="24.15" customHeight="1">
      <c r="B2066" s="25"/>
      <c r="C2066" s="140" t="s">
        <v>3283</v>
      </c>
      <c r="D2066" s="140" t="s">
        <v>3243</v>
      </c>
      <c r="E2066" s="141" t="s">
        <v>3284</v>
      </c>
      <c r="F2066" s="142" t="s">
        <v>3285</v>
      </c>
      <c r="G2066" s="143" t="s">
        <v>146</v>
      </c>
      <c r="H2066" s="144">
        <v>10</v>
      </c>
      <c r="I2066" s="145">
        <v>5290</v>
      </c>
      <c r="J2066" s="145">
        <f>ROUND(I2066*H2066,2)</f>
        <v>52900</v>
      </c>
      <c r="K2066" s="142" t="s">
        <v>132</v>
      </c>
      <c r="L2066" s="146"/>
      <c r="M2066" s="147" t="s">
        <v>1</v>
      </c>
      <c r="N2066" s="148" t="s">
        <v>39</v>
      </c>
      <c r="O2066" s="132">
        <v>0</v>
      </c>
      <c r="P2066" s="132">
        <f>O2066*H2066</f>
        <v>0</v>
      </c>
      <c r="Q2066" s="132">
        <v>0.32729999999999998</v>
      </c>
      <c r="R2066" s="132">
        <f>Q2066*H2066</f>
        <v>3.2729999999999997</v>
      </c>
      <c r="S2066" s="132">
        <v>0</v>
      </c>
      <c r="T2066" s="133">
        <f>S2066*H2066</f>
        <v>0</v>
      </c>
      <c r="AR2066" s="134" t="s">
        <v>753</v>
      </c>
      <c r="AT2066" s="134" t="s">
        <v>3243</v>
      </c>
      <c r="AU2066" s="134" t="s">
        <v>84</v>
      </c>
      <c r="AY2066" s="13" t="s">
        <v>125</v>
      </c>
      <c r="BE2066" s="135">
        <f>IF(N2066="základní",J2066,0)</f>
        <v>52900</v>
      </c>
      <c r="BF2066" s="135">
        <f>IF(N2066="snížená",J2066,0)</f>
        <v>0</v>
      </c>
      <c r="BG2066" s="135">
        <f>IF(N2066="zákl. přenesená",J2066,0)</f>
        <v>0</v>
      </c>
      <c r="BH2066" s="135">
        <f>IF(N2066="sníž. přenesená",J2066,0)</f>
        <v>0</v>
      </c>
      <c r="BI2066" s="135">
        <f>IF(N2066="nulová",J2066,0)</f>
        <v>0</v>
      </c>
      <c r="BJ2066" s="13" t="s">
        <v>82</v>
      </c>
      <c r="BK2066" s="135">
        <f>ROUND(I2066*H2066,2)</f>
        <v>52900</v>
      </c>
      <c r="BL2066" s="13" t="s">
        <v>288</v>
      </c>
      <c r="BM2066" s="134" t="s">
        <v>3286</v>
      </c>
    </row>
    <row r="2067" spans="2:65" s="1" customFormat="1" ht="19.2">
      <c r="B2067" s="25"/>
      <c r="D2067" s="136" t="s">
        <v>134</v>
      </c>
      <c r="F2067" s="137" t="s">
        <v>3285</v>
      </c>
      <c r="L2067" s="25"/>
      <c r="M2067" s="138"/>
      <c r="T2067" s="49"/>
      <c r="AT2067" s="13" t="s">
        <v>134</v>
      </c>
      <c r="AU2067" s="13" t="s">
        <v>84</v>
      </c>
    </row>
    <row r="2068" spans="2:65" s="1" customFormat="1" ht="24.15" customHeight="1">
      <c r="B2068" s="25"/>
      <c r="C2068" s="140" t="s">
        <v>1689</v>
      </c>
      <c r="D2068" s="140" t="s">
        <v>3243</v>
      </c>
      <c r="E2068" s="141" t="s">
        <v>3287</v>
      </c>
      <c r="F2068" s="142" t="s">
        <v>3288</v>
      </c>
      <c r="G2068" s="143" t="s">
        <v>146</v>
      </c>
      <c r="H2068" s="144">
        <v>10</v>
      </c>
      <c r="I2068" s="145">
        <v>3030</v>
      </c>
      <c r="J2068" s="145">
        <f>ROUND(I2068*H2068,2)</f>
        <v>30300</v>
      </c>
      <c r="K2068" s="142" t="s">
        <v>132</v>
      </c>
      <c r="L2068" s="146"/>
      <c r="M2068" s="147" t="s">
        <v>1</v>
      </c>
      <c r="N2068" s="148" t="s">
        <v>39</v>
      </c>
      <c r="O2068" s="132">
        <v>0</v>
      </c>
      <c r="P2068" s="132">
        <f>O2068*H2068</f>
        <v>0</v>
      </c>
      <c r="Q2068" s="132">
        <v>0.32705000000000001</v>
      </c>
      <c r="R2068" s="132">
        <f>Q2068*H2068</f>
        <v>3.2705000000000002</v>
      </c>
      <c r="S2068" s="132">
        <v>0</v>
      </c>
      <c r="T2068" s="133">
        <f>S2068*H2068</f>
        <v>0</v>
      </c>
      <c r="AR2068" s="134" t="s">
        <v>753</v>
      </c>
      <c r="AT2068" s="134" t="s">
        <v>3243</v>
      </c>
      <c r="AU2068" s="134" t="s">
        <v>84</v>
      </c>
      <c r="AY2068" s="13" t="s">
        <v>125</v>
      </c>
      <c r="BE2068" s="135">
        <f>IF(N2068="základní",J2068,0)</f>
        <v>30300</v>
      </c>
      <c r="BF2068" s="135">
        <f>IF(N2068="snížená",J2068,0)</f>
        <v>0</v>
      </c>
      <c r="BG2068" s="135">
        <f>IF(N2068="zákl. přenesená",J2068,0)</f>
        <v>0</v>
      </c>
      <c r="BH2068" s="135">
        <f>IF(N2068="sníž. přenesená",J2068,0)</f>
        <v>0</v>
      </c>
      <c r="BI2068" s="135">
        <f>IF(N2068="nulová",J2068,0)</f>
        <v>0</v>
      </c>
      <c r="BJ2068" s="13" t="s">
        <v>82</v>
      </c>
      <c r="BK2068" s="135">
        <f>ROUND(I2068*H2068,2)</f>
        <v>30300</v>
      </c>
      <c r="BL2068" s="13" t="s">
        <v>288</v>
      </c>
      <c r="BM2068" s="134" t="s">
        <v>3289</v>
      </c>
    </row>
    <row r="2069" spans="2:65" s="1" customFormat="1" ht="19.2">
      <c r="B2069" s="25"/>
      <c r="D2069" s="136" t="s">
        <v>134</v>
      </c>
      <c r="F2069" s="137" t="s">
        <v>3288</v>
      </c>
      <c r="L2069" s="25"/>
      <c r="M2069" s="138"/>
      <c r="T2069" s="49"/>
      <c r="AT2069" s="13" t="s">
        <v>134</v>
      </c>
      <c r="AU2069" s="13" t="s">
        <v>84</v>
      </c>
    </row>
    <row r="2070" spans="2:65" s="1" customFormat="1" ht="24.15" customHeight="1">
      <c r="B2070" s="25"/>
      <c r="C2070" s="140" t="s">
        <v>3290</v>
      </c>
      <c r="D2070" s="140" t="s">
        <v>3243</v>
      </c>
      <c r="E2070" s="141" t="s">
        <v>3291</v>
      </c>
      <c r="F2070" s="142" t="s">
        <v>3292</v>
      </c>
      <c r="G2070" s="143" t="s">
        <v>146</v>
      </c>
      <c r="H2070" s="144">
        <v>10</v>
      </c>
      <c r="I2070" s="145">
        <v>3030</v>
      </c>
      <c r="J2070" s="145">
        <f>ROUND(I2070*H2070,2)</f>
        <v>30300</v>
      </c>
      <c r="K2070" s="142" t="s">
        <v>132</v>
      </c>
      <c r="L2070" s="146"/>
      <c r="M2070" s="147" t="s">
        <v>1</v>
      </c>
      <c r="N2070" s="148" t="s">
        <v>39</v>
      </c>
      <c r="O2070" s="132">
        <v>0</v>
      </c>
      <c r="P2070" s="132">
        <f>O2070*H2070</f>
        <v>0</v>
      </c>
      <c r="Q2070" s="132">
        <v>0.32700000000000001</v>
      </c>
      <c r="R2070" s="132">
        <f>Q2070*H2070</f>
        <v>3.27</v>
      </c>
      <c r="S2070" s="132">
        <v>0</v>
      </c>
      <c r="T2070" s="133">
        <f>S2070*H2070</f>
        <v>0</v>
      </c>
      <c r="AR2070" s="134" t="s">
        <v>753</v>
      </c>
      <c r="AT2070" s="134" t="s">
        <v>3243</v>
      </c>
      <c r="AU2070" s="134" t="s">
        <v>84</v>
      </c>
      <c r="AY2070" s="13" t="s">
        <v>125</v>
      </c>
      <c r="BE2070" s="135">
        <f>IF(N2070="základní",J2070,0)</f>
        <v>30300</v>
      </c>
      <c r="BF2070" s="135">
        <f>IF(N2070="snížená",J2070,0)</f>
        <v>0</v>
      </c>
      <c r="BG2070" s="135">
        <f>IF(N2070="zákl. přenesená",J2070,0)</f>
        <v>0</v>
      </c>
      <c r="BH2070" s="135">
        <f>IF(N2070="sníž. přenesená",J2070,0)</f>
        <v>0</v>
      </c>
      <c r="BI2070" s="135">
        <f>IF(N2070="nulová",J2070,0)</f>
        <v>0</v>
      </c>
      <c r="BJ2070" s="13" t="s">
        <v>82</v>
      </c>
      <c r="BK2070" s="135">
        <f>ROUND(I2070*H2070,2)</f>
        <v>30300</v>
      </c>
      <c r="BL2070" s="13" t="s">
        <v>288</v>
      </c>
      <c r="BM2070" s="134" t="s">
        <v>3293</v>
      </c>
    </row>
    <row r="2071" spans="2:65" s="1" customFormat="1" ht="19.2">
      <c r="B2071" s="25"/>
      <c r="D2071" s="136" t="s">
        <v>134</v>
      </c>
      <c r="F2071" s="137" t="s">
        <v>3292</v>
      </c>
      <c r="L2071" s="25"/>
      <c r="M2071" s="138"/>
      <c r="T2071" s="49"/>
      <c r="AT2071" s="13" t="s">
        <v>134</v>
      </c>
      <c r="AU2071" s="13" t="s">
        <v>84</v>
      </c>
    </row>
    <row r="2072" spans="2:65" s="1" customFormat="1" ht="24.15" customHeight="1">
      <c r="B2072" s="25"/>
      <c r="C2072" s="140" t="s">
        <v>1693</v>
      </c>
      <c r="D2072" s="140" t="s">
        <v>3243</v>
      </c>
      <c r="E2072" s="141" t="s">
        <v>3294</v>
      </c>
      <c r="F2072" s="142" t="s">
        <v>3295</v>
      </c>
      <c r="G2072" s="143" t="s">
        <v>146</v>
      </c>
      <c r="H2072" s="144">
        <v>10</v>
      </c>
      <c r="I2072" s="145">
        <v>4960</v>
      </c>
      <c r="J2072" s="145">
        <f>ROUND(I2072*H2072,2)</f>
        <v>49600</v>
      </c>
      <c r="K2072" s="142" t="s">
        <v>132</v>
      </c>
      <c r="L2072" s="146"/>
      <c r="M2072" s="147" t="s">
        <v>1</v>
      </c>
      <c r="N2072" s="148" t="s">
        <v>39</v>
      </c>
      <c r="O2072" s="132">
        <v>0</v>
      </c>
      <c r="P2072" s="132">
        <f>O2072*H2072</f>
        <v>0</v>
      </c>
      <c r="Q2072" s="132">
        <v>0.32690000000000002</v>
      </c>
      <c r="R2072" s="132">
        <f>Q2072*H2072</f>
        <v>3.2690000000000001</v>
      </c>
      <c r="S2072" s="132">
        <v>0</v>
      </c>
      <c r="T2072" s="133">
        <f>S2072*H2072</f>
        <v>0</v>
      </c>
      <c r="AR2072" s="134" t="s">
        <v>753</v>
      </c>
      <c r="AT2072" s="134" t="s">
        <v>3243</v>
      </c>
      <c r="AU2072" s="134" t="s">
        <v>84</v>
      </c>
      <c r="AY2072" s="13" t="s">
        <v>125</v>
      </c>
      <c r="BE2072" s="135">
        <f>IF(N2072="základní",J2072,0)</f>
        <v>49600</v>
      </c>
      <c r="BF2072" s="135">
        <f>IF(N2072="snížená",J2072,0)</f>
        <v>0</v>
      </c>
      <c r="BG2072" s="135">
        <f>IF(N2072="zákl. přenesená",J2072,0)</f>
        <v>0</v>
      </c>
      <c r="BH2072" s="135">
        <f>IF(N2072="sníž. přenesená",J2072,0)</f>
        <v>0</v>
      </c>
      <c r="BI2072" s="135">
        <f>IF(N2072="nulová",J2072,0)</f>
        <v>0</v>
      </c>
      <c r="BJ2072" s="13" t="s">
        <v>82</v>
      </c>
      <c r="BK2072" s="135">
        <f>ROUND(I2072*H2072,2)</f>
        <v>49600</v>
      </c>
      <c r="BL2072" s="13" t="s">
        <v>288</v>
      </c>
      <c r="BM2072" s="134" t="s">
        <v>3296</v>
      </c>
    </row>
    <row r="2073" spans="2:65" s="1" customFormat="1" ht="19.2">
      <c r="B2073" s="25"/>
      <c r="D2073" s="136" t="s">
        <v>134</v>
      </c>
      <c r="F2073" s="137" t="s">
        <v>3295</v>
      </c>
      <c r="L2073" s="25"/>
      <c r="M2073" s="138"/>
      <c r="T2073" s="49"/>
      <c r="AT2073" s="13" t="s">
        <v>134</v>
      </c>
      <c r="AU2073" s="13" t="s">
        <v>84</v>
      </c>
    </row>
    <row r="2074" spans="2:65" s="1" customFormat="1" ht="16.5" customHeight="1">
      <c r="B2074" s="25"/>
      <c r="C2074" s="140" t="s">
        <v>3297</v>
      </c>
      <c r="D2074" s="140" t="s">
        <v>3243</v>
      </c>
      <c r="E2074" s="141" t="s">
        <v>3298</v>
      </c>
      <c r="F2074" s="142" t="s">
        <v>3299</v>
      </c>
      <c r="G2074" s="143" t="s">
        <v>450</v>
      </c>
      <c r="H2074" s="144">
        <v>20</v>
      </c>
      <c r="I2074" s="145">
        <v>2370</v>
      </c>
      <c r="J2074" s="145">
        <f>ROUND(I2074*H2074,2)</f>
        <v>47400</v>
      </c>
      <c r="K2074" s="142" t="s">
        <v>132</v>
      </c>
      <c r="L2074" s="146"/>
      <c r="M2074" s="147" t="s">
        <v>1</v>
      </c>
      <c r="N2074" s="148" t="s">
        <v>39</v>
      </c>
      <c r="O2074" s="132">
        <v>0</v>
      </c>
      <c r="P2074" s="132">
        <f>O2074*H2074</f>
        <v>0</v>
      </c>
      <c r="Q2074" s="132">
        <v>0.16</v>
      </c>
      <c r="R2074" s="132">
        <f>Q2074*H2074</f>
        <v>3.2</v>
      </c>
      <c r="S2074" s="132">
        <v>0</v>
      </c>
      <c r="T2074" s="133">
        <f>S2074*H2074</f>
        <v>0</v>
      </c>
      <c r="AR2074" s="134" t="s">
        <v>753</v>
      </c>
      <c r="AT2074" s="134" t="s">
        <v>3243</v>
      </c>
      <c r="AU2074" s="134" t="s">
        <v>84</v>
      </c>
      <c r="AY2074" s="13" t="s">
        <v>125</v>
      </c>
      <c r="BE2074" s="135">
        <f>IF(N2074="základní",J2074,0)</f>
        <v>47400</v>
      </c>
      <c r="BF2074" s="135">
        <f>IF(N2074="snížená",J2074,0)</f>
        <v>0</v>
      </c>
      <c r="BG2074" s="135">
        <f>IF(N2074="zákl. přenesená",J2074,0)</f>
        <v>0</v>
      </c>
      <c r="BH2074" s="135">
        <f>IF(N2074="sníž. přenesená",J2074,0)</f>
        <v>0</v>
      </c>
      <c r="BI2074" s="135">
        <f>IF(N2074="nulová",J2074,0)</f>
        <v>0</v>
      </c>
      <c r="BJ2074" s="13" t="s">
        <v>82</v>
      </c>
      <c r="BK2074" s="135">
        <f>ROUND(I2074*H2074,2)</f>
        <v>47400</v>
      </c>
      <c r="BL2074" s="13" t="s">
        <v>288</v>
      </c>
      <c r="BM2074" s="134" t="s">
        <v>3300</v>
      </c>
    </row>
    <row r="2075" spans="2:65" s="1" customFormat="1" ht="10.199999999999999">
      <c r="B2075" s="25"/>
      <c r="D2075" s="136" t="s">
        <v>134</v>
      </c>
      <c r="F2075" s="137" t="s">
        <v>3299</v>
      </c>
      <c r="L2075" s="25"/>
      <c r="M2075" s="138"/>
      <c r="T2075" s="49"/>
      <c r="AT2075" s="13" t="s">
        <v>134</v>
      </c>
      <c r="AU2075" s="13" t="s">
        <v>84</v>
      </c>
    </row>
    <row r="2076" spans="2:65" s="1" customFormat="1" ht="16.5" customHeight="1">
      <c r="B2076" s="25"/>
      <c r="C2076" s="140" t="s">
        <v>1698</v>
      </c>
      <c r="D2076" s="140" t="s">
        <v>3243</v>
      </c>
      <c r="E2076" s="141" t="s">
        <v>3301</v>
      </c>
      <c r="F2076" s="142" t="s">
        <v>3302</v>
      </c>
      <c r="G2076" s="143" t="s">
        <v>146</v>
      </c>
      <c r="H2076" s="144">
        <v>2</v>
      </c>
      <c r="I2076" s="145">
        <v>48000</v>
      </c>
      <c r="J2076" s="145">
        <f>ROUND(I2076*H2076,2)</f>
        <v>96000</v>
      </c>
      <c r="K2076" s="142" t="s">
        <v>132</v>
      </c>
      <c r="L2076" s="146"/>
      <c r="M2076" s="147" t="s">
        <v>1</v>
      </c>
      <c r="N2076" s="148" t="s">
        <v>39</v>
      </c>
      <c r="O2076" s="132">
        <v>0</v>
      </c>
      <c r="P2076" s="132">
        <f>O2076*H2076</f>
        <v>0</v>
      </c>
      <c r="Q2076" s="132">
        <v>1.50075</v>
      </c>
      <c r="R2076" s="132">
        <f>Q2076*H2076</f>
        <v>3.0015000000000001</v>
      </c>
      <c r="S2076" s="132">
        <v>0</v>
      </c>
      <c r="T2076" s="133">
        <f>S2076*H2076</f>
        <v>0</v>
      </c>
      <c r="AR2076" s="134" t="s">
        <v>753</v>
      </c>
      <c r="AT2076" s="134" t="s">
        <v>3243</v>
      </c>
      <c r="AU2076" s="134" t="s">
        <v>84</v>
      </c>
      <c r="AY2076" s="13" t="s">
        <v>125</v>
      </c>
      <c r="BE2076" s="135">
        <f>IF(N2076="základní",J2076,0)</f>
        <v>96000</v>
      </c>
      <c r="BF2076" s="135">
        <f>IF(N2076="snížená",J2076,0)</f>
        <v>0</v>
      </c>
      <c r="BG2076" s="135">
        <f>IF(N2076="zákl. přenesená",J2076,0)</f>
        <v>0</v>
      </c>
      <c r="BH2076" s="135">
        <f>IF(N2076="sníž. přenesená",J2076,0)</f>
        <v>0</v>
      </c>
      <c r="BI2076" s="135">
        <f>IF(N2076="nulová",J2076,0)</f>
        <v>0</v>
      </c>
      <c r="BJ2076" s="13" t="s">
        <v>82</v>
      </c>
      <c r="BK2076" s="135">
        <f>ROUND(I2076*H2076,2)</f>
        <v>96000</v>
      </c>
      <c r="BL2076" s="13" t="s">
        <v>288</v>
      </c>
      <c r="BM2076" s="134" t="s">
        <v>3303</v>
      </c>
    </row>
    <row r="2077" spans="2:65" s="1" customFormat="1" ht="10.199999999999999">
      <c r="B2077" s="25"/>
      <c r="D2077" s="136" t="s">
        <v>134</v>
      </c>
      <c r="F2077" s="137" t="s">
        <v>3302</v>
      </c>
      <c r="L2077" s="25"/>
      <c r="M2077" s="138"/>
      <c r="T2077" s="49"/>
      <c r="AT2077" s="13" t="s">
        <v>134</v>
      </c>
      <c r="AU2077" s="13" t="s">
        <v>84</v>
      </c>
    </row>
    <row r="2078" spans="2:65" s="1" customFormat="1" ht="16.5" customHeight="1">
      <c r="B2078" s="25"/>
      <c r="C2078" s="140" t="s">
        <v>3304</v>
      </c>
      <c r="D2078" s="140" t="s">
        <v>3243</v>
      </c>
      <c r="E2078" s="141" t="s">
        <v>3305</v>
      </c>
      <c r="F2078" s="142" t="s">
        <v>3306</v>
      </c>
      <c r="G2078" s="143" t="s">
        <v>146</v>
      </c>
      <c r="H2078" s="144">
        <v>2</v>
      </c>
      <c r="I2078" s="145">
        <v>40100</v>
      </c>
      <c r="J2078" s="145">
        <f>ROUND(I2078*H2078,2)</f>
        <v>80200</v>
      </c>
      <c r="K2078" s="142" t="s">
        <v>132</v>
      </c>
      <c r="L2078" s="146"/>
      <c r="M2078" s="147" t="s">
        <v>1</v>
      </c>
      <c r="N2078" s="148" t="s">
        <v>39</v>
      </c>
      <c r="O2078" s="132">
        <v>0</v>
      </c>
      <c r="P2078" s="132">
        <f>O2078*H2078</f>
        <v>0</v>
      </c>
      <c r="Q2078" s="132">
        <v>1.23475</v>
      </c>
      <c r="R2078" s="132">
        <f>Q2078*H2078</f>
        <v>2.4695</v>
      </c>
      <c r="S2078" s="132">
        <v>0</v>
      </c>
      <c r="T2078" s="133">
        <f>S2078*H2078</f>
        <v>0</v>
      </c>
      <c r="AR2078" s="134" t="s">
        <v>753</v>
      </c>
      <c r="AT2078" s="134" t="s">
        <v>3243</v>
      </c>
      <c r="AU2078" s="134" t="s">
        <v>84</v>
      </c>
      <c r="AY2078" s="13" t="s">
        <v>125</v>
      </c>
      <c r="BE2078" s="135">
        <f>IF(N2078="základní",J2078,0)</f>
        <v>80200</v>
      </c>
      <c r="BF2078" s="135">
        <f>IF(N2078="snížená",J2078,0)</f>
        <v>0</v>
      </c>
      <c r="BG2078" s="135">
        <f>IF(N2078="zákl. přenesená",J2078,0)</f>
        <v>0</v>
      </c>
      <c r="BH2078" s="135">
        <f>IF(N2078="sníž. přenesená",J2078,0)</f>
        <v>0</v>
      </c>
      <c r="BI2078" s="135">
        <f>IF(N2078="nulová",J2078,0)</f>
        <v>0</v>
      </c>
      <c r="BJ2078" s="13" t="s">
        <v>82</v>
      </c>
      <c r="BK2078" s="135">
        <f>ROUND(I2078*H2078,2)</f>
        <v>80200</v>
      </c>
      <c r="BL2078" s="13" t="s">
        <v>288</v>
      </c>
      <c r="BM2078" s="134" t="s">
        <v>3307</v>
      </c>
    </row>
    <row r="2079" spans="2:65" s="1" customFormat="1" ht="10.199999999999999">
      <c r="B2079" s="25"/>
      <c r="D2079" s="136" t="s">
        <v>134</v>
      </c>
      <c r="F2079" s="137" t="s">
        <v>3306</v>
      </c>
      <c r="L2079" s="25"/>
      <c r="M2079" s="138"/>
      <c r="T2079" s="49"/>
      <c r="AT2079" s="13" t="s">
        <v>134</v>
      </c>
      <c r="AU2079" s="13" t="s">
        <v>84</v>
      </c>
    </row>
    <row r="2080" spans="2:65" s="1" customFormat="1" ht="16.5" customHeight="1">
      <c r="B2080" s="25"/>
      <c r="C2080" s="140" t="s">
        <v>1703</v>
      </c>
      <c r="D2080" s="140" t="s">
        <v>3243</v>
      </c>
      <c r="E2080" s="141" t="s">
        <v>3308</v>
      </c>
      <c r="F2080" s="142" t="s">
        <v>3309</v>
      </c>
      <c r="G2080" s="143" t="s">
        <v>146</v>
      </c>
      <c r="H2080" s="144">
        <v>2</v>
      </c>
      <c r="I2080" s="145">
        <v>149500</v>
      </c>
      <c r="J2080" s="145">
        <f>ROUND(I2080*H2080,2)</f>
        <v>299000</v>
      </c>
      <c r="K2080" s="142" t="s">
        <v>132</v>
      </c>
      <c r="L2080" s="146"/>
      <c r="M2080" s="147" t="s">
        <v>1</v>
      </c>
      <c r="N2080" s="148" t="s">
        <v>39</v>
      </c>
      <c r="O2080" s="132">
        <v>0</v>
      </c>
      <c r="P2080" s="132">
        <f>O2080*H2080</f>
        <v>0</v>
      </c>
      <c r="Q2080" s="132">
        <v>4.5022500000000001</v>
      </c>
      <c r="R2080" s="132">
        <f>Q2080*H2080</f>
        <v>9.0045000000000002</v>
      </c>
      <c r="S2080" s="132">
        <v>0</v>
      </c>
      <c r="T2080" s="133">
        <f>S2080*H2080</f>
        <v>0</v>
      </c>
      <c r="AR2080" s="134" t="s">
        <v>753</v>
      </c>
      <c r="AT2080" s="134" t="s">
        <v>3243</v>
      </c>
      <c r="AU2080" s="134" t="s">
        <v>84</v>
      </c>
      <c r="AY2080" s="13" t="s">
        <v>125</v>
      </c>
      <c r="BE2080" s="135">
        <f>IF(N2080="základní",J2080,0)</f>
        <v>299000</v>
      </c>
      <c r="BF2080" s="135">
        <f>IF(N2080="snížená",J2080,0)</f>
        <v>0</v>
      </c>
      <c r="BG2080" s="135">
        <f>IF(N2080="zákl. přenesená",J2080,0)</f>
        <v>0</v>
      </c>
      <c r="BH2080" s="135">
        <f>IF(N2080="sníž. přenesená",J2080,0)</f>
        <v>0</v>
      </c>
      <c r="BI2080" s="135">
        <f>IF(N2080="nulová",J2080,0)</f>
        <v>0</v>
      </c>
      <c r="BJ2080" s="13" t="s">
        <v>82</v>
      </c>
      <c r="BK2080" s="135">
        <f>ROUND(I2080*H2080,2)</f>
        <v>299000</v>
      </c>
      <c r="BL2080" s="13" t="s">
        <v>288</v>
      </c>
      <c r="BM2080" s="134" t="s">
        <v>3310</v>
      </c>
    </row>
    <row r="2081" spans="2:65" s="1" customFormat="1" ht="10.199999999999999">
      <c r="B2081" s="25"/>
      <c r="D2081" s="136" t="s">
        <v>134</v>
      </c>
      <c r="F2081" s="137" t="s">
        <v>3309</v>
      </c>
      <c r="L2081" s="25"/>
      <c r="M2081" s="138"/>
      <c r="T2081" s="49"/>
      <c r="AT2081" s="13" t="s">
        <v>134</v>
      </c>
      <c r="AU2081" s="13" t="s">
        <v>84</v>
      </c>
    </row>
    <row r="2082" spans="2:65" s="1" customFormat="1" ht="16.5" customHeight="1">
      <c r="B2082" s="25"/>
      <c r="C2082" s="140" t="s">
        <v>3311</v>
      </c>
      <c r="D2082" s="140" t="s">
        <v>3243</v>
      </c>
      <c r="E2082" s="141" t="s">
        <v>3312</v>
      </c>
      <c r="F2082" s="142" t="s">
        <v>3313</v>
      </c>
      <c r="G2082" s="143" t="s">
        <v>146</v>
      </c>
      <c r="H2082" s="144">
        <v>2</v>
      </c>
      <c r="I2082" s="145">
        <v>120400</v>
      </c>
      <c r="J2082" s="145">
        <f>ROUND(I2082*H2082,2)</f>
        <v>240800</v>
      </c>
      <c r="K2082" s="142" t="s">
        <v>132</v>
      </c>
      <c r="L2082" s="146"/>
      <c r="M2082" s="147" t="s">
        <v>1</v>
      </c>
      <c r="N2082" s="148" t="s">
        <v>39</v>
      </c>
      <c r="O2082" s="132">
        <v>0</v>
      </c>
      <c r="P2082" s="132">
        <f>O2082*H2082</f>
        <v>0</v>
      </c>
      <c r="Q2082" s="132">
        <v>3.70425</v>
      </c>
      <c r="R2082" s="132">
        <f>Q2082*H2082</f>
        <v>7.4085000000000001</v>
      </c>
      <c r="S2082" s="132">
        <v>0</v>
      </c>
      <c r="T2082" s="133">
        <f>S2082*H2082</f>
        <v>0</v>
      </c>
      <c r="AR2082" s="134" t="s">
        <v>753</v>
      </c>
      <c r="AT2082" s="134" t="s">
        <v>3243</v>
      </c>
      <c r="AU2082" s="134" t="s">
        <v>84</v>
      </c>
      <c r="AY2082" s="13" t="s">
        <v>125</v>
      </c>
      <c r="BE2082" s="135">
        <f>IF(N2082="základní",J2082,0)</f>
        <v>240800</v>
      </c>
      <c r="BF2082" s="135">
        <f>IF(N2082="snížená",J2082,0)</f>
        <v>0</v>
      </c>
      <c r="BG2082" s="135">
        <f>IF(N2082="zákl. přenesená",J2082,0)</f>
        <v>0</v>
      </c>
      <c r="BH2082" s="135">
        <f>IF(N2082="sníž. přenesená",J2082,0)</f>
        <v>0</v>
      </c>
      <c r="BI2082" s="135">
        <f>IF(N2082="nulová",J2082,0)</f>
        <v>0</v>
      </c>
      <c r="BJ2082" s="13" t="s">
        <v>82</v>
      </c>
      <c r="BK2082" s="135">
        <f>ROUND(I2082*H2082,2)</f>
        <v>240800</v>
      </c>
      <c r="BL2082" s="13" t="s">
        <v>288</v>
      </c>
      <c r="BM2082" s="134" t="s">
        <v>3314</v>
      </c>
    </row>
    <row r="2083" spans="2:65" s="1" customFormat="1" ht="10.199999999999999">
      <c r="B2083" s="25"/>
      <c r="D2083" s="136" t="s">
        <v>134</v>
      </c>
      <c r="F2083" s="137" t="s">
        <v>3313</v>
      </c>
      <c r="L2083" s="25"/>
      <c r="M2083" s="138"/>
      <c r="T2083" s="49"/>
      <c r="AT2083" s="13" t="s">
        <v>134</v>
      </c>
      <c r="AU2083" s="13" t="s">
        <v>84</v>
      </c>
    </row>
    <row r="2084" spans="2:65" s="1" customFormat="1" ht="16.5" customHeight="1">
      <c r="B2084" s="25"/>
      <c r="C2084" s="140" t="s">
        <v>1708</v>
      </c>
      <c r="D2084" s="140" t="s">
        <v>3243</v>
      </c>
      <c r="E2084" s="141" t="s">
        <v>3315</v>
      </c>
      <c r="F2084" s="142" t="s">
        <v>3316</v>
      </c>
      <c r="G2084" s="143" t="s">
        <v>146</v>
      </c>
      <c r="H2084" s="144">
        <v>2</v>
      </c>
      <c r="I2084" s="145">
        <v>294600</v>
      </c>
      <c r="J2084" s="145">
        <f>ROUND(I2084*H2084,2)</f>
        <v>589200</v>
      </c>
      <c r="K2084" s="142" t="s">
        <v>132</v>
      </c>
      <c r="L2084" s="146"/>
      <c r="M2084" s="147" t="s">
        <v>1</v>
      </c>
      <c r="N2084" s="148" t="s">
        <v>39</v>
      </c>
      <c r="O2084" s="132">
        <v>0</v>
      </c>
      <c r="P2084" s="132">
        <f>O2084*H2084</f>
        <v>0</v>
      </c>
      <c r="Q2084" s="132">
        <v>7.2035999999999998</v>
      </c>
      <c r="R2084" s="132">
        <f>Q2084*H2084</f>
        <v>14.4072</v>
      </c>
      <c r="S2084" s="132">
        <v>0</v>
      </c>
      <c r="T2084" s="133">
        <f>S2084*H2084</f>
        <v>0</v>
      </c>
      <c r="AR2084" s="134" t="s">
        <v>753</v>
      </c>
      <c r="AT2084" s="134" t="s">
        <v>3243</v>
      </c>
      <c r="AU2084" s="134" t="s">
        <v>84</v>
      </c>
      <c r="AY2084" s="13" t="s">
        <v>125</v>
      </c>
      <c r="BE2084" s="135">
        <f>IF(N2084="základní",J2084,0)</f>
        <v>589200</v>
      </c>
      <c r="BF2084" s="135">
        <f>IF(N2084="snížená",J2084,0)</f>
        <v>0</v>
      </c>
      <c r="BG2084" s="135">
        <f>IF(N2084="zákl. přenesená",J2084,0)</f>
        <v>0</v>
      </c>
      <c r="BH2084" s="135">
        <f>IF(N2084="sníž. přenesená",J2084,0)</f>
        <v>0</v>
      </c>
      <c r="BI2084" s="135">
        <f>IF(N2084="nulová",J2084,0)</f>
        <v>0</v>
      </c>
      <c r="BJ2084" s="13" t="s">
        <v>82</v>
      </c>
      <c r="BK2084" s="135">
        <f>ROUND(I2084*H2084,2)</f>
        <v>589200</v>
      </c>
      <c r="BL2084" s="13" t="s">
        <v>288</v>
      </c>
      <c r="BM2084" s="134" t="s">
        <v>3317</v>
      </c>
    </row>
    <row r="2085" spans="2:65" s="1" customFormat="1" ht="10.199999999999999">
      <c r="B2085" s="25"/>
      <c r="D2085" s="136" t="s">
        <v>134</v>
      </c>
      <c r="F2085" s="137" t="s">
        <v>3316</v>
      </c>
      <c r="L2085" s="25"/>
      <c r="M2085" s="138"/>
      <c r="T2085" s="49"/>
      <c r="AT2085" s="13" t="s">
        <v>134</v>
      </c>
      <c r="AU2085" s="13" t="s">
        <v>84</v>
      </c>
    </row>
    <row r="2086" spans="2:65" s="1" customFormat="1" ht="16.5" customHeight="1">
      <c r="B2086" s="25"/>
      <c r="C2086" s="140" t="s">
        <v>3318</v>
      </c>
      <c r="D2086" s="140" t="s">
        <v>3243</v>
      </c>
      <c r="E2086" s="141" t="s">
        <v>3319</v>
      </c>
      <c r="F2086" s="142" t="s">
        <v>3320</v>
      </c>
      <c r="G2086" s="143" t="s">
        <v>146</v>
      </c>
      <c r="H2086" s="144">
        <v>2</v>
      </c>
      <c r="I2086" s="145">
        <v>242400</v>
      </c>
      <c r="J2086" s="145">
        <f>ROUND(I2086*H2086,2)</f>
        <v>484800</v>
      </c>
      <c r="K2086" s="142" t="s">
        <v>132</v>
      </c>
      <c r="L2086" s="146"/>
      <c r="M2086" s="147" t="s">
        <v>1</v>
      </c>
      <c r="N2086" s="148" t="s">
        <v>39</v>
      </c>
      <c r="O2086" s="132">
        <v>0</v>
      </c>
      <c r="P2086" s="132">
        <f>O2086*H2086</f>
        <v>0</v>
      </c>
      <c r="Q2086" s="132">
        <v>5.9268000000000001</v>
      </c>
      <c r="R2086" s="132">
        <f>Q2086*H2086</f>
        <v>11.8536</v>
      </c>
      <c r="S2086" s="132">
        <v>0</v>
      </c>
      <c r="T2086" s="133">
        <f>S2086*H2086</f>
        <v>0</v>
      </c>
      <c r="AR2086" s="134" t="s">
        <v>753</v>
      </c>
      <c r="AT2086" s="134" t="s">
        <v>3243</v>
      </c>
      <c r="AU2086" s="134" t="s">
        <v>84</v>
      </c>
      <c r="AY2086" s="13" t="s">
        <v>125</v>
      </c>
      <c r="BE2086" s="135">
        <f>IF(N2086="základní",J2086,0)</f>
        <v>484800</v>
      </c>
      <c r="BF2086" s="135">
        <f>IF(N2086="snížená",J2086,0)</f>
        <v>0</v>
      </c>
      <c r="BG2086" s="135">
        <f>IF(N2086="zákl. přenesená",J2086,0)</f>
        <v>0</v>
      </c>
      <c r="BH2086" s="135">
        <f>IF(N2086="sníž. přenesená",J2086,0)</f>
        <v>0</v>
      </c>
      <c r="BI2086" s="135">
        <f>IF(N2086="nulová",J2086,0)</f>
        <v>0</v>
      </c>
      <c r="BJ2086" s="13" t="s">
        <v>82</v>
      </c>
      <c r="BK2086" s="135">
        <f>ROUND(I2086*H2086,2)</f>
        <v>484800</v>
      </c>
      <c r="BL2086" s="13" t="s">
        <v>288</v>
      </c>
      <c r="BM2086" s="134" t="s">
        <v>3321</v>
      </c>
    </row>
    <row r="2087" spans="2:65" s="1" customFormat="1" ht="10.199999999999999">
      <c r="B2087" s="25"/>
      <c r="D2087" s="136" t="s">
        <v>134</v>
      </c>
      <c r="F2087" s="137" t="s">
        <v>3320</v>
      </c>
      <c r="L2087" s="25"/>
      <c r="M2087" s="138"/>
      <c r="T2087" s="49"/>
      <c r="AT2087" s="13" t="s">
        <v>134</v>
      </c>
      <c r="AU2087" s="13" t="s">
        <v>84</v>
      </c>
    </row>
    <row r="2088" spans="2:65" s="1" customFormat="1" ht="16.5" customHeight="1">
      <c r="B2088" s="25"/>
      <c r="C2088" s="140" t="s">
        <v>1712</v>
      </c>
      <c r="D2088" s="140" t="s">
        <v>3243</v>
      </c>
      <c r="E2088" s="141" t="s">
        <v>3322</v>
      </c>
      <c r="F2088" s="142" t="s">
        <v>3323</v>
      </c>
      <c r="G2088" s="143" t="s">
        <v>146</v>
      </c>
      <c r="H2088" s="144">
        <v>5</v>
      </c>
      <c r="I2088" s="145">
        <v>26500</v>
      </c>
      <c r="J2088" s="145">
        <f>ROUND(I2088*H2088,2)</f>
        <v>132500</v>
      </c>
      <c r="K2088" s="142" t="s">
        <v>132</v>
      </c>
      <c r="L2088" s="146"/>
      <c r="M2088" s="147" t="s">
        <v>1</v>
      </c>
      <c r="N2088" s="148" t="s">
        <v>39</v>
      </c>
      <c r="O2088" s="132">
        <v>0</v>
      </c>
      <c r="P2088" s="132">
        <f>O2088*H2088</f>
        <v>0</v>
      </c>
      <c r="Q2088" s="132">
        <v>0.28093000000000001</v>
      </c>
      <c r="R2088" s="132">
        <f>Q2088*H2088</f>
        <v>1.4046500000000002</v>
      </c>
      <c r="S2088" s="132">
        <v>0</v>
      </c>
      <c r="T2088" s="133">
        <f>S2088*H2088</f>
        <v>0</v>
      </c>
      <c r="AR2088" s="134" t="s">
        <v>753</v>
      </c>
      <c r="AT2088" s="134" t="s">
        <v>3243</v>
      </c>
      <c r="AU2088" s="134" t="s">
        <v>84</v>
      </c>
      <c r="AY2088" s="13" t="s">
        <v>125</v>
      </c>
      <c r="BE2088" s="135">
        <f>IF(N2088="základní",J2088,0)</f>
        <v>132500</v>
      </c>
      <c r="BF2088" s="135">
        <f>IF(N2088="snížená",J2088,0)</f>
        <v>0</v>
      </c>
      <c r="BG2088" s="135">
        <f>IF(N2088="zákl. přenesená",J2088,0)</f>
        <v>0</v>
      </c>
      <c r="BH2088" s="135">
        <f>IF(N2088="sníž. přenesená",J2088,0)</f>
        <v>0</v>
      </c>
      <c r="BI2088" s="135">
        <f>IF(N2088="nulová",J2088,0)</f>
        <v>0</v>
      </c>
      <c r="BJ2088" s="13" t="s">
        <v>82</v>
      </c>
      <c r="BK2088" s="135">
        <f>ROUND(I2088*H2088,2)</f>
        <v>132500</v>
      </c>
      <c r="BL2088" s="13" t="s">
        <v>288</v>
      </c>
      <c r="BM2088" s="134" t="s">
        <v>3324</v>
      </c>
    </row>
    <row r="2089" spans="2:65" s="1" customFormat="1" ht="10.199999999999999">
      <c r="B2089" s="25"/>
      <c r="D2089" s="136" t="s">
        <v>134</v>
      </c>
      <c r="F2089" s="137" t="s">
        <v>3323</v>
      </c>
      <c r="L2089" s="25"/>
      <c r="M2089" s="138"/>
      <c r="T2089" s="49"/>
      <c r="AT2089" s="13" t="s">
        <v>134</v>
      </c>
      <c r="AU2089" s="13" t="s">
        <v>84</v>
      </c>
    </row>
    <row r="2090" spans="2:65" s="1" customFormat="1" ht="16.5" customHeight="1">
      <c r="B2090" s="25"/>
      <c r="C2090" s="140" t="s">
        <v>3325</v>
      </c>
      <c r="D2090" s="140" t="s">
        <v>3243</v>
      </c>
      <c r="E2090" s="141" t="s">
        <v>3326</v>
      </c>
      <c r="F2090" s="142" t="s">
        <v>3327</v>
      </c>
      <c r="G2090" s="143" t="s">
        <v>146</v>
      </c>
      <c r="H2090" s="144">
        <v>5</v>
      </c>
      <c r="I2090" s="145">
        <v>25400</v>
      </c>
      <c r="J2090" s="145">
        <f>ROUND(I2090*H2090,2)</f>
        <v>127000</v>
      </c>
      <c r="K2090" s="142" t="s">
        <v>132</v>
      </c>
      <c r="L2090" s="146"/>
      <c r="M2090" s="147" t="s">
        <v>1</v>
      </c>
      <c r="N2090" s="148" t="s">
        <v>39</v>
      </c>
      <c r="O2090" s="132">
        <v>0</v>
      </c>
      <c r="P2090" s="132">
        <f>O2090*H2090</f>
        <v>0</v>
      </c>
      <c r="Q2090" s="132">
        <v>0.24418999999999999</v>
      </c>
      <c r="R2090" s="132">
        <f>Q2090*H2090</f>
        <v>1.22095</v>
      </c>
      <c r="S2090" s="132">
        <v>0</v>
      </c>
      <c r="T2090" s="133">
        <f>S2090*H2090</f>
        <v>0</v>
      </c>
      <c r="AR2090" s="134" t="s">
        <v>753</v>
      </c>
      <c r="AT2090" s="134" t="s">
        <v>3243</v>
      </c>
      <c r="AU2090" s="134" t="s">
        <v>84</v>
      </c>
      <c r="AY2090" s="13" t="s">
        <v>125</v>
      </c>
      <c r="BE2090" s="135">
        <f>IF(N2090="základní",J2090,0)</f>
        <v>127000</v>
      </c>
      <c r="BF2090" s="135">
        <f>IF(N2090="snížená",J2090,0)</f>
        <v>0</v>
      </c>
      <c r="BG2090" s="135">
        <f>IF(N2090="zákl. přenesená",J2090,0)</f>
        <v>0</v>
      </c>
      <c r="BH2090" s="135">
        <f>IF(N2090="sníž. přenesená",J2090,0)</f>
        <v>0</v>
      </c>
      <c r="BI2090" s="135">
        <f>IF(N2090="nulová",J2090,0)</f>
        <v>0</v>
      </c>
      <c r="BJ2090" s="13" t="s">
        <v>82</v>
      </c>
      <c r="BK2090" s="135">
        <f>ROUND(I2090*H2090,2)</f>
        <v>127000</v>
      </c>
      <c r="BL2090" s="13" t="s">
        <v>288</v>
      </c>
      <c r="BM2090" s="134" t="s">
        <v>3328</v>
      </c>
    </row>
    <row r="2091" spans="2:65" s="1" customFormat="1" ht="10.199999999999999">
      <c r="B2091" s="25"/>
      <c r="D2091" s="136" t="s">
        <v>134</v>
      </c>
      <c r="F2091" s="137" t="s">
        <v>3327</v>
      </c>
      <c r="L2091" s="25"/>
      <c r="M2091" s="138"/>
      <c r="T2091" s="49"/>
      <c r="AT2091" s="13" t="s">
        <v>134</v>
      </c>
      <c r="AU2091" s="13" t="s">
        <v>84</v>
      </c>
    </row>
    <row r="2092" spans="2:65" s="1" customFormat="1" ht="16.5" customHeight="1">
      <c r="B2092" s="25"/>
      <c r="C2092" s="140" t="s">
        <v>1717</v>
      </c>
      <c r="D2092" s="140" t="s">
        <v>3243</v>
      </c>
      <c r="E2092" s="141" t="s">
        <v>3329</v>
      </c>
      <c r="F2092" s="142" t="s">
        <v>3330</v>
      </c>
      <c r="G2092" s="143" t="s">
        <v>146</v>
      </c>
      <c r="H2092" s="144">
        <v>2</v>
      </c>
      <c r="I2092" s="145">
        <v>10200</v>
      </c>
      <c r="J2092" s="145">
        <f>ROUND(I2092*H2092,2)</f>
        <v>20400</v>
      </c>
      <c r="K2092" s="142" t="s">
        <v>132</v>
      </c>
      <c r="L2092" s="146"/>
      <c r="M2092" s="147" t="s">
        <v>1</v>
      </c>
      <c r="N2092" s="148" t="s">
        <v>39</v>
      </c>
      <c r="O2092" s="132">
        <v>0</v>
      </c>
      <c r="P2092" s="132">
        <f>O2092*H2092</f>
        <v>0</v>
      </c>
      <c r="Q2092" s="132">
        <v>0.06</v>
      </c>
      <c r="R2092" s="132">
        <f>Q2092*H2092</f>
        <v>0.12</v>
      </c>
      <c r="S2092" s="132">
        <v>0</v>
      </c>
      <c r="T2092" s="133">
        <f>S2092*H2092</f>
        <v>0</v>
      </c>
      <c r="AR2092" s="134" t="s">
        <v>753</v>
      </c>
      <c r="AT2092" s="134" t="s">
        <v>3243</v>
      </c>
      <c r="AU2092" s="134" t="s">
        <v>84</v>
      </c>
      <c r="AY2092" s="13" t="s">
        <v>125</v>
      </c>
      <c r="BE2092" s="135">
        <f>IF(N2092="základní",J2092,0)</f>
        <v>20400</v>
      </c>
      <c r="BF2092" s="135">
        <f>IF(N2092="snížená",J2092,0)</f>
        <v>0</v>
      </c>
      <c r="BG2092" s="135">
        <f>IF(N2092="zákl. přenesená",J2092,0)</f>
        <v>0</v>
      </c>
      <c r="BH2092" s="135">
        <f>IF(N2092="sníž. přenesená",J2092,0)</f>
        <v>0</v>
      </c>
      <c r="BI2092" s="135">
        <f>IF(N2092="nulová",J2092,0)</f>
        <v>0</v>
      </c>
      <c r="BJ2092" s="13" t="s">
        <v>82</v>
      </c>
      <c r="BK2092" s="135">
        <f>ROUND(I2092*H2092,2)</f>
        <v>20400</v>
      </c>
      <c r="BL2092" s="13" t="s">
        <v>288</v>
      </c>
      <c r="BM2092" s="134" t="s">
        <v>3331</v>
      </c>
    </row>
    <row r="2093" spans="2:65" s="1" customFormat="1" ht="10.199999999999999">
      <c r="B2093" s="25"/>
      <c r="D2093" s="136" t="s">
        <v>134</v>
      </c>
      <c r="F2093" s="137" t="s">
        <v>3330</v>
      </c>
      <c r="L2093" s="25"/>
      <c r="M2093" s="138"/>
      <c r="T2093" s="49"/>
      <c r="AT2093" s="13" t="s">
        <v>134</v>
      </c>
      <c r="AU2093" s="13" t="s">
        <v>84</v>
      </c>
    </row>
    <row r="2094" spans="2:65" s="1" customFormat="1" ht="16.5" customHeight="1">
      <c r="B2094" s="25"/>
      <c r="C2094" s="140" t="s">
        <v>3332</v>
      </c>
      <c r="D2094" s="140" t="s">
        <v>3243</v>
      </c>
      <c r="E2094" s="141" t="s">
        <v>3333</v>
      </c>
      <c r="F2094" s="142" t="s">
        <v>3334</v>
      </c>
      <c r="G2094" s="143" t="s">
        <v>146</v>
      </c>
      <c r="H2094" s="144">
        <v>2</v>
      </c>
      <c r="I2094" s="145">
        <v>9800</v>
      </c>
      <c r="J2094" s="145">
        <f>ROUND(I2094*H2094,2)</f>
        <v>19600</v>
      </c>
      <c r="K2094" s="142" t="s">
        <v>132</v>
      </c>
      <c r="L2094" s="146"/>
      <c r="M2094" s="147" t="s">
        <v>1</v>
      </c>
      <c r="N2094" s="148" t="s">
        <v>39</v>
      </c>
      <c r="O2094" s="132">
        <v>0</v>
      </c>
      <c r="P2094" s="132">
        <f>O2094*H2094</f>
        <v>0</v>
      </c>
      <c r="Q2094" s="132">
        <v>4.8000000000000001E-2</v>
      </c>
      <c r="R2094" s="132">
        <f>Q2094*H2094</f>
        <v>9.6000000000000002E-2</v>
      </c>
      <c r="S2094" s="132">
        <v>0</v>
      </c>
      <c r="T2094" s="133">
        <f>S2094*H2094</f>
        <v>0</v>
      </c>
      <c r="AR2094" s="134" t="s">
        <v>753</v>
      </c>
      <c r="AT2094" s="134" t="s">
        <v>3243</v>
      </c>
      <c r="AU2094" s="134" t="s">
        <v>84</v>
      </c>
      <c r="AY2094" s="13" t="s">
        <v>125</v>
      </c>
      <c r="BE2094" s="135">
        <f>IF(N2094="základní",J2094,0)</f>
        <v>19600</v>
      </c>
      <c r="BF2094" s="135">
        <f>IF(N2094="snížená",J2094,0)</f>
        <v>0</v>
      </c>
      <c r="BG2094" s="135">
        <f>IF(N2094="zákl. přenesená",J2094,0)</f>
        <v>0</v>
      </c>
      <c r="BH2094" s="135">
        <f>IF(N2094="sníž. přenesená",J2094,0)</f>
        <v>0</v>
      </c>
      <c r="BI2094" s="135">
        <f>IF(N2094="nulová",J2094,0)</f>
        <v>0</v>
      </c>
      <c r="BJ2094" s="13" t="s">
        <v>82</v>
      </c>
      <c r="BK2094" s="135">
        <f>ROUND(I2094*H2094,2)</f>
        <v>19600</v>
      </c>
      <c r="BL2094" s="13" t="s">
        <v>288</v>
      </c>
      <c r="BM2094" s="134" t="s">
        <v>3335</v>
      </c>
    </row>
    <row r="2095" spans="2:65" s="1" customFormat="1" ht="10.199999999999999">
      <c r="B2095" s="25"/>
      <c r="D2095" s="136" t="s">
        <v>134</v>
      </c>
      <c r="F2095" s="137" t="s">
        <v>3334</v>
      </c>
      <c r="L2095" s="25"/>
      <c r="M2095" s="138"/>
      <c r="T2095" s="49"/>
      <c r="AT2095" s="13" t="s">
        <v>134</v>
      </c>
      <c r="AU2095" s="13" t="s">
        <v>84</v>
      </c>
    </row>
    <row r="2096" spans="2:65" s="1" customFormat="1" ht="16.5" customHeight="1">
      <c r="B2096" s="25"/>
      <c r="C2096" s="140" t="s">
        <v>1721</v>
      </c>
      <c r="D2096" s="140" t="s">
        <v>3243</v>
      </c>
      <c r="E2096" s="141" t="s">
        <v>3336</v>
      </c>
      <c r="F2096" s="142" t="s">
        <v>3337</v>
      </c>
      <c r="G2096" s="143" t="s">
        <v>146</v>
      </c>
      <c r="H2096" s="144">
        <v>2</v>
      </c>
      <c r="I2096" s="145">
        <v>9400</v>
      </c>
      <c r="J2096" s="145">
        <f>ROUND(I2096*H2096,2)</f>
        <v>18800</v>
      </c>
      <c r="K2096" s="142" t="s">
        <v>132</v>
      </c>
      <c r="L2096" s="146"/>
      <c r="M2096" s="147" t="s">
        <v>1</v>
      </c>
      <c r="N2096" s="148" t="s">
        <v>39</v>
      </c>
      <c r="O2096" s="132">
        <v>0</v>
      </c>
      <c r="P2096" s="132">
        <f>O2096*H2096</f>
        <v>0</v>
      </c>
      <c r="Q2096" s="132">
        <v>3.5000000000000003E-2</v>
      </c>
      <c r="R2096" s="132">
        <f>Q2096*H2096</f>
        <v>7.0000000000000007E-2</v>
      </c>
      <c r="S2096" s="132">
        <v>0</v>
      </c>
      <c r="T2096" s="133">
        <f>S2096*H2096</f>
        <v>0</v>
      </c>
      <c r="AR2096" s="134" t="s">
        <v>753</v>
      </c>
      <c r="AT2096" s="134" t="s">
        <v>3243</v>
      </c>
      <c r="AU2096" s="134" t="s">
        <v>84</v>
      </c>
      <c r="AY2096" s="13" t="s">
        <v>125</v>
      </c>
      <c r="BE2096" s="135">
        <f>IF(N2096="základní",J2096,0)</f>
        <v>18800</v>
      </c>
      <c r="BF2096" s="135">
        <f>IF(N2096="snížená",J2096,0)</f>
        <v>0</v>
      </c>
      <c r="BG2096" s="135">
        <f>IF(N2096="zákl. přenesená",J2096,0)</f>
        <v>0</v>
      </c>
      <c r="BH2096" s="135">
        <f>IF(N2096="sníž. přenesená",J2096,0)</f>
        <v>0</v>
      </c>
      <c r="BI2096" s="135">
        <f>IF(N2096="nulová",J2096,0)</f>
        <v>0</v>
      </c>
      <c r="BJ2096" s="13" t="s">
        <v>82</v>
      </c>
      <c r="BK2096" s="135">
        <f>ROUND(I2096*H2096,2)</f>
        <v>18800</v>
      </c>
      <c r="BL2096" s="13" t="s">
        <v>288</v>
      </c>
      <c r="BM2096" s="134" t="s">
        <v>3338</v>
      </c>
    </row>
    <row r="2097" spans="2:65" s="1" customFormat="1" ht="10.199999999999999">
      <c r="B2097" s="25"/>
      <c r="D2097" s="136" t="s">
        <v>134</v>
      </c>
      <c r="F2097" s="137" t="s">
        <v>3337</v>
      </c>
      <c r="L2097" s="25"/>
      <c r="M2097" s="138"/>
      <c r="T2097" s="49"/>
      <c r="AT2097" s="13" t="s">
        <v>134</v>
      </c>
      <c r="AU2097" s="13" t="s">
        <v>84</v>
      </c>
    </row>
    <row r="2098" spans="2:65" s="1" customFormat="1" ht="16.5" customHeight="1">
      <c r="B2098" s="25"/>
      <c r="C2098" s="140" t="s">
        <v>3339</v>
      </c>
      <c r="D2098" s="140" t="s">
        <v>3243</v>
      </c>
      <c r="E2098" s="141" t="s">
        <v>3340</v>
      </c>
      <c r="F2098" s="142" t="s">
        <v>3341</v>
      </c>
      <c r="G2098" s="143" t="s">
        <v>146</v>
      </c>
      <c r="H2098" s="144">
        <v>20</v>
      </c>
      <c r="I2098" s="145">
        <v>1040</v>
      </c>
      <c r="J2098" s="145">
        <f>ROUND(I2098*H2098,2)</f>
        <v>20800</v>
      </c>
      <c r="K2098" s="142" t="s">
        <v>132</v>
      </c>
      <c r="L2098" s="146"/>
      <c r="M2098" s="147" t="s">
        <v>1</v>
      </c>
      <c r="N2098" s="148" t="s">
        <v>39</v>
      </c>
      <c r="O2098" s="132">
        <v>0</v>
      </c>
      <c r="P2098" s="132">
        <f>O2098*H2098</f>
        <v>0</v>
      </c>
      <c r="Q2098" s="132">
        <v>1.796E-2</v>
      </c>
      <c r="R2098" s="132">
        <f>Q2098*H2098</f>
        <v>0.35920000000000002</v>
      </c>
      <c r="S2098" s="132">
        <v>0</v>
      </c>
      <c r="T2098" s="133">
        <f>S2098*H2098</f>
        <v>0</v>
      </c>
      <c r="AR2098" s="134" t="s">
        <v>753</v>
      </c>
      <c r="AT2098" s="134" t="s">
        <v>3243</v>
      </c>
      <c r="AU2098" s="134" t="s">
        <v>84</v>
      </c>
      <c r="AY2098" s="13" t="s">
        <v>125</v>
      </c>
      <c r="BE2098" s="135">
        <f>IF(N2098="základní",J2098,0)</f>
        <v>20800</v>
      </c>
      <c r="BF2098" s="135">
        <f>IF(N2098="snížená",J2098,0)</f>
        <v>0</v>
      </c>
      <c r="BG2098" s="135">
        <f>IF(N2098="zákl. přenesená",J2098,0)</f>
        <v>0</v>
      </c>
      <c r="BH2098" s="135">
        <f>IF(N2098="sníž. přenesená",J2098,0)</f>
        <v>0</v>
      </c>
      <c r="BI2098" s="135">
        <f>IF(N2098="nulová",J2098,0)</f>
        <v>0</v>
      </c>
      <c r="BJ2098" s="13" t="s">
        <v>82</v>
      </c>
      <c r="BK2098" s="135">
        <f>ROUND(I2098*H2098,2)</f>
        <v>20800</v>
      </c>
      <c r="BL2098" s="13" t="s">
        <v>288</v>
      </c>
      <c r="BM2098" s="134" t="s">
        <v>3342</v>
      </c>
    </row>
    <row r="2099" spans="2:65" s="1" customFormat="1" ht="10.199999999999999">
      <c r="B2099" s="25"/>
      <c r="D2099" s="136" t="s">
        <v>134</v>
      </c>
      <c r="F2099" s="137" t="s">
        <v>3341</v>
      </c>
      <c r="L2099" s="25"/>
      <c r="M2099" s="138"/>
      <c r="T2099" s="49"/>
      <c r="AT2099" s="13" t="s">
        <v>134</v>
      </c>
      <c r="AU2099" s="13" t="s">
        <v>84</v>
      </c>
    </row>
    <row r="2100" spans="2:65" s="1" customFormat="1" ht="16.5" customHeight="1">
      <c r="B2100" s="25"/>
      <c r="C2100" s="140" t="s">
        <v>1726</v>
      </c>
      <c r="D2100" s="140" t="s">
        <v>3243</v>
      </c>
      <c r="E2100" s="141" t="s">
        <v>3343</v>
      </c>
      <c r="F2100" s="142" t="s">
        <v>3344</v>
      </c>
      <c r="G2100" s="143" t="s">
        <v>146</v>
      </c>
      <c r="H2100" s="144">
        <v>20</v>
      </c>
      <c r="I2100" s="145">
        <v>1190</v>
      </c>
      <c r="J2100" s="145">
        <f>ROUND(I2100*H2100,2)</f>
        <v>23800</v>
      </c>
      <c r="K2100" s="142" t="s">
        <v>132</v>
      </c>
      <c r="L2100" s="146"/>
      <c r="M2100" s="147" t="s">
        <v>1</v>
      </c>
      <c r="N2100" s="148" t="s">
        <v>39</v>
      </c>
      <c r="O2100" s="132">
        <v>0</v>
      </c>
      <c r="P2100" s="132">
        <f>O2100*H2100</f>
        <v>0</v>
      </c>
      <c r="Q2100" s="132">
        <v>2.128E-2</v>
      </c>
      <c r="R2100" s="132">
        <f>Q2100*H2100</f>
        <v>0.42559999999999998</v>
      </c>
      <c r="S2100" s="132">
        <v>0</v>
      </c>
      <c r="T2100" s="133">
        <f>S2100*H2100</f>
        <v>0</v>
      </c>
      <c r="AR2100" s="134" t="s">
        <v>753</v>
      </c>
      <c r="AT2100" s="134" t="s">
        <v>3243</v>
      </c>
      <c r="AU2100" s="134" t="s">
        <v>84</v>
      </c>
      <c r="AY2100" s="13" t="s">
        <v>125</v>
      </c>
      <c r="BE2100" s="135">
        <f>IF(N2100="základní",J2100,0)</f>
        <v>23800</v>
      </c>
      <c r="BF2100" s="135">
        <f>IF(N2100="snížená",J2100,0)</f>
        <v>0</v>
      </c>
      <c r="BG2100" s="135">
        <f>IF(N2100="zákl. přenesená",J2100,0)</f>
        <v>0</v>
      </c>
      <c r="BH2100" s="135">
        <f>IF(N2100="sníž. přenesená",J2100,0)</f>
        <v>0</v>
      </c>
      <c r="BI2100" s="135">
        <f>IF(N2100="nulová",J2100,0)</f>
        <v>0</v>
      </c>
      <c r="BJ2100" s="13" t="s">
        <v>82</v>
      </c>
      <c r="BK2100" s="135">
        <f>ROUND(I2100*H2100,2)</f>
        <v>23800</v>
      </c>
      <c r="BL2100" s="13" t="s">
        <v>288</v>
      </c>
      <c r="BM2100" s="134" t="s">
        <v>3345</v>
      </c>
    </row>
    <row r="2101" spans="2:65" s="1" customFormat="1" ht="10.199999999999999">
      <c r="B2101" s="25"/>
      <c r="D2101" s="136" t="s">
        <v>134</v>
      </c>
      <c r="F2101" s="137" t="s">
        <v>3344</v>
      </c>
      <c r="L2101" s="25"/>
      <c r="M2101" s="138"/>
      <c r="T2101" s="49"/>
      <c r="AT2101" s="13" t="s">
        <v>134</v>
      </c>
      <c r="AU2101" s="13" t="s">
        <v>84</v>
      </c>
    </row>
    <row r="2102" spans="2:65" s="1" customFormat="1" ht="16.5" customHeight="1">
      <c r="B2102" s="25"/>
      <c r="C2102" s="140" t="s">
        <v>3346</v>
      </c>
      <c r="D2102" s="140" t="s">
        <v>3243</v>
      </c>
      <c r="E2102" s="141" t="s">
        <v>3347</v>
      </c>
      <c r="F2102" s="142" t="s">
        <v>3348</v>
      </c>
      <c r="G2102" s="143" t="s">
        <v>146</v>
      </c>
      <c r="H2102" s="144">
        <v>200</v>
      </c>
      <c r="I2102" s="145">
        <v>213</v>
      </c>
      <c r="J2102" s="145">
        <f>ROUND(I2102*H2102,2)</f>
        <v>42600</v>
      </c>
      <c r="K2102" s="142" t="s">
        <v>132</v>
      </c>
      <c r="L2102" s="146"/>
      <c r="M2102" s="147" t="s">
        <v>1</v>
      </c>
      <c r="N2102" s="148" t="s">
        <v>39</v>
      </c>
      <c r="O2102" s="132">
        <v>0</v>
      </c>
      <c r="P2102" s="132">
        <f>O2102*H2102</f>
        <v>0</v>
      </c>
      <c r="Q2102" s="132">
        <v>1.0499999999999999E-3</v>
      </c>
      <c r="R2102" s="132">
        <f>Q2102*H2102</f>
        <v>0.21</v>
      </c>
      <c r="S2102" s="132">
        <v>0</v>
      </c>
      <c r="T2102" s="133">
        <f>S2102*H2102</f>
        <v>0</v>
      </c>
      <c r="AR2102" s="134" t="s">
        <v>753</v>
      </c>
      <c r="AT2102" s="134" t="s">
        <v>3243</v>
      </c>
      <c r="AU2102" s="134" t="s">
        <v>84</v>
      </c>
      <c r="AY2102" s="13" t="s">
        <v>125</v>
      </c>
      <c r="BE2102" s="135">
        <f>IF(N2102="základní",J2102,0)</f>
        <v>42600</v>
      </c>
      <c r="BF2102" s="135">
        <f>IF(N2102="snížená",J2102,0)</f>
        <v>0</v>
      </c>
      <c r="BG2102" s="135">
        <f>IF(N2102="zákl. přenesená",J2102,0)</f>
        <v>0</v>
      </c>
      <c r="BH2102" s="135">
        <f>IF(N2102="sníž. přenesená",J2102,0)</f>
        <v>0</v>
      </c>
      <c r="BI2102" s="135">
        <f>IF(N2102="nulová",J2102,0)</f>
        <v>0</v>
      </c>
      <c r="BJ2102" s="13" t="s">
        <v>82</v>
      </c>
      <c r="BK2102" s="135">
        <f>ROUND(I2102*H2102,2)</f>
        <v>42600</v>
      </c>
      <c r="BL2102" s="13" t="s">
        <v>288</v>
      </c>
      <c r="BM2102" s="134" t="s">
        <v>3349</v>
      </c>
    </row>
    <row r="2103" spans="2:65" s="1" customFormat="1" ht="10.199999999999999">
      <c r="B2103" s="25"/>
      <c r="D2103" s="136" t="s">
        <v>134</v>
      </c>
      <c r="F2103" s="137" t="s">
        <v>3348</v>
      </c>
      <c r="L2103" s="25"/>
      <c r="M2103" s="138"/>
      <c r="T2103" s="49"/>
      <c r="AT2103" s="13" t="s">
        <v>134</v>
      </c>
      <c r="AU2103" s="13" t="s">
        <v>84</v>
      </c>
    </row>
    <row r="2104" spans="2:65" s="1" customFormat="1" ht="16.5" customHeight="1">
      <c r="B2104" s="25"/>
      <c r="C2104" s="140" t="s">
        <v>1731</v>
      </c>
      <c r="D2104" s="140" t="s">
        <v>3243</v>
      </c>
      <c r="E2104" s="141" t="s">
        <v>3350</v>
      </c>
      <c r="F2104" s="142" t="s">
        <v>3351</v>
      </c>
      <c r="G2104" s="143" t="s">
        <v>146</v>
      </c>
      <c r="H2104" s="144">
        <v>200</v>
      </c>
      <c r="I2104" s="145">
        <v>234</v>
      </c>
      <c r="J2104" s="145">
        <f>ROUND(I2104*H2104,2)</f>
        <v>46800</v>
      </c>
      <c r="K2104" s="142" t="s">
        <v>132</v>
      </c>
      <c r="L2104" s="146"/>
      <c r="M2104" s="147" t="s">
        <v>1</v>
      </c>
      <c r="N2104" s="148" t="s">
        <v>39</v>
      </c>
      <c r="O2104" s="132">
        <v>0</v>
      </c>
      <c r="P2104" s="132">
        <f>O2104*H2104</f>
        <v>0</v>
      </c>
      <c r="Q2104" s="132">
        <v>1.1100000000000001E-3</v>
      </c>
      <c r="R2104" s="132">
        <f>Q2104*H2104</f>
        <v>0.22200000000000003</v>
      </c>
      <c r="S2104" s="132">
        <v>0</v>
      </c>
      <c r="T2104" s="133">
        <f>S2104*H2104</f>
        <v>0</v>
      </c>
      <c r="AR2104" s="134" t="s">
        <v>753</v>
      </c>
      <c r="AT2104" s="134" t="s">
        <v>3243</v>
      </c>
      <c r="AU2104" s="134" t="s">
        <v>84</v>
      </c>
      <c r="AY2104" s="13" t="s">
        <v>125</v>
      </c>
      <c r="BE2104" s="135">
        <f>IF(N2104="základní",J2104,0)</f>
        <v>46800</v>
      </c>
      <c r="BF2104" s="135">
        <f>IF(N2104="snížená",J2104,0)</f>
        <v>0</v>
      </c>
      <c r="BG2104" s="135">
        <f>IF(N2104="zákl. přenesená",J2104,0)</f>
        <v>0</v>
      </c>
      <c r="BH2104" s="135">
        <f>IF(N2104="sníž. přenesená",J2104,0)</f>
        <v>0</v>
      </c>
      <c r="BI2104" s="135">
        <f>IF(N2104="nulová",J2104,0)</f>
        <v>0</v>
      </c>
      <c r="BJ2104" s="13" t="s">
        <v>82</v>
      </c>
      <c r="BK2104" s="135">
        <f>ROUND(I2104*H2104,2)</f>
        <v>46800</v>
      </c>
      <c r="BL2104" s="13" t="s">
        <v>288</v>
      </c>
      <c r="BM2104" s="134" t="s">
        <v>3352</v>
      </c>
    </row>
    <row r="2105" spans="2:65" s="1" customFormat="1" ht="10.199999999999999">
      <c r="B2105" s="25"/>
      <c r="D2105" s="136" t="s">
        <v>134</v>
      </c>
      <c r="F2105" s="137" t="s">
        <v>3351</v>
      </c>
      <c r="L2105" s="25"/>
      <c r="M2105" s="138"/>
      <c r="T2105" s="49"/>
      <c r="AT2105" s="13" t="s">
        <v>134</v>
      </c>
      <c r="AU2105" s="13" t="s">
        <v>84</v>
      </c>
    </row>
    <row r="2106" spans="2:65" s="1" customFormat="1" ht="21.75" customHeight="1">
      <c r="B2106" s="25"/>
      <c r="C2106" s="140" t="s">
        <v>3353</v>
      </c>
      <c r="D2106" s="140" t="s">
        <v>3243</v>
      </c>
      <c r="E2106" s="141" t="s">
        <v>3354</v>
      </c>
      <c r="F2106" s="142" t="s">
        <v>3355</v>
      </c>
      <c r="G2106" s="143" t="s">
        <v>146</v>
      </c>
      <c r="H2106" s="144">
        <v>200</v>
      </c>
      <c r="I2106" s="145">
        <v>189</v>
      </c>
      <c r="J2106" s="145">
        <f>ROUND(I2106*H2106,2)</f>
        <v>37800</v>
      </c>
      <c r="K2106" s="142" t="s">
        <v>132</v>
      </c>
      <c r="L2106" s="146"/>
      <c r="M2106" s="147" t="s">
        <v>1</v>
      </c>
      <c r="N2106" s="148" t="s">
        <v>39</v>
      </c>
      <c r="O2106" s="132">
        <v>0</v>
      </c>
      <c r="P2106" s="132">
        <f>O2106*H2106</f>
        <v>0</v>
      </c>
      <c r="Q2106" s="132">
        <v>1.23E-3</v>
      </c>
      <c r="R2106" s="132">
        <f>Q2106*H2106</f>
        <v>0.246</v>
      </c>
      <c r="S2106" s="132">
        <v>0</v>
      </c>
      <c r="T2106" s="133">
        <f>S2106*H2106</f>
        <v>0</v>
      </c>
      <c r="AR2106" s="134" t="s">
        <v>753</v>
      </c>
      <c r="AT2106" s="134" t="s">
        <v>3243</v>
      </c>
      <c r="AU2106" s="134" t="s">
        <v>84</v>
      </c>
      <c r="AY2106" s="13" t="s">
        <v>125</v>
      </c>
      <c r="BE2106" s="135">
        <f>IF(N2106="základní",J2106,0)</f>
        <v>37800</v>
      </c>
      <c r="BF2106" s="135">
        <f>IF(N2106="snížená",J2106,0)</f>
        <v>0</v>
      </c>
      <c r="BG2106" s="135">
        <f>IF(N2106="zákl. přenesená",J2106,0)</f>
        <v>0</v>
      </c>
      <c r="BH2106" s="135">
        <f>IF(N2106="sníž. přenesená",J2106,0)</f>
        <v>0</v>
      </c>
      <c r="BI2106" s="135">
        <f>IF(N2106="nulová",J2106,0)</f>
        <v>0</v>
      </c>
      <c r="BJ2106" s="13" t="s">
        <v>82</v>
      </c>
      <c r="BK2106" s="135">
        <f>ROUND(I2106*H2106,2)</f>
        <v>37800</v>
      </c>
      <c r="BL2106" s="13" t="s">
        <v>288</v>
      </c>
      <c r="BM2106" s="134" t="s">
        <v>3356</v>
      </c>
    </row>
    <row r="2107" spans="2:65" s="1" customFormat="1" ht="10.199999999999999">
      <c r="B2107" s="25"/>
      <c r="D2107" s="136" t="s">
        <v>134</v>
      </c>
      <c r="F2107" s="137" t="s">
        <v>3355</v>
      </c>
      <c r="L2107" s="25"/>
      <c r="M2107" s="138"/>
      <c r="T2107" s="49"/>
      <c r="AT2107" s="13" t="s">
        <v>134</v>
      </c>
      <c r="AU2107" s="13" t="s">
        <v>84</v>
      </c>
    </row>
    <row r="2108" spans="2:65" s="1" customFormat="1" ht="16.5" customHeight="1">
      <c r="B2108" s="25"/>
      <c r="C2108" s="140" t="s">
        <v>1736</v>
      </c>
      <c r="D2108" s="140" t="s">
        <v>3243</v>
      </c>
      <c r="E2108" s="141" t="s">
        <v>3357</v>
      </c>
      <c r="F2108" s="142" t="s">
        <v>3358</v>
      </c>
      <c r="G2108" s="143" t="s">
        <v>146</v>
      </c>
      <c r="H2108" s="144">
        <v>200</v>
      </c>
      <c r="I2108" s="145">
        <v>147</v>
      </c>
      <c r="J2108" s="145">
        <f>ROUND(I2108*H2108,2)</f>
        <v>29400</v>
      </c>
      <c r="K2108" s="142" t="s">
        <v>132</v>
      </c>
      <c r="L2108" s="146"/>
      <c r="M2108" s="147" t="s">
        <v>1</v>
      </c>
      <c r="N2108" s="148" t="s">
        <v>39</v>
      </c>
      <c r="O2108" s="132">
        <v>0</v>
      </c>
      <c r="P2108" s="132">
        <f>O2108*H2108</f>
        <v>0</v>
      </c>
      <c r="Q2108" s="132">
        <v>1.0499999999999999E-3</v>
      </c>
      <c r="R2108" s="132">
        <f>Q2108*H2108</f>
        <v>0.21</v>
      </c>
      <c r="S2108" s="132">
        <v>0</v>
      </c>
      <c r="T2108" s="133">
        <f>S2108*H2108</f>
        <v>0</v>
      </c>
      <c r="AR2108" s="134" t="s">
        <v>753</v>
      </c>
      <c r="AT2108" s="134" t="s">
        <v>3243</v>
      </c>
      <c r="AU2108" s="134" t="s">
        <v>84</v>
      </c>
      <c r="AY2108" s="13" t="s">
        <v>125</v>
      </c>
      <c r="BE2108" s="135">
        <f>IF(N2108="základní",J2108,0)</f>
        <v>29400</v>
      </c>
      <c r="BF2108" s="135">
        <f>IF(N2108="snížená",J2108,0)</f>
        <v>0</v>
      </c>
      <c r="BG2108" s="135">
        <f>IF(N2108="zákl. přenesená",J2108,0)</f>
        <v>0</v>
      </c>
      <c r="BH2108" s="135">
        <f>IF(N2108="sníž. přenesená",J2108,0)</f>
        <v>0</v>
      </c>
      <c r="BI2108" s="135">
        <f>IF(N2108="nulová",J2108,0)</f>
        <v>0</v>
      </c>
      <c r="BJ2108" s="13" t="s">
        <v>82</v>
      </c>
      <c r="BK2108" s="135">
        <f>ROUND(I2108*H2108,2)</f>
        <v>29400</v>
      </c>
      <c r="BL2108" s="13" t="s">
        <v>288</v>
      </c>
      <c r="BM2108" s="134" t="s">
        <v>3359</v>
      </c>
    </row>
    <row r="2109" spans="2:65" s="1" customFormat="1" ht="10.199999999999999">
      <c r="B2109" s="25"/>
      <c r="D2109" s="136" t="s">
        <v>134</v>
      </c>
      <c r="F2109" s="137" t="s">
        <v>3358</v>
      </c>
      <c r="L2109" s="25"/>
      <c r="M2109" s="138"/>
      <c r="T2109" s="49"/>
      <c r="AT2109" s="13" t="s">
        <v>134</v>
      </c>
      <c r="AU2109" s="13" t="s">
        <v>84</v>
      </c>
    </row>
    <row r="2110" spans="2:65" s="1" customFormat="1" ht="16.5" customHeight="1">
      <c r="B2110" s="25"/>
      <c r="C2110" s="140" t="s">
        <v>3360</v>
      </c>
      <c r="D2110" s="140" t="s">
        <v>3243</v>
      </c>
      <c r="E2110" s="141" t="s">
        <v>3361</v>
      </c>
      <c r="F2110" s="142" t="s">
        <v>3362</v>
      </c>
      <c r="G2110" s="143" t="s">
        <v>146</v>
      </c>
      <c r="H2110" s="144">
        <v>200</v>
      </c>
      <c r="I2110" s="145">
        <v>149</v>
      </c>
      <c r="J2110" s="145">
        <f>ROUND(I2110*H2110,2)</f>
        <v>29800</v>
      </c>
      <c r="K2110" s="142" t="s">
        <v>132</v>
      </c>
      <c r="L2110" s="146"/>
      <c r="M2110" s="147" t="s">
        <v>1</v>
      </c>
      <c r="N2110" s="148" t="s">
        <v>39</v>
      </c>
      <c r="O2110" s="132">
        <v>0</v>
      </c>
      <c r="P2110" s="132">
        <f>O2110*H2110</f>
        <v>0</v>
      </c>
      <c r="Q2110" s="132">
        <v>1.1100000000000001E-3</v>
      </c>
      <c r="R2110" s="132">
        <f>Q2110*H2110</f>
        <v>0.22200000000000003</v>
      </c>
      <c r="S2110" s="132">
        <v>0</v>
      </c>
      <c r="T2110" s="133">
        <f>S2110*H2110</f>
        <v>0</v>
      </c>
      <c r="AR2110" s="134" t="s">
        <v>753</v>
      </c>
      <c r="AT2110" s="134" t="s">
        <v>3243</v>
      </c>
      <c r="AU2110" s="134" t="s">
        <v>84</v>
      </c>
      <c r="AY2110" s="13" t="s">
        <v>125</v>
      </c>
      <c r="BE2110" s="135">
        <f>IF(N2110="základní",J2110,0)</f>
        <v>29800</v>
      </c>
      <c r="BF2110" s="135">
        <f>IF(N2110="snížená",J2110,0)</f>
        <v>0</v>
      </c>
      <c r="BG2110" s="135">
        <f>IF(N2110="zákl. přenesená",J2110,0)</f>
        <v>0</v>
      </c>
      <c r="BH2110" s="135">
        <f>IF(N2110="sníž. přenesená",J2110,0)</f>
        <v>0</v>
      </c>
      <c r="BI2110" s="135">
        <f>IF(N2110="nulová",J2110,0)</f>
        <v>0</v>
      </c>
      <c r="BJ2110" s="13" t="s">
        <v>82</v>
      </c>
      <c r="BK2110" s="135">
        <f>ROUND(I2110*H2110,2)</f>
        <v>29800</v>
      </c>
      <c r="BL2110" s="13" t="s">
        <v>288</v>
      </c>
      <c r="BM2110" s="134" t="s">
        <v>3363</v>
      </c>
    </row>
    <row r="2111" spans="2:65" s="1" customFormat="1" ht="10.199999999999999">
      <c r="B2111" s="25"/>
      <c r="D2111" s="136" t="s">
        <v>134</v>
      </c>
      <c r="F2111" s="137" t="s">
        <v>3362</v>
      </c>
      <c r="L2111" s="25"/>
      <c r="M2111" s="138"/>
      <c r="T2111" s="49"/>
      <c r="AT2111" s="13" t="s">
        <v>134</v>
      </c>
      <c r="AU2111" s="13" t="s">
        <v>84</v>
      </c>
    </row>
    <row r="2112" spans="2:65" s="1" customFormat="1" ht="16.5" customHeight="1">
      <c r="B2112" s="25"/>
      <c r="C2112" s="140" t="s">
        <v>1741</v>
      </c>
      <c r="D2112" s="140" t="s">
        <v>3243</v>
      </c>
      <c r="E2112" s="141" t="s">
        <v>3364</v>
      </c>
      <c r="F2112" s="142" t="s">
        <v>3365</v>
      </c>
      <c r="G2112" s="143" t="s">
        <v>146</v>
      </c>
      <c r="H2112" s="144">
        <v>200</v>
      </c>
      <c r="I2112" s="145">
        <v>119</v>
      </c>
      <c r="J2112" s="145">
        <f>ROUND(I2112*H2112,2)</f>
        <v>23800</v>
      </c>
      <c r="K2112" s="142" t="s">
        <v>132</v>
      </c>
      <c r="L2112" s="146"/>
      <c r="M2112" s="147" t="s">
        <v>1</v>
      </c>
      <c r="N2112" s="148" t="s">
        <v>39</v>
      </c>
      <c r="O2112" s="132">
        <v>0</v>
      </c>
      <c r="P2112" s="132">
        <f>O2112*H2112</f>
        <v>0</v>
      </c>
      <c r="Q2112" s="132">
        <v>1.23E-3</v>
      </c>
      <c r="R2112" s="132">
        <f>Q2112*H2112</f>
        <v>0.246</v>
      </c>
      <c r="S2112" s="132">
        <v>0</v>
      </c>
      <c r="T2112" s="133">
        <f>S2112*H2112</f>
        <v>0</v>
      </c>
      <c r="AR2112" s="134" t="s">
        <v>753</v>
      </c>
      <c r="AT2112" s="134" t="s">
        <v>3243</v>
      </c>
      <c r="AU2112" s="134" t="s">
        <v>84</v>
      </c>
      <c r="AY2112" s="13" t="s">
        <v>125</v>
      </c>
      <c r="BE2112" s="135">
        <f>IF(N2112="základní",J2112,0)</f>
        <v>23800</v>
      </c>
      <c r="BF2112" s="135">
        <f>IF(N2112="snížená",J2112,0)</f>
        <v>0</v>
      </c>
      <c r="BG2112" s="135">
        <f>IF(N2112="zákl. přenesená",J2112,0)</f>
        <v>0</v>
      </c>
      <c r="BH2112" s="135">
        <f>IF(N2112="sníž. přenesená",J2112,0)</f>
        <v>0</v>
      </c>
      <c r="BI2112" s="135">
        <f>IF(N2112="nulová",J2112,0)</f>
        <v>0</v>
      </c>
      <c r="BJ2112" s="13" t="s">
        <v>82</v>
      </c>
      <c r="BK2112" s="135">
        <f>ROUND(I2112*H2112,2)</f>
        <v>23800</v>
      </c>
      <c r="BL2112" s="13" t="s">
        <v>288</v>
      </c>
      <c r="BM2112" s="134" t="s">
        <v>3366</v>
      </c>
    </row>
    <row r="2113" spans="2:65" s="1" customFormat="1" ht="10.199999999999999">
      <c r="B2113" s="25"/>
      <c r="D2113" s="136" t="s">
        <v>134</v>
      </c>
      <c r="F2113" s="137" t="s">
        <v>3365</v>
      </c>
      <c r="L2113" s="25"/>
      <c r="M2113" s="138"/>
      <c r="T2113" s="49"/>
      <c r="AT2113" s="13" t="s">
        <v>134</v>
      </c>
      <c r="AU2113" s="13" t="s">
        <v>84</v>
      </c>
    </row>
    <row r="2114" spans="2:65" s="1" customFormat="1" ht="16.5" customHeight="1">
      <c r="B2114" s="25"/>
      <c r="C2114" s="140" t="s">
        <v>3367</v>
      </c>
      <c r="D2114" s="140" t="s">
        <v>3243</v>
      </c>
      <c r="E2114" s="141" t="s">
        <v>3368</v>
      </c>
      <c r="F2114" s="142" t="s">
        <v>3369</v>
      </c>
      <c r="G2114" s="143" t="s">
        <v>146</v>
      </c>
      <c r="H2114" s="144">
        <v>500</v>
      </c>
      <c r="I2114" s="145">
        <v>50.9</v>
      </c>
      <c r="J2114" s="145">
        <f>ROUND(I2114*H2114,2)</f>
        <v>25450</v>
      </c>
      <c r="K2114" s="142" t="s">
        <v>132</v>
      </c>
      <c r="L2114" s="146"/>
      <c r="M2114" s="147" t="s">
        <v>1</v>
      </c>
      <c r="N2114" s="148" t="s">
        <v>39</v>
      </c>
      <c r="O2114" s="132">
        <v>0</v>
      </c>
      <c r="P2114" s="132">
        <f>O2114*H2114</f>
        <v>0</v>
      </c>
      <c r="Q2114" s="132">
        <v>5.1999999999999995E-4</v>
      </c>
      <c r="R2114" s="132">
        <f>Q2114*H2114</f>
        <v>0.25999999999999995</v>
      </c>
      <c r="S2114" s="132">
        <v>0</v>
      </c>
      <c r="T2114" s="133">
        <f>S2114*H2114</f>
        <v>0</v>
      </c>
      <c r="AR2114" s="134" t="s">
        <v>753</v>
      </c>
      <c r="AT2114" s="134" t="s">
        <v>3243</v>
      </c>
      <c r="AU2114" s="134" t="s">
        <v>84</v>
      </c>
      <c r="AY2114" s="13" t="s">
        <v>125</v>
      </c>
      <c r="BE2114" s="135">
        <f>IF(N2114="základní",J2114,0)</f>
        <v>25450</v>
      </c>
      <c r="BF2114" s="135">
        <f>IF(N2114="snížená",J2114,0)</f>
        <v>0</v>
      </c>
      <c r="BG2114" s="135">
        <f>IF(N2114="zákl. přenesená",J2114,0)</f>
        <v>0</v>
      </c>
      <c r="BH2114" s="135">
        <f>IF(N2114="sníž. přenesená",J2114,0)</f>
        <v>0</v>
      </c>
      <c r="BI2114" s="135">
        <f>IF(N2114="nulová",J2114,0)</f>
        <v>0</v>
      </c>
      <c r="BJ2114" s="13" t="s">
        <v>82</v>
      </c>
      <c r="BK2114" s="135">
        <f>ROUND(I2114*H2114,2)</f>
        <v>25450</v>
      </c>
      <c r="BL2114" s="13" t="s">
        <v>288</v>
      </c>
      <c r="BM2114" s="134" t="s">
        <v>3370</v>
      </c>
    </row>
    <row r="2115" spans="2:65" s="1" customFormat="1" ht="10.199999999999999">
      <c r="B2115" s="25"/>
      <c r="D2115" s="136" t="s">
        <v>134</v>
      </c>
      <c r="F2115" s="137" t="s">
        <v>3369</v>
      </c>
      <c r="L2115" s="25"/>
      <c r="M2115" s="138"/>
      <c r="T2115" s="49"/>
      <c r="AT2115" s="13" t="s">
        <v>134</v>
      </c>
      <c r="AU2115" s="13" t="s">
        <v>84</v>
      </c>
    </row>
    <row r="2116" spans="2:65" s="1" customFormat="1" ht="16.5" customHeight="1">
      <c r="B2116" s="25"/>
      <c r="C2116" s="140" t="s">
        <v>1747</v>
      </c>
      <c r="D2116" s="140" t="s">
        <v>3243</v>
      </c>
      <c r="E2116" s="141" t="s">
        <v>3371</v>
      </c>
      <c r="F2116" s="142" t="s">
        <v>3372</v>
      </c>
      <c r="G2116" s="143" t="s">
        <v>146</v>
      </c>
      <c r="H2116" s="144">
        <v>500</v>
      </c>
      <c r="I2116" s="145">
        <v>11</v>
      </c>
      <c r="J2116" s="145">
        <f>ROUND(I2116*H2116,2)</f>
        <v>5500</v>
      </c>
      <c r="K2116" s="142" t="s">
        <v>132</v>
      </c>
      <c r="L2116" s="146"/>
      <c r="M2116" s="147" t="s">
        <v>1</v>
      </c>
      <c r="N2116" s="148" t="s">
        <v>39</v>
      </c>
      <c r="O2116" s="132">
        <v>0</v>
      </c>
      <c r="P2116" s="132">
        <f>O2116*H2116</f>
        <v>0</v>
      </c>
      <c r="Q2116" s="132">
        <v>1.2E-4</v>
      </c>
      <c r="R2116" s="132">
        <f>Q2116*H2116</f>
        <v>6.0000000000000005E-2</v>
      </c>
      <c r="S2116" s="132">
        <v>0</v>
      </c>
      <c r="T2116" s="133">
        <f>S2116*H2116</f>
        <v>0</v>
      </c>
      <c r="AR2116" s="134" t="s">
        <v>753</v>
      </c>
      <c r="AT2116" s="134" t="s">
        <v>3243</v>
      </c>
      <c r="AU2116" s="134" t="s">
        <v>84</v>
      </c>
      <c r="AY2116" s="13" t="s">
        <v>125</v>
      </c>
      <c r="BE2116" s="135">
        <f>IF(N2116="základní",J2116,0)</f>
        <v>5500</v>
      </c>
      <c r="BF2116" s="135">
        <f>IF(N2116="snížená",J2116,0)</f>
        <v>0</v>
      </c>
      <c r="BG2116" s="135">
        <f>IF(N2116="zákl. přenesená",J2116,0)</f>
        <v>0</v>
      </c>
      <c r="BH2116" s="135">
        <f>IF(N2116="sníž. přenesená",J2116,0)</f>
        <v>0</v>
      </c>
      <c r="BI2116" s="135">
        <f>IF(N2116="nulová",J2116,0)</f>
        <v>0</v>
      </c>
      <c r="BJ2116" s="13" t="s">
        <v>82</v>
      </c>
      <c r="BK2116" s="135">
        <f>ROUND(I2116*H2116,2)</f>
        <v>5500</v>
      </c>
      <c r="BL2116" s="13" t="s">
        <v>288</v>
      </c>
      <c r="BM2116" s="134" t="s">
        <v>3373</v>
      </c>
    </row>
    <row r="2117" spans="2:65" s="1" customFormat="1" ht="10.199999999999999">
      <c r="B2117" s="25"/>
      <c r="D2117" s="136" t="s">
        <v>134</v>
      </c>
      <c r="F2117" s="137" t="s">
        <v>3372</v>
      </c>
      <c r="L2117" s="25"/>
      <c r="M2117" s="138"/>
      <c r="T2117" s="49"/>
      <c r="AT2117" s="13" t="s">
        <v>134</v>
      </c>
      <c r="AU2117" s="13" t="s">
        <v>84</v>
      </c>
    </row>
    <row r="2118" spans="2:65" s="1" customFormat="1" ht="16.5" customHeight="1">
      <c r="B2118" s="25"/>
      <c r="C2118" s="140" t="s">
        <v>3374</v>
      </c>
      <c r="D2118" s="140" t="s">
        <v>3243</v>
      </c>
      <c r="E2118" s="141" t="s">
        <v>3375</v>
      </c>
      <c r="F2118" s="142" t="s">
        <v>3376</v>
      </c>
      <c r="G2118" s="143" t="s">
        <v>146</v>
      </c>
      <c r="H2118" s="144">
        <v>500</v>
      </c>
      <c r="I2118" s="145">
        <v>10.9</v>
      </c>
      <c r="J2118" s="145">
        <f>ROUND(I2118*H2118,2)</f>
        <v>5450</v>
      </c>
      <c r="K2118" s="142" t="s">
        <v>132</v>
      </c>
      <c r="L2118" s="146"/>
      <c r="M2118" s="147" t="s">
        <v>1</v>
      </c>
      <c r="N2118" s="148" t="s">
        <v>39</v>
      </c>
      <c r="O2118" s="132">
        <v>0</v>
      </c>
      <c r="P2118" s="132">
        <f>O2118*H2118</f>
        <v>0</v>
      </c>
      <c r="Q2118" s="132">
        <v>1.3999999999999999E-4</v>
      </c>
      <c r="R2118" s="132">
        <f>Q2118*H2118</f>
        <v>6.9999999999999993E-2</v>
      </c>
      <c r="S2118" s="132">
        <v>0</v>
      </c>
      <c r="T2118" s="133">
        <f>S2118*H2118</f>
        <v>0</v>
      </c>
      <c r="AR2118" s="134" t="s">
        <v>753</v>
      </c>
      <c r="AT2118" s="134" t="s">
        <v>3243</v>
      </c>
      <c r="AU2118" s="134" t="s">
        <v>84</v>
      </c>
      <c r="AY2118" s="13" t="s">
        <v>125</v>
      </c>
      <c r="BE2118" s="135">
        <f>IF(N2118="základní",J2118,0)</f>
        <v>5450</v>
      </c>
      <c r="BF2118" s="135">
        <f>IF(N2118="snížená",J2118,0)</f>
        <v>0</v>
      </c>
      <c r="BG2118" s="135">
        <f>IF(N2118="zákl. přenesená",J2118,0)</f>
        <v>0</v>
      </c>
      <c r="BH2118" s="135">
        <f>IF(N2118="sníž. přenesená",J2118,0)</f>
        <v>0</v>
      </c>
      <c r="BI2118" s="135">
        <f>IF(N2118="nulová",J2118,0)</f>
        <v>0</v>
      </c>
      <c r="BJ2118" s="13" t="s">
        <v>82</v>
      </c>
      <c r="BK2118" s="135">
        <f>ROUND(I2118*H2118,2)</f>
        <v>5450</v>
      </c>
      <c r="BL2118" s="13" t="s">
        <v>288</v>
      </c>
      <c r="BM2118" s="134" t="s">
        <v>3377</v>
      </c>
    </row>
    <row r="2119" spans="2:65" s="1" customFormat="1" ht="10.199999999999999">
      <c r="B2119" s="25"/>
      <c r="D2119" s="136" t="s">
        <v>134</v>
      </c>
      <c r="F2119" s="137" t="s">
        <v>3376</v>
      </c>
      <c r="L2119" s="25"/>
      <c r="M2119" s="138"/>
      <c r="T2119" s="49"/>
      <c r="AT2119" s="13" t="s">
        <v>134</v>
      </c>
      <c r="AU2119" s="13" t="s">
        <v>84</v>
      </c>
    </row>
    <row r="2120" spans="2:65" s="1" customFormat="1" ht="16.5" customHeight="1">
      <c r="B2120" s="25"/>
      <c r="C2120" s="140" t="s">
        <v>1751</v>
      </c>
      <c r="D2120" s="140" t="s">
        <v>3243</v>
      </c>
      <c r="E2120" s="141" t="s">
        <v>3378</v>
      </c>
      <c r="F2120" s="142" t="s">
        <v>3379</v>
      </c>
      <c r="G2120" s="143" t="s">
        <v>146</v>
      </c>
      <c r="H2120" s="144">
        <v>500</v>
      </c>
      <c r="I2120" s="145">
        <v>10.7</v>
      </c>
      <c r="J2120" s="145">
        <f>ROUND(I2120*H2120,2)</f>
        <v>5350</v>
      </c>
      <c r="K2120" s="142" t="s">
        <v>132</v>
      </c>
      <c r="L2120" s="146"/>
      <c r="M2120" s="147" t="s">
        <v>1</v>
      </c>
      <c r="N2120" s="148" t="s">
        <v>39</v>
      </c>
      <c r="O2120" s="132">
        <v>0</v>
      </c>
      <c r="P2120" s="132">
        <f>O2120*H2120</f>
        <v>0</v>
      </c>
      <c r="Q2120" s="132">
        <v>9.0000000000000006E-5</v>
      </c>
      <c r="R2120" s="132">
        <f>Q2120*H2120</f>
        <v>4.5000000000000005E-2</v>
      </c>
      <c r="S2120" s="132">
        <v>0</v>
      </c>
      <c r="T2120" s="133">
        <f>S2120*H2120</f>
        <v>0</v>
      </c>
      <c r="AR2120" s="134" t="s">
        <v>753</v>
      </c>
      <c r="AT2120" s="134" t="s">
        <v>3243</v>
      </c>
      <c r="AU2120" s="134" t="s">
        <v>84</v>
      </c>
      <c r="AY2120" s="13" t="s">
        <v>125</v>
      </c>
      <c r="BE2120" s="135">
        <f>IF(N2120="základní",J2120,0)</f>
        <v>5350</v>
      </c>
      <c r="BF2120" s="135">
        <f>IF(N2120="snížená",J2120,0)</f>
        <v>0</v>
      </c>
      <c r="BG2120" s="135">
        <f>IF(N2120="zákl. přenesená",J2120,0)</f>
        <v>0</v>
      </c>
      <c r="BH2120" s="135">
        <f>IF(N2120="sníž. přenesená",J2120,0)</f>
        <v>0</v>
      </c>
      <c r="BI2120" s="135">
        <f>IF(N2120="nulová",J2120,0)</f>
        <v>0</v>
      </c>
      <c r="BJ2120" s="13" t="s">
        <v>82</v>
      </c>
      <c r="BK2120" s="135">
        <f>ROUND(I2120*H2120,2)</f>
        <v>5350</v>
      </c>
      <c r="BL2120" s="13" t="s">
        <v>288</v>
      </c>
      <c r="BM2120" s="134" t="s">
        <v>3380</v>
      </c>
    </row>
    <row r="2121" spans="2:65" s="1" customFormat="1" ht="10.199999999999999">
      <c r="B2121" s="25"/>
      <c r="D2121" s="136" t="s">
        <v>134</v>
      </c>
      <c r="F2121" s="137" t="s">
        <v>3379</v>
      </c>
      <c r="L2121" s="25"/>
      <c r="M2121" s="138"/>
      <c r="T2121" s="49"/>
      <c r="AT2121" s="13" t="s">
        <v>134</v>
      </c>
      <c r="AU2121" s="13" t="s">
        <v>84</v>
      </c>
    </row>
    <row r="2122" spans="2:65" s="1" customFormat="1" ht="16.5" customHeight="1">
      <c r="B2122" s="25"/>
      <c r="C2122" s="140" t="s">
        <v>3381</v>
      </c>
      <c r="D2122" s="140" t="s">
        <v>3243</v>
      </c>
      <c r="E2122" s="141" t="s">
        <v>3382</v>
      </c>
      <c r="F2122" s="142" t="s">
        <v>3383</v>
      </c>
      <c r="G2122" s="143" t="s">
        <v>146</v>
      </c>
      <c r="H2122" s="144">
        <v>200</v>
      </c>
      <c r="I2122" s="145">
        <v>40.4</v>
      </c>
      <c r="J2122" s="145">
        <f>ROUND(I2122*H2122,2)</f>
        <v>8080</v>
      </c>
      <c r="K2122" s="142" t="s">
        <v>132</v>
      </c>
      <c r="L2122" s="146"/>
      <c r="M2122" s="147" t="s">
        <v>1</v>
      </c>
      <c r="N2122" s="148" t="s">
        <v>39</v>
      </c>
      <c r="O2122" s="132">
        <v>0</v>
      </c>
      <c r="P2122" s="132">
        <f>O2122*H2122</f>
        <v>0</v>
      </c>
      <c r="Q2122" s="132">
        <v>5.1999999999999995E-4</v>
      </c>
      <c r="R2122" s="132">
        <f>Q2122*H2122</f>
        <v>0.104</v>
      </c>
      <c r="S2122" s="132">
        <v>0</v>
      </c>
      <c r="T2122" s="133">
        <f>S2122*H2122</f>
        <v>0</v>
      </c>
      <c r="AR2122" s="134" t="s">
        <v>753</v>
      </c>
      <c r="AT2122" s="134" t="s">
        <v>3243</v>
      </c>
      <c r="AU2122" s="134" t="s">
        <v>84</v>
      </c>
      <c r="AY2122" s="13" t="s">
        <v>125</v>
      </c>
      <c r="BE2122" s="135">
        <f>IF(N2122="základní",J2122,0)</f>
        <v>8080</v>
      </c>
      <c r="BF2122" s="135">
        <f>IF(N2122="snížená",J2122,0)</f>
        <v>0</v>
      </c>
      <c r="BG2122" s="135">
        <f>IF(N2122="zákl. přenesená",J2122,0)</f>
        <v>0</v>
      </c>
      <c r="BH2122" s="135">
        <f>IF(N2122="sníž. přenesená",J2122,0)</f>
        <v>0</v>
      </c>
      <c r="BI2122" s="135">
        <f>IF(N2122="nulová",J2122,0)</f>
        <v>0</v>
      </c>
      <c r="BJ2122" s="13" t="s">
        <v>82</v>
      </c>
      <c r="BK2122" s="135">
        <f>ROUND(I2122*H2122,2)</f>
        <v>8080</v>
      </c>
      <c r="BL2122" s="13" t="s">
        <v>288</v>
      </c>
      <c r="BM2122" s="134" t="s">
        <v>3384</v>
      </c>
    </row>
    <row r="2123" spans="2:65" s="1" customFormat="1" ht="10.199999999999999">
      <c r="B2123" s="25"/>
      <c r="D2123" s="136" t="s">
        <v>134</v>
      </c>
      <c r="F2123" s="137" t="s">
        <v>3383</v>
      </c>
      <c r="L2123" s="25"/>
      <c r="M2123" s="138"/>
      <c r="T2123" s="49"/>
      <c r="AT2123" s="13" t="s">
        <v>134</v>
      </c>
      <c r="AU2123" s="13" t="s">
        <v>84</v>
      </c>
    </row>
    <row r="2124" spans="2:65" s="1" customFormat="1" ht="16.5" customHeight="1">
      <c r="B2124" s="25"/>
      <c r="C2124" s="140" t="s">
        <v>1756</v>
      </c>
      <c r="D2124" s="140" t="s">
        <v>3243</v>
      </c>
      <c r="E2124" s="141" t="s">
        <v>3385</v>
      </c>
      <c r="F2124" s="142" t="s">
        <v>3386</v>
      </c>
      <c r="G2124" s="143" t="s">
        <v>146</v>
      </c>
      <c r="H2124" s="144">
        <v>50</v>
      </c>
      <c r="I2124" s="145">
        <v>449</v>
      </c>
      <c r="J2124" s="145">
        <f>ROUND(I2124*H2124,2)</f>
        <v>22450</v>
      </c>
      <c r="K2124" s="142" t="s">
        <v>132</v>
      </c>
      <c r="L2124" s="146"/>
      <c r="M2124" s="147" t="s">
        <v>1</v>
      </c>
      <c r="N2124" s="148" t="s">
        <v>39</v>
      </c>
      <c r="O2124" s="132">
        <v>0</v>
      </c>
      <c r="P2124" s="132">
        <f>O2124*H2124</f>
        <v>0</v>
      </c>
      <c r="Q2124" s="132">
        <v>8.5199999999999998E-3</v>
      </c>
      <c r="R2124" s="132">
        <f>Q2124*H2124</f>
        <v>0.42599999999999999</v>
      </c>
      <c r="S2124" s="132">
        <v>0</v>
      </c>
      <c r="T2124" s="133">
        <f>S2124*H2124</f>
        <v>0</v>
      </c>
      <c r="AR2124" s="134" t="s">
        <v>753</v>
      </c>
      <c r="AT2124" s="134" t="s">
        <v>3243</v>
      </c>
      <c r="AU2124" s="134" t="s">
        <v>84</v>
      </c>
      <c r="AY2124" s="13" t="s">
        <v>125</v>
      </c>
      <c r="BE2124" s="135">
        <f>IF(N2124="základní",J2124,0)</f>
        <v>22450</v>
      </c>
      <c r="BF2124" s="135">
        <f>IF(N2124="snížená",J2124,0)</f>
        <v>0</v>
      </c>
      <c r="BG2124" s="135">
        <f>IF(N2124="zákl. přenesená",J2124,0)</f>
        <v>0</v>
      </c>
      <c r="BH2124" s="135">
        <f>IF(N2124="sníž. přenesená",J2124,0)</f>
        <v>0</v>
      </c>
      <c r="BI2124" s="135">
        <f>IF(N2124="nulová",J2124,0)</f>
        <v>0</v>
      </c>
      <c r="BJ2124" s="13" t="s">
        <v>82</v>
      </c>
      <c r="BK2124" s="135">
        <f>ROUND(I2124*H2124,2)</f>
        <v>22450</v>
      </c>
      <c r="BL2124" s="13" t="s">
        <v>288</v>
      </c>
      <c r="BM2124" s="134" t="s">
        <v>3387</v>
      </c>
    </row>
    <row r="2125" spans="2:65" s="1" customFormat="1" ht="10.199999999999999">
      <c r="B2125" s="25"/>
      <c r="D2125" s="136" t="s">
        <v>134</v>
      </c>
      <c r="F2125" s="137" t="s">
        <v>3386</v>
      </c>
      <c r="L2125" s="25"/>
      <c r="M2125" s="138"/>
      <c r="T2125" s="49"/>
      <c r="AT2125" s="13" t="s">
        <v>134</v>
      </c>
      <c r="AU2125" s="13" t="s">
        <v>84</v>
      </c>
    </row>
    <row r="2126" spans="2:65" s="1" customFormat="1" ht="16.5" customHeight="1">
      <c r="B2126" s="25"/>
      <c r="C2126" s="140" t="s">
        <v>3388</v>
      </c>
      <c r="D2126" s="140" t="s">
        <v>3243</v>
      </c>
      <c r="E2126" s="141" t="s">
        <v>3389</v>
      </c>
      <c r="F2126" s="142" t="s">
        <v>3390</v>
      </c>
      <c r="G2126" s="143" t="s">
        <v>146</v>
      </c>
      <c r="H2126" s="144">
        <v>50</v>
      </c>
      <c r="I2126" s="145">
        <v>373</v>
      </c>
      <c r="J2126" s="145">
        <f>ROUND(I2126*H2126,2)</f>
        <v>18650</v>
      </c>
      <c r="K2126" s="142" t="s">
        <v>132</v>
      </c>
      <c r="L2126" s="146"/>
      <c r="M2126" s="147" t="s">
        <v>1</v>
      </c>
      <c r="N2126" s="148" t="s">
        <v>39</v>
      </c>
      <c r="O2126" s="132">
        <v>0</v>
      </c>
      <c r="P2126" s="132">
        <f>O2126*H2126</f>
        <v>0</v>
      </c>
      <c r="Q2126" s="132">
        <v>7.4200000000000004E-3</v>
      </c>
      <c r="R2126" s="132">
        <f>Q2126*H2126</f>
        <v>0.371</v>
      </c>
      <c r="S2126" s="132">
        <v>0</v>
      </c>
      <c r="T2126" s="133">
        <f>S2126*H2126</f>
        <v>0</v>
      </c>
      <c r="AR2126" s="134" t="s">
        <v>753</v>
      </c>
      <c r="AT2126" s="134" t="s">
        <v>3243</v>
      </c>
      <c r="AU2126" s="134" t="s">
        <v>84</v>
      </c>
      <c r="AY2126" s="13" t="s">
        <v>125</v>
      </c>
      <c r="BE2126" s="135">
        <f>IF(N2126="základní",J2126,0)</f>
        <v>18650</v>
      </c>
      <c r="BF2126" s="135">
        <f>IF(N2126="snížená",J2126,0)</f>
        <v>0</v>
      </c>
      <c r="BG2126" s="135">
        <f>IF(N2126="zákl. přenesená",J2126,0)</f>
        <v>0</v>
      </c>
      <c r="BH2126" s="135">
        <f>IF(N2126="sníž. přenesená",J2126,0)</f>
        <v>0</v>
      </c>
      <c r="BI2126" s="135">
        <f>IF(N2126="nulová",J2126,0)</f>
        <v>0</v>
      </c>
      <c r="BJ2126" s="13" t="s">
        <v>82</v>
      </c>
      <c r="BK2126" s="135">
        <f>ROUND(I2126*H2126,2)</f>
        <v>18650</v>
      </c>
      <c r="BL2126" s="13" t="s">
        <v>288</v>
      </c>
      <c r="BM2126" s="134" t="s">
        <v>3391</v>
      </c>
    </row>
    <row r="2127" spans="2:65" s="1" customFormat="1" ht="10.199999999999999">
      <c r="B2127" s="25"/>
      <c r="D2127" s="136" t="s">
        <v>134</v>
      </c>
      <c r="F2127" s="137" t="s">
        <v>3390</v>
      </c>
      <c r="L2127" s="25"/>
      <c r="M2127" s="138"/>
      <c r="T2127" s="49"/>
      <c r="AT2127" s="13" t="s">
        <v>134</v>
      </c>
      <c r="AU2127" s="13" t="s">
        <v>84</v>
      </c>
    </row>
    <row r="2128" spans="2:65" s="1" customFormat="1" ht="16.5" customHeight="1">
      <c r="B2128" s="25"/>
      <c r="C2128" s="140" t="s">
        <v>3392</v>
      </c>
      <c r="D2128" s="140" t="s">
        <v>3243</v>
      </c>
      <c r="E2128" s="141" t="s">
        <v>3393</v>
      </c>
      <c r="F2128" s="142" t="s">
        <v>3394</v>
      </c>
      <c r="G2128" s="143" t="s">
        <v>146</v>
      </c>
      <c r="H2128" s="144">
        <v>50</v>
      </c>
      <c r="I2128" s="145">
        <v>421</v>
      </c>
      <c r="J2128" s="145">
        <f>ROUND(I2128*H2128,2)</f>
        <v>21050</v>
      </c>
      <c r="K2128" s="142" t="s">
        <v>132</v>
      </c>
      <c r="L2128" s="146"/>
      <c r="M2128" s="147" t="s">
        <v>1</v>
      </c>
      <c r="N2128" s="148" t="s">
        <v>39</v>
      </c>
      <c r="O2128" s="132">
        <v>0</v>
      </c>
      <c r="P2128" s="132">
        <f>O2128*H2128</f>
        <v>0</v>
      </c>
      <c r="Q2128" s="132">
        <v>8.9099999999999995E-3</v>
      </c>
      <c r="R2128" s="132">
        <f>Q2128*H2128</f>
        <v>0.44549999999999995</v>
      </c>
      <c r="S2128" s="132">
        <v>0</v>
      </c>
      <c r="T2128" s="133">
        <f>S2128*H2128</f>
        <v>0</v>
      </c>
      <c r="AR2128" s="134" t="s">
        <v>753</v>
      </c>
      <c r="AT2128" s="134" t="s">
        <v>3243</v>
      </c>
      <c r="AU2128" s="134" t="s">
        <v>84</v>
      </c>
      <c r="AY2128" s="13" t="s">
        <v>125</v>
      </c>
      <c r="BE2128" s="135">
        <f>IF(N2128="základní",J2128,0)</f>
        <v>21050</v>
      </c>
      <c r="BF2128" s="135">
        <f>IF(N2128="snížená",J2128,0)</f>
        <v>0</v>
      </c>
      <c r="BG2128" s="135">
        <f>IF(N2128="zákl. přenesená",J2128,0)</f>
        <v>0</v>
      </c>
      <c r="BH2128" s="135">
        <f>IF(N2128="sníž. přenesená",J2128,0)</f>
        <v>0</v>
      </c>
      <c r="BI2128" s="135">
        <f>IF(N2128="nulová",J2128,0)</f>
        <v>0</v>
      </c>
      <c r="BJ2128" s="13" t="s">
        <v>82</v>
      </c>
      <c r="BK2128" s="135">
        <f>ROUND(I2128*H2128,2)</f>
        <v>21050</v>
      </c>
      <c r="BL2128" s="13" t="s">
        <v>288</v>
      </c>
      <c r="BM2128" s="134" t="s">
        <v>3395</v>
      </c>
    </row>
    <row r="2129" spans="2:65" s="1" customFormat="1" ht="10.199999999999999">
      <c r="B2129" s="25"/>
      <c r="D2129" s="136" t="s">
        <v>134</v>
      </c>
      <c r="F2129" s="137" t="s">
        <v>3394</v>
      </c>
      <c r="L2129" s="25"/>
      <c r="M2129" s="138"/>
      <c r="T2129" s="49"/>
      <c r="AT2129" s="13" t="s">
        <v>134</v>
      </c>
      <c r="AU2129" s="13" t="s">
        <v>84</v>
      </c>
    </row>
    <row r="2130" spans="2:65" s="1" customFormat="1" ht="16.5" customHeight="1">
      <c r="B2130" s="25"/>
      <c r="C2130" s="140" t="s">
        <v>3396</v>
      </c>
      <c r="D2130" s="140" t="s">
        <v>3243</v>
      </c>
      <c r="E2130" s="141" t="s">
        <v>3397</v>
      </c>
      <c r="F2130" s="142" t="s">
        <v>3398</v>
      </c>
      <c r="G2130" s="143" t="s">
        <v>146</v>
      </c>
      <c r="H2130" s="144">
        <v>50</v>
      </c>
      <c r="I2130" s="145">
        <v>308</v>
      </c>
      <c r="J2130" s="145">
        <f>ROUND(I2130*H2130,2)</f>
        <v>15400</v>
      </c>
      <c r="K2130" s="142" t="s">
        <v>132</v>
      </c>
      <c r="L2130" s="146"/>
      <c r="M2130" s="147" t="s">
        <v>1</v>
      </c>
      <c r="N2130" s="148" t="s">
        <v>39</v>
      </c>
      <c r="O2130" s="132">
        <v>0</v>
      </c>
      <c r="P2130" s="132">
        <f>O2130*H2130</f>
        <v>0</v>
      </c>
      <c r="Q2130" s="132">
        <v>7.5700000000000003E-3</v>
      </c>
      <c r="R2130" s="132">
        <f>Q2130*H2130</f>
        <v>0.3785</v>
      </c>
      <c r="S2130" s="132">
        <v>0</v>
      </c>
      <c r="T2130" s="133">
        <f>S2130*H2130</f>
        <v>0</v>
      </c>
      <c r="AR2130" s="134" t="s">
        <v>753</v>
      </c>
      <c r="AT2130" s="134" t="s">
        <v>3243</v>
      </c>
      <c r="AU2130" s="134" t="s">
        <v>84</v>
      </c>
      <c r="AY2130" s="13" t="s">
        <v>125</v>
      </c>
      <c r="BE2130" s="135">
        <f>IF(N2130="základní",J2130,0)</f>
        <v>15400</v>
      </c>
      <c r="BF2130" s="135">
        <f>IF(N2130="snížená",J2130,0)</f>
        <v>0</v>
      </c>
      <c r="BG2130" s="135">
        <f>IF(N2130="zákl. přenesená",J2130,0)</f>
        <v>0</v>
      </c>
      <c r="BH2130" s="135">
        <f>IF(N2130="sníž. přenesená",J2130,0)</f>
        <v>0</v>
      </c>
      <c r="BI2130" s="135">
        <f>IF(N2130="nulová",J2130,0)</f>
        <v>0</v>
      </c>
      <c r="BJ2130" s="13" t="s">
        <v>82</v>
      </c>
      <c r="BK2130" s="135">
        <f>ROUND(I2130*H2130,2)</f>
        <v>15400</v>
      </c>
      <c r="BL2130" s="13" t="s">
        <v>288</v>
      </c>
      <c r="BM2130" s="134" t="s">
        <v>3399</v>
      </c>
    </row>
    <row r="2131" spans="2:65" s="1" customFormat="1" ht="10.199999999999999">
      <c r="B2131" s="25"/>
      <c r="D2131" s="136" t="s">
        <v>134</v>
      </c>
      <c r="F2131" s="137" t="s">
        <v>3398</v>
      </c>
      <c r="L2131" s="25"/>
      <c r="M2131" s="138"/>
      <c r="T2131" s="49"/>
      <c r="AT2131" s="13" t="s">
        <v>134</v>
      </c>
      <c r="AU2131" s="13" t="s">
        <v>84</v>
      </c>
    </row>
    <row r="2132" spans="2:65" s="1" customFormat="1" ht="16.5" customHeight="1">
      <c r="B2132" s="25"/>
      <c r="C2132" s="140" t="s">
        <v>1760</v>
      </c>
      <c r="D2132" s="140" t="s">
        <v>3243</v>
      </c>
      <c r="E2132" s="141" t="s">
        <v>3400</v>
      </c>
      <c r="F2132" s="142" t="s">
        <v>3401</v>
      </c>
      <c r="G2132" s="143" t="s">
        <v>146</v>
      </c>
      <c r="H2132" s="144">
        <v>500</v>
      </c>
      <c r="I2132" s="145">
        <v>31</v>
      </c>
      <c r="J2132" s="145">
        <f>ROUND(I2132*H2132,2)</f>
        <v>15500</v>
      </c>
      <c r="K2132" s="142" t="s">
        <v>132</v>
      </c>
      <c r="L2132" s="146"/>
      <c r="M2132" s="147" t="s">
        <v>1</v>
      </c>
      <c r="N2132" s="148" t="s">
        <v>39</v>
      </c>
      <c r="O2132" s="132">
        <v>0</v>
      </c>
      <c r="P2132" s="132">
        <f>O2132*H2132</f>
        <v>0</v>
      </c>
      <c r="Q2132" s="132">
        <v>2.0000000000000002E-5</v>
      </c>
      <c r="R2132" s="132">
        <f>Q2132*H2132</f>
        <v>0.01</v>
      </c>
      <c r="S2132" s="132">
        <v>0</v>
      </c>
      <c r="T2132" s="133">
        <f>S2132*H2132</f>
        <v>0</v>
      </c>
      <c r="AR2132" s="134" t="s">
        <v>753</v>
      </c>
      <c r="AT2132" s="134" t="s">
        <v>3243</v>
      </c>
      <c r="AU2132" s="134" t="s">
        <v>84</v>
      </c>
      <c r="AY2132" s="13" t="s">
        <v>125</v>
      </c>
      <c r="BE2132" s="135">
        <f>IF(N2132="základní",J2132,0)</f>
        <v>15500</v>
      </c>
      <c r="BF2132" s="135">
        <f>IF(N2132="snížená",J2132,0)</f>
        <v>0</v>
      </c>
      <c r="BG2132" s="135">
        <f>IF(N2132="zákl. přenesená",J2132,0)</f>
        <v>0</v>
      </c>
      <c r="BH2132" s="135">
        <f>IF(N2132="sníž. přenesená",J2132,0)</f>
        <v>0</v>
      </c>
      <c r="BI2132" s="135">
        <f>IF(N2132="nulová",J2132,0)</f>
        <v>0</v>
      </c>
      <c r="BJ2132" s="13" t="s">
        <v>82</v>
      </c>
      <c r="BK2132" s="135">
        <f>ROUND(I2132*H2132,2)</f>
        <v>15500</v>
      </c>
      <c r="BL2132" s="13" t="s">
        <v>288</v>
      </c>
      <c r="BM2132" s="134" t="s">
        <v>3402</v>
      </c>
    </row>
    <row r="2133" spans="2:65" s="1" customFormat="1" ht="10.199999999999999">
      <c r="B2133" s="25"/>
      <c r="D2133" s="136" t="s">
        <v>134</v>
      </c>
      <c r="F2133" s="137" t="s">
        <v>3401</v>
      </c>
      <c r="L2133" s="25"/>
      <c r="M2133" s="138"/>
      <c r="T2133" s="49"/>
      <c r="AT2133" s="13" t="s">
        <v>134</v>
      </c>
      <c r="AU2133" s="13" t="s">
        <v>84</v>
      </c>
    </row>
    <row r="2134" spans="2:65" s="1" customFormat="1" ht="16.5" customHeight="1">
      <c r="B2134" s="25"/>
      <c r="C2134" s="140" t="s">
        <v>3403</v>
      </c>
      <c r="D2134" s="140" t="s">
        <v>3243</v>
      </c>
      <c r="E2134" s="141" t="s">
        <v>3404</v>
      </c>
      <c r="F2134" s="142" t="s">
        <v>3405</v>
      </c>
      <c r="G2134" s="143" t="s">
        <v>146</v>
      </c>
      <c r="H2134" s="144">
        <v>500</v>
      </c>
      <c r="I2134" s="145">
        <v>27</v>
      </c>
      <c r="J2134" s="145">
        <f>ROUND(I2134*H2134,2)</f>
        <v>13500</v>
      </c>
      <c r="K2134" s="142" t="s">
        <v>132</v>
      </c>
      <c r="L2134" s="146"/>
      <c r="M2134" s="147" t="s">
        <v>1</v>
      </c>
      <c r="N2134" s="148" t="s">
        <v>39</v>
      </c>
      <c r="O2134" s="132">
        <v>0</v>
      </c>
      <c r="P2134" s="132">
        <f>O2134*H2134</f>
        <v>0</v>
      </c>
      <c r="Q2134" s="132">
        <v>1.8000000000000001E-4</v>
      </c>
      <c r="R2134" s="132">
        <f>Q2134*H2134</f>
        <v>9.0000000000000011E-2</v>
      </c>
      <c r="S2134" s="132">
        <v>0</v>
      </c>
      <c r="T2134" s="133">
        <f>S2134*H2134</f>
        <v>0</v>
      </c>
      <c r="AR2134" s="134" t="s">
        <v>753</v>
      </c>
      <c r="AT2134" s="134" t="s">
        <v>3243</v>
      </c>
      <c r="AU2134" s="134" t="s">
        <v>84</v>
      </c>
      <c r="AY2134" s="13" t="s">
        <v>125</v>
      </c>
      <c r="BE2134" s="135">
        <f>IF(N2134="základní",J2134,0)</f>
        <v>13500</v>
      </c>
      <c r="BF2134" s="135">
        <f>IF(N2134="snížená",J2134,0)</f>
        <v>0</v>
      </c>
      <c r="BG2134" s="135">
        <f>IF(N2134="zákl. přenesená",J2134,0)</f>
        <v>0</v>
      </c>
      <c r="BH2134" s="135">
        <f>IF(N2134="sníž. přenesená",J2134,0)</f>
        <v>0</v>
      </c>
      <c r="BI2134" s="135">
        <f>IF(N2134="nulová",J2134,0)</f>
        <v>0</v>
      </c>
      <c r="BJ2134" s="13" t="s">
        <v>82</v>
      </c>
      <c r="BK2134" s="135">
        <f>ROUND(I2134*H2134,2)</f>
        <v>13500</v>
      </c>
      <c r="BL2134" s="13" t="s">
        <v>288</v>
      </c>
      <c r="BM2134" s="134" t="s">
        <v>3406</v>
      </c>
    </row>
    <row r="2135" spans="2:65" s="1" customFormat="1" ht="10.199999999999999">
      <c r="B2135" s="25"/>
      <c r="D2135" s="136" t="s">
        <v>134</v>
      </c>
      <c r="F2135" s="137" t="s">
        <v>3405</v>
      </c>
      <c r="L2135" s="25"/>
      <c r="M2135" s="138"/>
      <c r="T2135" s="49"/>
      <c r="AT2135" s="13" t="s">
        <v>134</v>
      </c>
      <c r="AU2135" s="13" t="s">
        <v>84</v>
      </c>
    </row>
    <row r="2136" spans="2:65" s="1" customFormat="1" ht="16.5" customHeight="1">
      <c r="B2136" s="25"/>
      <c r="C2136" s="140" t="s">
        <v>1765</v>
      </c>
      <c r="D2136" s="140" t="s">
        <v>3243</v>
      </c>
      <c r="E2136" s="141" t="s">
        <v>3407</v>
      </c>
      <c r="F2136" s="142" t="s">
        <v>3408</v>
      </c>
      <c r="G2136" s="143" t="s">
        <v>146</v>
      </c>
      <c r="H2136" s="144">
        <v>500</v>
      </c>
      <c r="I2136" s="145">
        <v>29</v>
      </c>
      <c r="J2136" s="145">
        <f>ROUND(I2136*H2136,2)</f>
        <v>14500</v>
      </c>
      <c r="K2136" s="142" t="s">
        <v>132</v>
      </c>
      <c r="L2136" s="146"/>
      <c r="M2136" s="147" t="s">
        <v>1</v>
      </c>
      <c r="N2136" s="148" t="s">
        <v>39</v>
      </c>
      <c r="O2136" s="132">
        <v>0</v>
      </c>
      <c r="P2136" s="132">
        <f>O2136*H2136</f>
        <v>0</v>
      </c>
      <c r="Q2136" s="132">
        <v>2.1000000000000001E-4</v>
      </c>
      <c r="R2136" s="132">
        <f>Q2136*H2136</f>
        <v>0.10500000000000001</v>
      </c>
      <c r="S2136" s="132">
        <v>0</v>
      </c>
      <c r="T2136" s="133">
        <f>S2136*H2136</f>
        <v>0</v>
      </c>
      <c r="AR2136" s="134" t="s">
        <v>753</v>
      </c>
      <c r="AT2136" s="134" t="s">
        <v>3243</v>
      </c>
      <c r="AU2136" s="134" t="s">
        <v>84</v>
      </c>
      <c r="AY2136" s="13" t="s">
        <v>125</v>
      </c>
      <c r="BE2136" s="135">
        <f>IF(N2136="základní",J2136,0)</f>
        <v>14500</v>
      </c>
      <c r="BF2136" s="135">
        <f>IF(N2136="snížená",J2136,0)</f>
        <v>0</v>
      </c>
      <c r="BG2136" s="135">
        <f>IF(N2136="zákl. přenesená",J2136,0)</f>
        <v>0</v>
      </c>
      <c r="BH2136" s="135">
        <f>IF(N2136="sníž. přenesená",J2136,0)</f>
        <v>0</v>
      </c>
      <c r="BI2136" s="135">
        <f>IF(N2136="nulová",J2136,0)</f>
        <v>0</v>
      </c>
      <c r="BJ2136" s="13" t="s">
        <v>82</v>
      </c>
      <c r="BK2136" s="135">
        <f>ROUND(I2136*H2136,2)</f>
        <v>14500</v>
      </c>
      <c r="BL2136" s="13" t="s">
        <v>288</v>
      </c>
      <c r="BM2136" s="134" t="s">
        <v>3409</v>
      </c>
    </row>
    <row r="2137" spans="2:65" s="1" customFormat="1" ht="10.199999999999999">
      <c r="B2137" s="25"/>
      <c r="D2137" s="136" t="s">
        <v>134</v>
      </c>
      <c r="F2137" s="137" t="s">
        <v>3408</v>
      </c>
      <c r="L2137" s="25"/>
      <c r="M2137" s="138"/>
      <c r="T2137" s="49"/>
      <c r="AT2137" s="13" t="s">
        <v>134</v>
      </c>
      <c r="AU2137" s="13" t="s">
        <v>84</v>
      </c>
    </row>
    <row r="2138" spans="2:65" s="1" customFormat="1" ht="16.5" customHeight="1">
      <c r="B2138" s="25"/>
      <c r="C2138" s="140" t="s">
        <v>3410</v>
      </c>
      <c r="D2138" s="140" t="s">
        <v>3243</v>
      </c>
      <c r="E2138" s="141" t="s">
        <v>3411</v>
      </c>
      <c r="F2138" s="142" t="s">
        <v>3412</v>
      </c>
      <c r="G2138" s="143" t="s">
        <v>146</v>
      </c>
      <c r="H2138" s="144">
        <v>500</v>
      </c>
      <c r="I2138" s="145">
        <v>39.9</v>
      </c>
      <c r="J2138" s="145">
        <f>ROUND(I2138*H2138,2)</f>
        <v>19950</v>
      </c>
      <c r="K2138" s="142" t="s">
        <v>132</v>
      </c>
      <c r="L2138" s="146"/>
      <c r="M2138" s="147" t="s">
        <v>1</v>
      </c>
      <c r="N2138" s="148" t="s">
        <v>39</v>
      </c>
      <c r="O2138" s="132">
        <v>0</v>
      </c>
      <c r="P2138" s="132">
        <f>O2138*H2138</f>
        <v>0</v>
      </c>
      <c r="Q2138" s="132">
        <v>1.8000000000000001E-4</v>
      </c>
      <c r="R2138" s="132">
        <f>Q2138*H2138</f>
        <v>9.0000000000000011E-2</v>
      </c>
      <c r="S2138" s="132">
        <v>0</v>
      </c>
      <c r="T2138" s="133">
        <f>S2138*H2138</f>
        <v>0</v>
      </c>
      <c r="AR2138" s="134" t="s">
        <v>753</v>
      </c>
      <c r="AT2138" s="134" t="s">
        <v>3243</v>
      </c>
      <c r="AU2138" s="134" t="s">
        <v>84</v>
      </c>
      <c r="AY2138" s="13" t="s">
        <v>125</v>
      </c>
      <c r="BE2138" s="135">
        <f>IF(N2138="základní",J2138,0)</f>
        <v>19950</v>
      </c>
      <c r="BF2138" s="135">
        <f>IF(N2138="snížená",J2138,0)</f>
        <v>0</v>
      </c>
      <c r="BG2138" s="135">
        <f>IF(N2138="zákl. přenesená",J2138,0)</f>
        <v>0</v>
      </c>
      <c r="BH2138" s="135">
        <f>IF(N2138="sníž. přenesená",J2138,0)</f>
        <v>0</v>
      </c>
      <c r="BI2138" s="135">
        <f>IF(N2138="nulová",J2138,0)</f>
        <v>0</v>
      </c>
      <c r="BJ2138" s="13" t="s">
        <v>82</v>
      </c>
      <c r="BK2138" s="135">
        <f>ROUND(I2138*H2138,2)</f>
        <v>19950</v>
      </c>
      <c r="BL2138" s="13" t="s">
        <v>288</v>
      </c>
      <c r="BM2138" s="134" t="s">
        <v>3413</v>
      </c>
    </row>
    <row r="2139" spans="2:65" s="1" customFormat="1" ht="10.199999999999999">
      <c r="B2139" s="25"/>
      <c r="D2139" s="136" t="s">
        <v>134</v>
      </c>
      <c r="F2139" s="137" t="s">
        <v>3412</v>
      </c>
      <c r="L2139" s="25"/>
      <c r="M2139" s="138"/>
      <c r="T2139" s="49"/>
      <c r="AT2139" s="13" t="s">
        <v>134</v>
      </c>
      <c r="AU2139" s="13" t="s">
        <v>84</v>
      </c>
    </row>
    <row r="2140" spans="2:65" s="1" customFormat="1" ht="16.5" customHeight="1">
      <c r="B2140" s="25"/>
      <c r="C2140" s="140" t="s">
        <v>3414</v>
      </c>
      <c r="D2140" s="140" t="s">
        <v>3243</v>
      </c>
      <c r="E2140" s="141" t="s">
        <v>3415</v>
      </c>
      <c r="F2140" s="142" t="s">
        <v>3416</v>
      </c>
      <c r="G2140" s="143" t="s">
        <v>146</v>
      </c>
      <c r="H2140" s="144">
        <v>500</v>
      </c>
      <c r="I2140" s="145">
        <v>7.5</v>
      </c>
      <c r="J2140" s="145">
        <f>ROUND(I2140*H2140,2)</f>
        <v>3750</v>
      </c>
      <c r="K2140" s="142" t="s">
        <v>132</v>
      </c>
      <c r="L2140" s="146"/>
      <c r="M2140" s="147" t="s">
        <v>1</v>
      </c>
      <c r="N2140" s="148" t="s">
        <v>39</v>
      </c>
      <c r="O2140" s="132">
        <v>0</v>
      </c>
      <c r="P2140" s="132">
        <f>O2140*H2140</f>
        <v>0</v>
      </c>
      <c r="Q2140" s="132">
        <v>9.0000000000000006E-5</v>
      </c>
      <c r="R2140" s="132">
        <f>Q2140*H2140</f>
        <v>4.5000000000000005E-2</v>
      </c>
      <c r="S2140" s="132">
        <v>0</v>
      </c>
      <c r="T2140" s="133">
        <f>S2140*H2140</f>
        <v>0</v>
      </c>
      <c r="AR2140" s="134" t="s">
        <v>753</v>
      </c>
      <c r="AT2140" s="134" t="s">
        <v>3243</v>
      </c>
      <c r="AU2140" s="134" t="s">
        <v>84</v>
      </c>
      <c r="AY2140" s="13" t="s">
        <v>125</v>
      </c>
      <c r="BE2140" s="135">
        <f>IF(N2140="základní",J2140,0)</f>
        <v>3750</v>
      </c>
      <c r="BF2140" s="135">
        <f>IF(N2140="snížená",J2140,0)</f>
        <v>0</v>
      </c>
      <c r="BG2140" s="135">
        <f>IF(N2140="zákl. přenesená",J2140,0)</f>
        <v>0</v>
      </c>
      <c r="BH2140" s="135">
        <f>IF(N2140="sníž. přenesená",J2140,0)</f>
        <v>0</v>
      </c>
      <c r="BI2140" s="135">
        <f>IF(N2140="nulová",J2140,0)</f>
        <v>0</v>
      </c>
      <c r="BJ2140" s="13" t="s">
        <v>82</v>
      </c>
      <c r="BK2140" s="135">
        <f>ROUND(I2140*H2140,2)</f>
        <v>3750</v>
      </c>
      <c r="BL2140" s="13" t="s">
        <v>288</v>
      </c>
      <c r="BM2140" s="134" t="s">
        <v>3417</v>
      </c>
    </row>
    <row r="2141" spans="2:65" s="1" customFormat="1" ht="10.199999999999999">
      <c r="B2141" s="25"/>
      <c r="D2141" s="136" t="s">
        <v>134</v>
      </c>
      <c r="F2141" s="137" t="s">
        <v>3416</v>
      </c>
      <c r="L2141" s="25"/>
      <c r="M2141" s="138"/>
      <c r="T2141" s="49"/>
      <c r="AT2141" s="13" t="s">
        <v>134</v>
      </c>
      <c r="AU2141" s="13" t="s">
        <v>84</v>
      </c>
    </row>
    <row r="2142" spans="2:65" s="1" customFormat="1" ht="16.5" customHeight="1">
      <c r="B2142" s="25"/>
      <c r="C2142" s="140" t="s">
        <v>3418</v>
      </c>
      <c r="D2142" s="140" t="s">
        <v>3243</v>
      </c>
      <c r="E2142" s="141" t="s">
        <v>3419</v>
      </c>
      <c r="F2142" s="142" t="s">
        <v>3420</v>
      </c>
      <c r="G2142" s="143" t="s">
        <v>208</v>
      </c>
      <c r="H2142" s="144">
        <v>100</v>
      </c>
      <c r="I2142" s="145">
        <v>127</v>
      </c>
      <c r="J2142" s="145">
        <f>ROUND(I2142*H2142,2)</f>
        <v>12700</v>
      </c>
      <c r="K2142" s="142" t="s">
        <v>132</v>
      </c>
      <c r="L2142" s="146"/>
      <c r="M2142" s="147" t="s">
        <v>1</v>
      </c>
      <c r="N2142" s="148" t="s">
        <v>39</v>
      </c>
      <c r="O2142" s="132">
        <v>0</v>
      </c>
      <c r="P2142" s="132">
        <f>O2142*H2142</f>
        <v>0</v>
      </c>
      <c r="Q2142" s="132">
        <v>1E-3</v>
      </c>
      <c r="R2142" s="132">
        <f>Q2142*H2142</f>
        <v>0.1</v>
      </c>
      <c r="S2142" s="132">
        <v>0</v>
      </c>
      <c r="T2142" s="133">
        <f>S2142*H2142</f>
        <v>0</v>
      </c>
      <c r="AR2142" s="134" t="s">
        <v>753</v>
      </c>
      <c r="AT2142" s="134" t="s">
        <v>3243</v>
      </c>
      <c r="AU2142" s="134" t="s">
        <v>84</v>
      </c>
      <c r="AY2142" s="13" t="s">
        <v>125</v>
      </c>
      <c r="BE2142" s="135">
        <f>IF(N2142="základní",J2142,0)</f>
        <v>12700</v>
      </c>
      <c r="BF2142" s="135">
        <f>IF(N2142="snížená",J2142,0)</f>
        <v>0</v>
      </c>
      <c r="BG2142" s="135">
        <f>IF(N2142="zákl. přenesená",J2142,0)</f>
        <v>0</v>
      </c>
      <c r="BH2142" s="135">
        <f>IF(N2142="sníž. přenesená",J2142,0)</f>
        <v>0</v>
      </c>
      <c r="BI2142" s="135">
        <f>IF(N2142="nulová",J2142,0)</f>
        <v>0</v>
      </c>
      <c r="BJ2142" s="13" t="s">
        <v>82</v>
      </c>
      <c r="BK2142" s="135">
        <f>ROUND(I2142*H2142,2)</f>
        <v>12700</v>
      </c>
      <c r="BL2142" s="13" t="s">
        <v>288</v>
      </c>
      <c r="BM2142" s="134" t="s">
        <v>3421</v>
      </c>
    </row>
    <row r="2143" spans="2:65" s="1" customFormat="1" ht="10.199999999999999">
      <c r="B2143" s="25"/>
      <c r="D2143" s="136" t="s">
        <v>134</v>
      </c>
      <c r="F2143" s="137" t="s">
        <v>3420</v>
      </c>
      <c r="L2143" s="25"/>
      <c r="M2143" s="138"/>
      <c r="T2143" s="49"/>
      <c r="AT2143" s="13" t="s">
        <v>134</v>
      </c>
      <c r="AU2143" s="13" t="s">
        <v>84</v>
      </c>
    </row>
    <row r="2144" spans="2:65" s="1" customFormat="1" ht="16.5" customHeight="1">
      <c r="B2144" s="25"/>
      <c r="C2144" s="140" t="s">
        <v>3422</v>
      </c>
      <c r="D2144" s="140" t="s">
        <v>3243</v>
      </c>
      <c r="E2144" s="141" t="s">
        <v>3423</v>
      </c>
      <c r="F2144" s="142" t="s">
        <v>3424</v>
      </c>
      <c r="G2144" s="143" t="s">
        <v>146</v>
      </c>
      <c r="H2144" s="144">
        <v>500</v>
      </c>
      <c r="I2144" s="145">
        <v>19</v>
      </c>
      <c r="J2144" s="145">
        <f>ROUND(I2144*H2144,2)</f>
        <v>9500</v>
      </c>
      <c r="K2144" s="142" t="s">
        <v>132</v>
      </c>
      <c r="L2144" s="146"/>
      <c r="M2144" s="147" t="s">
        <v>1</v>
      </c>
      <c r="N2144" s="148" t="s">
        <v>39</v>
      </c>
      <c r="O2144" s="132">
        <v>0</v>
      </c>
      <c r="P2144" s="132">
        <f>O2144*H2144</f>
        <v>0</v>
      </c>
      <c r="Q2144" s="132">
        <v>8.0000000000000007E-5</v>
      </c>
      <c r="R2144" s="132">
        <f>Q2144*H2144</f>
        <v>0.04</v>
      </c>
      <c r="S2144" s="132">
        <v>0</v>
      </c>
      <c r="T2144" s="133">
        <f>S2144*H2144</f>
        <v>0</v>
      </c>
      <c r="AR2144" s="134" t="s">
        <v>753</v>
      </c>
      <c r="AT2144" s="134" t="s">
        <v>3243</v>
      </c>
      <c r="AU2144" s="134" t="s">
        <v>84</v>
      </c>
      <c r="AY2144" s="13" t="s">
        <v>125</v>
      </c>
      <c r="BE2144" s="135">
        <f>IF(N2144="základní",J2144,0)</f>
        <v>9500</v>
      </c>
      <c r="BF2144" s="135">
        <f>IF(N2144="snížená",J2144,0)</f>
        <v>0</v>
      </c>
      <c r="BG2144" s="135">
        <f>IF(N2144="zákl. přenesená",J2144,0)</f>
        <v>0</v>
      </c>
      <c r="BH2144" s="135">
        <f>IF(N2144="sníž. přenesená",J2144,0)</f>
        <v>0</v>
      </c>
      <c r="BI2144" s="135">
        <f>IF(N2144="nulová",J2144,0)</f>
        <v>0</v>
      </c>
      <c r="BJ2144" s="13" t="s">
        <v>82</v>
      </c>
      <c r="BK2144" s="135">
        <f>ROUND(I2144*H2144,2)</f>
        <v>9500</v>
      </c>
      <c r="BL2144" s="13" t="s">
        <v>288</v>
      </c>
      <c r="BM2144" s="134" t="s">
        <v>3425</v>
      </c>
    </row>
    <row r="2145" spans="2:65" s="1" customFormat="1" ht="10.199999999999999">
      <c r="B2145" s="25"/>
      <c r="D2145" s="136" t="s">
        <v>134</v>
      </c>
      <c r="F2145" s="137" t="s">
        <v>3424</v>
      </c>
      <c r="L2145" s="25"/>
      <c r="M2145" s="138"/>
      <c r="T2145" s="49"/>
      <c r="AT2145" s="13" t="s">
        <v>134</v>
      </c>
      <c r="AU2145" s="13" t="s">
        <v>84</v>
      </c>
    </row>
    <row r="2146" spans="2:65" s="1" customFormat="1" ht="16.5" customHeight="1">
      <c r="B2146" s="25"/>
      <c r="C2146" s="140" t="s">
        <v>3426</v>
      </c>
      <c r="D2146" s="140" t="s">
        <v>3243</v>
      </c>
      <c r="E2146" s="141" t="s">
        <v>3427</v>
      </c>
      <c r="F2146" s="142" t="s">
        <v>3428</v>
      </c>
      <c r="G2146" s="143" t="s">
        <v>146</v>
      </c>
      <c r="H2146" s="144">
        <v>500</v>
      </c>
      <c r="I2146" s="145">
        <v>15.8</v>
      </c>
      <c r="J2146" s="145">
        <f>ROUND(I2146*H2146,2)</f>
        <v>7900</v>
      </c>
      <c r="K2146" s="142" t="s">
        <v>132</v>
      </c>
      <c r="L2146" s="146"/>
      <c r="M2146" s="147" t="s">
        <v>1</v>
      </c>
      <c r="N2146" s="148" t="s">
        <v>39</v>
      </c>
      <c r="O2146" s="132">
        <v>0</v>
      </c>
      <c r="P2146" s="132">
        <f>O2146*H2146</f>
        <v>0</v>
      </c>
      <c r="Q2146" s="132">
        <v>4.0000000000000003E-5</v>
      </c>
      <c r="R2146" s="132">
        <f>Q2146*H2146</f>
        <v>0.02</v>
      </c>
      <c r="S2146" s="132">
        <v>0</v>
      </c>
      <c r="T2146" s="133">
        <f>S2146*H2146</f>
        <v>0</v>
      </c>
      <c r="AR2146" s="134" t="s">
        <v>753</v>
      </c>
      <c r="AT2146" s="134" t="s">
        <v>3243</v>
      </c>
      <c r="AU2146" s="134" t="s">
        <v>84</v>
      </c>
      <c r="AY2146" s="13" t="s">
        <v>125</v>
      </c>
      <c r="BE2146" s="135">
        <f>IF(N2146="základní",J2146,0)</f>
        <v>7900</v>
      </c>
      <c r="BF2146" s="135">
        <f>IF(N2146="snížená",J2146,0)</f>
        <v>0</v>
      </c>
      <c r="BG2146" s="135">
        <f>IF(N2146="zákl. přenesená",J2146,0)</f>
        <v>0</v>
      </c>
      <c r="BH2146" s="135">
        <f>IF(N2146="sníž. přenesená",J2146,0)</f>
        <v>0</v>
      </c>
      <c r="BI2146" s="135">
        <f>IF(N2146="nulová",J2146,0)</f>
        <v>0</v>
      </c>
      <c r="BJ2146" s="13" t="s">
        <v>82</v>
      </c>
      <c r="BK2146" s="135">
        <f>ROUND(I2146*H2146,2)</f>
        <v>7900</v>
      </c>
      <c r="BL2146" s="13" t="s">
        <v>288</v>
      </c>
      <c r="BM2146" s="134" t="s">
        <v>3429</v>
      </c>
    </row>
    <row r="2147" spans="2:65" s="1" customFormat="1" ht="10.199999999999999">
      <c r="B2147" s="25"/>
      <c r="D2147" s="136" t="s">
        <v>134</v>
      </c>
      <c r="F2147" s="137" t="s">
        <v>3428</v>
      </c>
      <c r="L2147" s="25"/>
      <c r="M2147" s="138"/>
      <c r="T2147" s="49"/>
      <c r="AT2147" s="13" t="s">
        <v>134</v>
      </c>
      <c r="AU2147" s="13" t="s">
        <v>84</v>
      </c>
    </row>
    <row r="2148" spans="2:65" s="1" customFormat="1" ht="16.5" customHeight="1">
      <c r="B2148" s="25"/>
      <c r="C2148" s="140" t="s">
        <v>1780</v>
      </c>
      <c r="D2148" s="140" t="s">
        <v>3243</v>
      </c>
      <c r="E2148" s="141" t="s">
        <v>3430</v>
      </c>
      <c r="F2148" s="142" t="s">
        <v>3431</v>
      </c>
      <c r="G2148" s="143" t="s">
        <v>146</v>
      </c>
      <c r="H2148" s="144">
        <v>1000</v>
      </c>
      <c r="I2148" s="145">
        <v>29</v>
      </c>
      <c r="J2148" s="145">
        <f>ROUND(I2148*H2148,2)</f>
        <v>29000</v>
      </c>
      <c r="K2148" s="142" t="s">
        <v>132</v>
      </c>
      <c r="L2148" s="146"/>
      <c r="M2148" s="147" t="s">
        <v>1</v>
      </c>
      <c r="N2148" s="148" t="s">
        <v>39</v>
      </c>
      <c r="O2148" s="132">
        <v>0</v>
      </c>
      <c r="P2148" s="132">
        <f>O2148*H2148</f>
        <v>0</v>
      </c>
      <c r="Q2148" s="132">
        <v>1.6000000000000001E-4</v>
      </c>
      <c r="R2148" s="132">
        <f>Q2148*H2148</f>
        <v>0.16</v>
      </c>
      <c r="S2148" s="132">
        <v>0</v>
      </c>
      <c r="T2148" s="133">
        <f>S2148*H2148</f>
        <v>0</v>
      </c>
      <c r="AR2148" s="134" t="s">
        <v>753</v>
      </c>
      <c r="AT2148" s="134" t="s">
        <v>3243</v>
      </c>
      <c r="AU2148" s="134" t="s">
        <v>84</v>
      </c>
      <c r="AY2148" s="13" t="s">
        <v>125</v>
      </c>
      <c r="BE2148" s="135">
        <f>IF(N2148="základní",J2148,0)</f>
        <v>29000</v>
      </c>
      <c r="BF2148" s="135">
        <f>IF(N2148="snížená",J2148,0)</f>
        <v>0</v>
      </c>
      <c r="BG2148" s="135">
        <f>IF(N2148="zákl. přenesená",J2148,0)</f>
        <v>0</v>
      </c>
      <c r="BH2148" s="135">
        <f>IF(N2148="sníž. přenesená",J2148,0)</f>
        <v>0</v>
      </c>
      <c r="BI2148" s="135">
        <f>IF(N2148="nulová",J2148,0)</f>
        <v>0</v>
      </c>
      <c r="BJ2148" s="13" t="s">
        <v>82</v>
      </c>
      <c r="BK2148" s="135">
        <f>ROUND(I2148*H2148,2)</f>
        <v>29000</v>
      </c>
      <c r="BL2148" s="13" t="s">
        <v>288</v>
      </c>
      <c r="BM2148" s="134" t="s">
        <v>3432</v>
      </c>
    </row>
    <row r="2149" spans="2:65" s="1" customFormat="1" ht="10.199999999999999">
      <c r="B2149" s="25"/>
      <c r="D2149" s="136" t="s">
        <v>134</v>
      </c>
      <c r="F2149" s="137" t="s">
        <v>3431</v>
      </c>
      <c r="L2149" s="25"/>
      <c r="M2149" s="138"/>
      <c r="T2149" s="49"/>
      <c r="AT2149" s="13" t="s">
        <v>134</v>
      </c>
      <c r="AU2149" s="13" t="s">
        <v>84</v>
      </c>
    </row>
    <row r="2150" spans="2:65" s="1" customFormat="1" ht="16.5" customHeight="1">
      <c r="B2150" s="25"/>
      <c r="C2150" s="140" t="s">
        <v>3433</v>
      </c>
      <c r="D2150" s="140" t="s">
        <v>3243</v>
      </c>
      <c r="E2150" s="141" t="s">
        <v>3434</v>
      </c>
      <c r="F2150" s="142" t="s">
        <v>3435</v>
      </c>
      <c r="G2150" s="143" t="s">
        <v>146</v>
      </c>
      <c r="H2150" s="144">
        <v>1000</v>
      </c>
      <c r="I2150" s="145">
        <v>30</v>
      </c>
      <c r="J2150" s="145">
        <f>ROUND(I2150*H2150,2)</f>
        <v>30000</v>
      </c>
      <c r="K2150" s="142" t="s">
        <v>132</v>
      </c>
      <c r="L2150" s="146"/>
      <c r="M2150" s="147" t="s">
        <v>1</v>
      </c>
      <c r="N2150" s="148" t="s">
        <v>39</v>
      </c>
      <c r="O2150" s="132">
        <v>0</v>
      </c>
      <c r="P2150" s="132">
        <f>O2150*H2150</f>
        <v>0</v>
      </c>
      <c r="Q2150" s="132">
        <v>4.0000000000000003E-5</v>
      </c>
      <c r="R2150" s="132">
        <f>Q2150*H2150</f>
        <v>0.04</v>
      </c>
      <c r="S2150" s="132">
        <v>0</v>
      </c>
      <c r="T2150" s="133">
        <f>S2150*H2150</f>
        <v>0</v>
      </c>
      <c r="AR2150" s="134" t="s">
        <v>753</v>
      </c>
      <c r="AT2150" s="134" t="s">
        <v>3243</v>
      </c>
      <c r="AU2150" s="134" t="s">
        <v>84</v>
      </c>
      <c r="AY2150" s="13" t="s">
        <v>125</v>
      </c>
      <c r="BE2150" s="135">
        <f>IF(N2150="základní",J2150,0)</f>
        <v>30000</v>
      </c>
      <c r="BF2150" s="135">
        <f>IF(N2150="snížená",J2150,0)</f>
        <v>0</v>
      </c>
      <c r="BG2150" s="135">
        <f>IF(N2150="zákl. přenesená",J2150,0)</f>
        <v>0</v>
      </c>
      <c r="BH2150" s="135">
        <f>IF(N2150="sníž. přenesená",J2150,0)</f>
        <v>0</v>
      </c>
      <c r="BI2150" s="135">
        <f>IF(N2150="nulová",J2150,0)</f>
        <v>0</v>
      </c>
      <c r="BJ2150" s="13" t="s">
        <v>82</v>
      </c>
      <c r="BK2150" s="135">
        <f>ROUND(I2150*H2150,2)</f>
        <v>30000</v>
      </c>
      <c r="BL2150" s="13" t="s">
        <v>288</v>
      </c>
      <c r="BM2150" s="134" t="s">
        <v>3436</v>
      </c>
    </row>
    <row r="2151" spans="2:65" s="1" customFormat="1" ht="10.199999999999999">
      <c r="B2151" s="25"/>
      <c r="D2151" s="136" t="s">
        <v>134</v>
      </c>
      <c r="F2151" s="137" t="s">
        <v>3435</v>
      </c>
      <c r="L2151" s="25"/>
      <c r="M2151" s="138"/>
      <c r="T2151" s="49"/>
      <c r="AT2151" s="13" t="s">
        <v>134</v>
      </c>
      <c r="AU2151" s="13" t="s">
        <v>84</v>
      </c>
    </row>
    <row r="2152" spans="2:65" s="1" customFormat="1" ht="16.5" customHeight="1">
      <c r="B2152" s="25"/>
      <c r="C2152" s="140" t="s">
        <v>1786</v>
      </c>
      <c r="D2152" s="140" t="s">
        <v>3243</v>
      </c>
      <c r="E2152" s="141" t="s">
        <v>3437</v>
      </c>
      <c r="F2152" s="142" t="s">
        <v>3438</v>
      </c>
      <c r="G2152" s="143" t="s">
        <v>146</v>
      </c>
      <c r="H2152" s="144">
        <v>50</v>
      </c>
      <c r="I2152" s="145">
        <v>1260</v>
      </c>
      <c r="J2152" s="145">
        <f>ROUND(I2152*H2152,2)</f>
        <v>63000</v>
      </c>
      <c r="K2152" s="142" t="s">
        <v>132</v>
      </c>
      <c r="L2152" s="146"/>
      <c r="M2152" s="147" t="s">
        <v>1</v>
      </c>
      <c r="N2152" s="148" t="s">
        <v>39</v>
      </c>
      <c r="O2152" s="132">
        <v>0</v>
      </c>
      <c r="P2152" s="132">
        <f>O2152*H2152</f>
        <v>0</v>
      </c>
      <c r="Q2152" s="132">
        <v>1.004E-2</v>
      </c>
      <c r="R2152" s="132">
        <f>Q2152*H2152</f>
        <v>0.502</v>
      </c>
      <c r="S2152" s="132">
        <v>0</v>
      </c>
      <c r="T2152" s="133">
        <f>S2152*H2152</f>
        <v>0</v>
      </c>
      <c r="AR2152" s="134" t="s">
        <v>753</v>
      </c>
      <c r="AT2152" s="134" t="s">
        <v>3243</v>
      </c>
      <c r="AU2152" s="134" t="s">
        <v>84</v>
      </c>
      <c r="AY2152" s="13" t="s">
        <v>125</v>
      </c>
      <c r="BE2152" s="135">
        <f>IF(N2152="základní",J2152,0)</f>
        <v>63000</v>
      </c>
      <c r="BF2152" s="135">
        <f>IF(N2152="snížená",J2152,0)</f>
        <v>0</v>
      </c>
      <c r="BG2152" s="135">
        <f>IF(N2152="zákl. přenesená",J2152,0)</f>
        <v>0</v>
      </c>
      <c r="BH2152" s="135">
        <f>IF(N2152="sníž. přenesená",J2152,0)</f>
        <v>0</v>
      </c>
      <c r="BI2152" s="135">
        <f>IF(N2152="nulová",J2152,0)</f>
        <v>0</v>
      </c>
      <c r="BJ2152" s="13" t="s">
        <v>82</v>
      </c>
      <c r="BK2152" s="135">
        <f>ROUND(I2152*H2152,2)</f>
        <v>63000</v>
      </c>
      <c r="BL2152" s="13" t="s">
        <v>288</v>
      </c>
      <c r="BM2152" s="134" t="s">
        <v>3439</v>
      </c>
    </row>
    <row r="2153" spans="2:65" s="1" customFormat="1" ht="10.199999999999999">
      <c r="B2153" s="25"/>
      <c r="D2153" s="136" t="s">
        <v>134</v>
      </c>
      <c r="F2153" s="137" t="s">
        <v>3438</v>
      </c>
      <c r="L2153" s="25"/>
      <c r="M2153" s="138"/>
      <c r="T2153" s="49"/>
      <c r="AT2153" s="13" t="s">
        <v>134</v>
      </c>
      <c r="AU2153" s="13" t="s">
        <v>84</v>
      </c>
    </row>
    <row r="2154" spans="2:65" s="1" customFormat="1" ht="16.5" customHeight="1">
      <c r="B2154" s="25"/>
      <c r="C2154" s="140" t="s">
        <v>3440</v>
      </c>
      <c r="D2154" s="140" t="s">
        <v>3243</v>
      </c>
      <c r="E2154" s="141" t="s">
        <v>3441</v>
      </c>
      <c r="F2154" s="142" t="s">
        <v>3442</v>
      </c>
      <c r="G2154" s="143" t="s">
        <v>146</v>
      </c>
      <c r="H2154" s="144">
        <v>50</v>
      </c>
      <c r="I2154" s="145">
        <v>1260</v>
      </c>
      <c r="J2154" s="145">
        <f>ROUND(I2154*H2154,2)</f>
        <v>63000</v>
      </c>
      <c r="K2154" s="142" t="s">
        <v>132</v>
      </c>
      <c r="L2154" s="146"/>
      <c r="M2154" s="147" t="s">
        <v>1</v>
      </c>
      <c r="N2154" s="148" t="s">
        <v>39</v>
      </c>
      <c r="O2154" s="132">
        <v>0</v>
      </c>
      <c r="P2154" s="132">
        <f>O2154*H2154</f>
        <v>0</v>
      </c>
      <c r="Q2154" s="132">
        <v>1.0059999999999999E-2</v>
      </c>
      <c r="R2154" s="132">
        <f>Q2154*H2154</f>
        <v>0.503</v>
      </c>
      <c r="S2154" s="132">
        <v>0</v>
      </c>
      <c r="T2154" s="133">
        <f>S2154*H2154</f>
        <v>0</v>
      </c>
      <c r="AR2154" s="134" t="s">
        <v>753</v>
      </c>
      <c r="AT2154" s="134" t="s">
        <v>3243</v>
      </c>
      <c r="AU2154" s="134" t="s">
        <v>84</v>
      </c>
      <c r="AY2154" s="13" t="s">
        <v>125</v>
      </c>
      <c r="BE2154" s="135">
        <f>IF(N2154="základní",J2154,0)</f>
        <v>63000</v>
      </c>
      <c r="BF2154" s="135">
        <f>IF(N2154="snížená",J2154,0)</f>
        <v>0</v>
      </c>
      <c r="BG2154" s="135">
        <f>IF(N2154="zákl. přenesená",J2154,0)</f>
        <v>0</v>
      </c>
      <c r="BH2154" s="135">
        <f>IF(N2154="sníž. přenesená",J2154,0)</f>
        <v>0</v>
      </c>
      <c r="BI2154" s="135">
        <f>IF(N2154="nulová",J2154,0)</f>
        <v>0</v>
      </c>
      <c r="BJ2154" s="13" t="s">
        <v>82</v>
      </c>
      <c r="BK2154" s="135">
        <f>ROUND(I2154*H2154,2)</f>
        <v>63000</v>
      </c>
      <c r="BL2154" s="13" t="s">
        <v>288</v>
      </c>
      <c r="BM2154" s="134" t="s">
        <v>3443</v>
      </c>
    </row>
    <row r="2155" spans="2:65" s="1" customFormat="1" ht="10.199999999999999">
      <c r="B2155" s="25"/>
      <c r="D2155" s="136" t="s">
        <v>134</v>
      </c>
      <c r="F2155" s="137" t="s">
        <v>3442</v>
      </c>
      <c r="L2155" s="25"/>
      <c r="M2155" s="138"/>
      <c r="T2155" s="49"/>
      <c r="AT2155" s="13" t="s">
        <v>134</v>
      </c>
      <c r="AU2155" s="13" t="s">
        <v>84</v>
      </c>
    </row>
    <row r="2156" spans="2:65" s="1" customFormat="1" ht="16.5" customHeight="1">
      <c r="B2156" s="25"/>
      <c r="C2156" s="140" t="s">
        <v>1790</v>
      </c>
      <c r="D2156" s="140" t="s">
        <v>3243</v>
      </c>
      <c r="E2156" s="141" t="s">
        <v>3444</v>
      </c>
      <c r="F2156" s="142" t="s">
        <v>3445</v>
      </c>
      <c r="G2156" s="143" t="s">
        <v>146</v>
      </c>
      <c r="H2156" s="144">
        <v>50</v>
      </c>
      <c r="I2156" s="145">
        <v>1260</v>
      </c>
      <c r="J2156" s="145">
        <f>ROUND(I2156*H2156,2)</f>
        <v>63000</v>
      </c>
      <c r="K2156" s="142" t="s">
        <v>132</v>
      </c>
      <c r="L2156" s="146"/>
      <c r="M2156" s="147" t="s">
        <v>1</v>
      </c>
      <c r="N2156" s="148" t="s">
        <v>39</v>
      </c>
      <c r="O2156" s="132">
        <v>0</v>
      </c>
      <c r="P2156" s="132">
        <f>O2156*H2156</f>
        <v>0</v>
      </c>
      <c r="Q2156" s="132">
        <v>1.0030000000000001E-2</v>
      </c>
      <c r="R2156" s="132">
        <f>Q2156*H2156</f>
        <v>0.50150000000000006</v>
      </c>
      <c r="S2156" s="132">
        <v>0</v>
      </c>
      <c r="T2156" s="133">
        <f>S2156*H2156</f>
        <v>0</v>
      </c>
      <c r="AR2156" s="134" t="s">
        <v>753</v>
      </c>
      <c r="AT2156" s="134" t="s">
        <v>3243</v>
      </c>
      <c r="AU2156" s="134" t="s">
        <v>84</v>
      </c>
      <c r="AY2156" s="13" t="s">
        <v>125</v>
      </c>
      <c r="BE2156" s="135">
        <f>IF(N2156="základní",J2156,0)</f>
        <v>63000</v>
      </c>
      <c r="BF2156" s="135">
        <f>IF(N2156="snížená",J2156,0)</f>
        <v>0</v>
      </c>
      <c r="BG2156" s="135">
        <f>IF(N2156="zákl. přenesená",J2156,0)</f>
        <v>0</v>
      </c>
      <c r="BH2156" s="135">
        <f>IF(N2156="sníž. přenesená",J2156,0)</f>
        <v>0</v>
      </c>
      <c r="BI2156" s="135">
        <f>IF(N2156="nulová",J2156,0)</f>
        <v>0</v>
      </c>
      <c r="BJ2156" s="13" t="s">
        <v>82</v>
      </c>
      <c r="BK2156" s="135">
        <f>ROUND(I2156*H2156,2)</f>
        <v>63000</v>
      </c>
      <c r="BL2156" s="13" t="s">
        <v>288</v>
      </c>
      <c r="BM2156" s="134" t="s">
        <v>3446</v>
      </c>
    </row>
    <row r="2157" spans="2:65" s="1" customFormat="1" ht="10.199999999999999">
      <c r="B2157" s="25"/>
      <c r="D2157" s="136" t="s">
        <v>134</v>
      </c>
      <c r="F2157" s="137" t="s">
        <v>3445</v>
      </c>
      <c r="L2157" s="25"/>
      <c r="M2157" s="138"/>
      <c r="T2157" s="49"/>
      <c r="AT2157" s="13" t="s">
        <v>134</v>
      </c>
      <c r="AU2157" s="13" t="s">
        <v>84</v>
      </c>
    </row>
    <row r="2158" spans="2:65" s="1" customFormat="1" ht="16.5" customHeight="1">
      <c r="B2158" s="25"/>
      <c r="C2158" s="140" t="s">
        <v>3447</v>
      </c>
      <c r="D2158" s="140" t="s">
        <v>3243</v>
      </c>
      <c r="E2158" s="141" t="s">
        <v>3448</v>
      </c>
      <c r="F2158" s="142" t="s">
        <v>3449</v>
      </c>
      <c r="G2158" s="143" t="s">
        <v>146</v>
      </c>
      <c r="H2158" s="144">
        <v>50</v>
      </c>
      <c r="I2158" s="145">
        <v>1260</v>
      </c>
      <c r="J2158" s="145">
        <f>ROUND(I2158*H2158,2)</f>
        <v>63000</v>
      </c>
      <c r="K2158" s="142" t="s">
        <v>132</v>
      </c>
      <c r="L2158" s="146"/>
      <c r="M2158" s="147" t="s">
        <v>1</v>
      </c>
      <c r="N2158" s="148" t="s">
        <v>39</v>
      </c>
      <c r="O2158" s="132">
        <v>0</v>
      </c>
      <c r="P2158" s="132">
        <f>O2158*H2158</f>
        <v>0</v>
      </c>
      <c r="Q2158" s="132">
        <v>1.0030000000000001E-2</v>
      </c>
      <c r="R2158" s="132">
        <f>Q2158*H2158</f>
        <v>0.50150000000000006</v>
      </c>
      <c r="S2158" s="132">
        <v>0</v>
      </c>
      <c r="T2158" s="133">
        <f>S2158*H2158</f>
        <v>0</v>
      </c>
      <c r="AR2158" s="134" t="s">
        <v>753</v>
      </c>
      <c r="AT2158" s="134" t="s">
        <v>3243</v>
      </c>
      <c r="AU2158" s="134" t="s">
        <v>84</v>
      </c>
      <c r="AY2158" s="13" t="s">
        <v>125</v>
      </c>
      <c r="BE2158" s="135">
        <f>IF(N2158="základní",J2158,0)</f>
        <v>63000</v>
      </c>
      <c r="BF2158" s="135">
        <f>IF(N2158="snížená",J2158,0)</f>
        <v>0</v>
      </c>
      <c r="BG2158" s="135">
        <f>IF(N2158="zákl. přenesená",J2158,0)</f>
        <v>0</v>
      </c>
      <c r="BH2158" s="135">
        <f>IF(N2158="sníž. přenesená",J2158,0)</f>
        <v>0</v>
      </c>
      <c r="BI2158" s="135">
        <f>IF(N2158="nulová",J2158,0)</f>
        <v>0</v>
      </c>
      <c r="BJ2158" s="13" t="s">
        <v>82</v>
      </c>
      <c r="BK2158" s="135">
        <f>ROUND(I2158*H2158,2)</f>
        <v>63000</v>
      </c>
      <c r="BL2158" s="13" t="s">
        <v>288</v>
      </c>
      <c r="BM2158" s="134" t="s">
        <v>3450</v>
      </c>
    </row>
    <row r="2159" spans="2:65" s="1" customFormat="1" ht="10.199999999999999">
      <c r="B2159" s="25"/>
      <c r="D2159" s="136" t="s">
        <v>134</v>
      </c>
      <c r="F2159" s="137" t="s">
        <v>3449</v>
      </c>
      <c r="L2159" s="25"/>
      <c r="M2159" s="138"/>
      <c r="T2159" s="49"/>
      <c r="AT2159" s="13" t="s">
        <v>134</v>
      </c>
      <c r="AU2159" s="13" t="s">
        <v>84</v>
      </c>
    </row>
    <row r="2160" spans="2:65" s="1" customFormat="1" ht="16.5" customHeight="1">
      <c r="B2160" s="25"/>
      <c r="C2160" s="140" t="s">
        <v>1795</v>
      </c>
      <c r="D2160" s="140" t="s">
        <v>3243</v>
      </c>
      <c r="E2160" s="141" t="s">
        <v>3451</v>
      </c>
      <c r="F2160" s="142" t="s">
        <v>3452</v>
      </c>
      <c r="G2160" s="143" t="s">
        <v>146</v>
      </c>
      <c r="H2160" s="144">
        <v>50</v>
      </c>
      <c r="I2160" s="145">
        <v>1260</v>
      </c>
      <c r="J2160" s="145">
        <f>ROUND(I2160*H2160,2)</f>
        <v>63000</v>
      </c>
      <c r="K2160" s="142" t="s">
        <v>132</v>
      </c>
      <c r="L2160" s="146"/>
      <c r="M2160" s="147" t="s">
        <v>1</v>
      </c>
      <c r="N2160" s="148" t="s">
        <v>39</v>
      </c>
      <c r="O2160" s="132">
        <v>0</v>
      </c>
      <c r="P2160" s="132">
        <f>O2160*H2160</f>
        <v>0</v>
      </c>
      <c r="Q2160" s="132">
        <v>9.9799999999999993E-3</v>
      </c>
      <c r="R2160" s="132">
        <f>Q2160*H2160</f>
        <v>0.49899999999999994</v>
      </c>
      <c r="S2160" s="132">
        <v>0</v>
      </c>
      <c r="T2160" s="133">
        <f>S2160*H2160</f>
        <v>0</v>
      </c>
      <c r="AR2160" s="134" t="s">
        <v>753</v>
      </c>
      <c r="AT2160" s="134" t="s">
        <v>3243</v>
      </c>
      <c r="AU2160" s="134" t="s">
        <v>84</v>
      </c>
      <c r="AY2160" s="13" t="s">
        <v>125</v>
      </c>
      <c r="BE2160" s="135">
        <f>IF(N2160="základní",J2160,0)</f>
        <v>63000</v>
      </c>
      <c r="BF2160" s="135">
        <f>IF(N2160="snížená",J2160,0)</f>
        <v>0</v>
      </c>
      <c r="BG2160" s="135">
        <f>IF(N2160="zákl. přenesená",J2160,0)</f>
        <v>0</v>
      </c>
      <c r="BH2160" s="135">
        <f>IF(N2160="sníž. přenesená",J2160,0)</f>
        <v>0</v>
      </c>
      <c r="BI2160" s="135">
        <f>IF(N2160="nulová",J2160,0)</f>
        <v>0</v>
      </c>
      <c r="BJ2160" s="13" t="s">
        <v>82</v>
      </c>
      <c r="BK2160" s="135">
        <f>ROUND(I2160*H2160,2)</f>
        <v>63000</v>
      </c>
      <c r="BL2160" s="13" t="s">
        <v>288</v>
      </c>
      <c r="BM2160" s="134" t="s">
        <v>3453</v>
      </c>
    </row>
    <row r="2161" spans="2:65" s="1" customFormat="1" ht="10.199999999999999">
      <c r="B2161" s="25"/>
      <c r="D2161" s="136" t="s">
        <v>134</v>
      </c>
      <c r="F2161" s="137" t="s">
        <v>3452</v>
      </c>
      <c r="L2161" s="25"/>
      <c r="M2161" s="138"/>
      <c r="T2161" s="49"/>
      <c r="AT2161" s="13" t="s">
        <v>134</v>
      </c>
      <c r="AU2161" s="13" t="s">
        <v>84</v>
      </c>
    </row>
    <row r="2162" spans="2:65" s="1" customFormat="1" ht="16.5" customHeight="1">
      <c r="B2162" s="25"/>
      <c r="C2162" s="140" t="s">
        <v>3454</v>
      </c>
      <c r="D2162" s="140" t="s">
        <v>3243</v>
      </c>
      <c r="E2162" s="141" t="s">
        <v>3455</v>
      </c>
      <c r="F2162" s="142" t="s">
        <v>3456</v>
      </c>
      <c r="G2162" s="143" t="s">
        <v>146</v>
      </c>
      <c r="H2162" s="144">
        <v>50</v>
      </c>
      <c r="I2162" s="145">
        <v>1350</v>
      </c>
      <c r="J2162" s="145">
        <f>ROUND(I2162*H2162,2)</f>
        <v>67500</v>
      </c>
      <c r="K2162" s="142" t="s">
        <v>132</v>
      </c>
      <c r="L2162" s="146"/>
      <c r="M2162" s="147" t="s">
        <v>1</v>
      </c>
      <c r="N2162" s="148" t="s">
        <v>39</v>
      </c>
      <c r="O2162" s="132">
        <v>0</v>
      </c>
      <c r="P2162" s="132">
        <f>O2162*H2162</f>
        <v>0</v>
      </c>
      <c r="Q2162" s="132">
        <v>1.014E-2</v>
      </c>
      <c r="R2162" s="132">
        <f>Q2162*H2162</f>
        <v>0.50700000000000001</v>
      </c>
      <c r="S2162" s="132">
        <v>0</v>
      </c>
      <c r="T2162" s="133">
        <f>S2162*H2162</f>
        <v>0</v>
      </c>
      <c r="AR2162" s="134" t="s">
        <v>753</v>
      </c>
      <c r="AT2162" s="134" t="s">
        <v>3243</v>
      </c>
      <c r="AU2162" s="134" t="s">
        <v>84</v>
      </c>
      <c r="AY2162" s="13" t="s">
        <v>125</v>
      </c>
      <c r="BE2162" s="135">
        <f>IF(N2162="základní",J2162,0)</f>
        <v>67500</v>
      </c>
      <c r="BF2162" s="135">
        <f>IF(N2162="snížená",J2162,0)</f>
        <v>0</v>
      </c>
      <c r="BG2162" s="135">
        <f>IF(N2162="zákl. přenesená",J2162,0)</f>
        <v>0</v>
      </c>
      <c r="BH2162" s="135">
        <f>IF(N2162="sníž. přenesená",J2162,0)</f>
        <v>0</v>
      </c>
      <c r="BI2162" s="135">
        <f>IF(N2162="nulová",J2162,0)</f>
        <v>0</v>
      </c>
      <c r="BJ2162" s="13" t="s">
        <v>82</v>
      </c>
      <c r="BK2162" s="135">
        <f>ROUND(I2162*H2162,2)</f>
        <v>67500</v>
      </c>
      <c r="BL2162" s="13" t="s">
        <v>288</v>
      </c>
      <c r="BM2162" s="134" t="s">
        <v>3457</v>
      </c>
    </row>
    <row r="2163" spans="2:65" s="1" customFormat="1" ht="10.199999999999999">
      <c r="B2163" s="25"/>
      <c r="D2163" s="136" t="s">
        <v>134</v>
      </c>
      <c r="F2163" s="137" t="s">
        <v>3456</v>
      </c>
      <c r="L2163" s="25"/>
      <c r="M2163" s="138"/>
      <c r="T2163" s="49"/>
      <c r="AT2163" s="13" t="s">
        <v>134</v>
      </c>
      <c r="AU2163" s="13" t="s">
        <v>84</v>
      </c>
    </row>
    <row r="2164" spans="2:65" s="1" customFormat="1" ht="16.5" customHeight="1">
      <c r="B2164" s="25"/>
      <c r="C2164" s="140" t="s">
        <v>1799</v>
      </c>
      <c r="D2164" s="140" t="s">
        <v>3243</v>
      </c>
      <c r="E2164" s="141" t="s">
        <v>3458</v>
      </c>
      <c r="F2164" s="142" t="s">
        <v>3459</v>
      </c>
      <c r="G2164" s="143" t="s">
        <v>146</v>
      </c>
      <c r="H2164" s="144">
        <v>50</v>
      </c>
      <c r="I2164" s="145">
        <v>1350</v>
      </c>
      <c r="J2164" s="145">
        <f>ROUND(I2164*H2164,2)</f>
        <v>67500</v>
      </c>
      <c r="K2164" s="142" t="s">
        <v>132</v>
      </c>
      <c r="L2164" s="146"/>
      <c r="M2164" s="147" t="s">
        <v>1</v>
      </c>
      <c r="N2164" s="148" t="s">
        <v>39</v>
      </c>
      <c r="O2164" s="132">
        <v>0</v>
      </c>
      <c r="P2164" s="132">
        <f>O2164*H2164</f>
        <v>0</v>
      </c>
      <c r="Q2164" s="132">
        <v>1.099E-2</v>
      </c>
      <c r="R2164" s="132">
        <f>Q2164*H2164</f>
        <v>0.54949999999999999</v>
      </c>
      <c r="S2164" s="132">
        <v>0</v>
      </c>
      <c r="T2164" s="133">
        <f>S2164*H2164</f>
        <v>0</v>
      </c>
      <c r="AR2164" s="134" t="s">
        <v>753</v>
      </c>
      <c r="AT2164" s="134" t="s">
        <v>3243</v>
      </c>
      <c r="AU2164" s="134" t="s">
        <v>84</v>
      </c>
      <c r="AY2164" s="13" t="s">
        <v>125</v>
      </c>
      <c r="BE2164" s="135">
        <f>IF(N2164="základní",J2164,0)</f>
        <v>67500</v>
      </c>
      <c r="BF2164" s="135">
        <f>IF(N2164="snížená",J2164,0)</f>
        <v>0</v>
      </c>
      <c r="BG2164" s="135">
        <f>IF(N2164="zákl. přenesená",J2164,0)</f>
        <v>0</v>
      </c>
      <c r="BH2164" s="135">
        <f>IF(N2164="sníž. přenesená",J2164,0)</f>
        <v>0</v>
      </c>
      <c r="BI2164" s="135">
        <f>IF(N2164="nulová",J2164,0)</f>
        <v>0</v>
      </c>
      <c r="BJ2164" s="13" t="s">
        <v>82</v>
      </c>
      <c r="BK2164" s="135">
        <f>ROUND(I2164*H2164,2)</f>
        <v>67500</v>
      </c>
      <c r="BL2164" s="13" t="s">
        <v>288</v>
      </c>
      <c r="BM2164" s="134" t="s">
        <v>3460</v>
      </c>
    </row>
    <row r="2165" spans="2:65" s="1" customFormat="1" ht="10.199999999999999">
      <c r="B2165" s="25"/>
      <c r="D2165" s="136" t="s">
        <v>134</v>
      </c>
      <c r="F2165" s="137" t="s">
        <v>3459</v>
      </c>
      <c r="L2165" s="25"/>
      <c r="M2165" s="138"/>
      <c r="T2165" s="49"/>
      <c r="AT2165" s="13" t="s">
        <v>134</v>
      </c>
      <c r="AU2165" s="13" t="s">
        <v>84</v>
      </c>
    </row>
    <row r="2166" spans="2:65" s="1" customFormat="1" ht="16.5" customHeight="1">
      <c r="B2166" s="25"/>
      <c r="C2166" s="140" t="s">
        <v>3461</v>
      </c>
      <c r="D2166" s="140" t="s">
        <v>3243</v>
      </c>
      <c r="E2166" s="141" t="s">
        <v>3462</v>
      </c>
      <c r="F2166" s="142" t="s">
        <v>3463</v>
      </c>
      <c r="G2166" s="143" t="s">
        <v>146</v>
      </c>
      <c r="H2166" s="144">
        <v>2</v>
      </c>
      <c r="I2166" s="145">
        <v>93200</v>
      </c>
      <c r="J2166" s="145">
        <f>ROUND(I2166*H2166,2)</f>
        <v>186400</v>
      </c>
      <c r="K2166" s="142" t="s">
        <v>132</v>
      </c>
      <c r="L2166" s="146"/>
      <c r="M2166" s="147" t="s">
        <v>1</v>
      </c>
      <c r="N2166" s="148" t="s">
        <v>39</v>
      </c>
      <c r="O2166" s="132">
        <v>0</v>
      </c>
      <c r="P2166" s="132">
        <f>O2166*H2166</f>
        <v>0</v>
      </c>
      <c r="Q2166" s="132">
        <v>0.08</v>
      </c>
      <c r="R2166" s="132">
        <f>Q2166*H2166</f>
        <v>0.16</v>
      </c>
      <c r="S2166" s="132">
        <v>0</v>
      </c>
      <c r="T2166" s="133">
        <f>S2166*H2166</f>
        <v>0</v>
      </c>
      <c r="AR2166" s="134" t="s">
        <v>753</v>
      </c>
      <c r="AT2166" s="134" t="s">
        <v>3243</v>
      </c>
      <c r="AU2166" s="134" t="s">
        <v>84</v>
      </c>
      <c r="AY2166" s="13" t="s">
        <v>125</v>
      </c>
      <c r="BE2166" s="135">
        <f>IF(N2166="základní",J2166,0)</f>
        <v>186400</v>
      </c>
      <c r="BF2166" s="135">
        <f>IF(N2166="snížená",J2166,0)</f>
        <v>0</v>
      </c>
      <c r="BG2166" s="135">
        <f>IF(N2166="zákl. přenesená",J2166,0)</f>
        <v>0</v>
      </c>
      <c r="BH2166" s="135">
        <f>IF(N2166="sníž. přenesená",J2166,0)</f>
        <v>0</v>
      </c>
      <c r="BI2166" s="135">
        <f>IF(N2166="nulová",J2166,0)</f>
        <v>0</v>
      </c>
      <c r="BJ2166" s="13" t="s">
        <v>82</v>
      </c>
      <c r="BK2166" s="135">
        <f>ROUND(I2166*H2166,2)</f>
        <v>186400</v>
      </c>
      <c r="BL2166" s="13" t="s">
        <v>288</v>
      </c>
      <c r="BM2166" s="134" t="s">
        <v>3464</v>
      </c>
    </row>
    <row r="2167" spans="2:65" s="1" customFormat="1" ht="10.199999999999999">
      <c r="B2167" s="25"/>
      <c r="D2167" s="136" t="s">
        <v>134</v>
      </c>
      <c r="F2167" s="137" t="s">
        <v>3463</v>
      </c>
      <c r="L2167" s="25"/>
      <c r="M2167" s="138"/>
      <c r="T2167" s="49"/>
      <c r="AT2167" s="13" t="s">
        <v>134</v>
      </c>
      <c r="AU2167" s="13" t="s">
        <v>84</v>
      </c>
    </row>
    <row r="2168" spans="2:65" s="1" customFormat="1" ht="16.5" customHeight="1">
      <c r="B2168" s="25"/>
      <c r="C2168" s="140" t="s">
        <v>1805</v>
      </c>
      <c r="D2168" s="140" t="s">
        <v>3243</v>
      </c>
      <c r="E2168" s="141" t="s">
        <v>3465</v>
      </c>
      <c r="F2168" s="142" t="s">
        <v>3466</v>
      </c>
      <c r="G2168" s="143" t="s">
        <v>146</v>
      </c>
      <c r="H2168" s="144">
        <v>20</v>
      </c>
      <c r="I2168" s="145">
        <v>14200</v>
      </c>
      <c r="J2168" s="145">
        <f>ROUND(I2168*H2168,2)</f>
        <v>284000</v>
      </c>
      <c r="K2168" s="142" t="s">
        <v>132</v>
      </c>
      <c r="L2168" s="146"/>
      <c r="M2168" s="147" t="s">
        <v>1</v>
      </c>
      <c r="N2168" s="148" t="s">
        <v>39</v>
      </c>
      <c r="O2168" s="132">
        <v>0</v>
      </c>
      <c r="P2168" s="132">
        <f>O2168*H2168</f>
        <v>0</v>
      </c>
      <c r="Q2168" s="132">
        <v>0.01</v>
      </c>
      <c r="R2168" s="132">
        <f>Q2168*H2168</f>
        <v>0.2</v>
      </c>
      <c r="S2168" s="132">
        <v>0</v>
      </c>
      <c r="T2168" s="133">
        <f>S2168*H2168</f>
        <v>0</v>
      </c>
      <c r="AR2168" s="134" t="s">
        <v>753</v>
      </c>
      <c r="AT2168" s="134" t="s">
        <v>3243</v>
      </c>
      <c r="AU2168" s="134" t="s">
        <v>84</v>
      </c>
      <c r="AY2168" s="13" t="s">
        <v>125</v>
      </c>
      <c r="BE2168" s="135">
        <f>IF(N2168="základní",J2168,0)</f>
        <v>284000</v>
      </c>
      <c r="BF2168" s="135">
        <f>IF(N2168="snížená",J2168,0)</f>
        <v>0</v>
      </c>
      <c r="BG2168" s="135">
        <f>IF(N2168="zákl. přenesená",J2168,0)</f>
        <v>0</v>
      </c>
      <c r="BH2168" s="135">
        <f>IF(N2168="sníž. přenesená",J2168,0)</f>
        <v>0</v>
      </c>
      <c r="BI2168" s="135">
        <f>IF(N2168="nulová",J2168,0)</f>
        <v>0</v>
      </c>
      <c r="BJ2168" s="13" t="s">
        <v>82</v>
      </c>
      <c r="BK2168" s="135">
        <f>ROUND(I2168*H2168,2)</f>
        <v>284000</v>
      </c>
      <c r="BL2168" s="13" t="s">
        <v>288</v>
      </c>
      <c r="BM2168" s="134" t="s">
        <v>3467</v>
      </c>
    </row>
    <row r="2169" spans="2:65" s="1" customFormat="1" ht="10.199999999999999">
      <c r="B2169" s="25"/>
      <c r="D2169" s="136" t="s">
        <v>134</v>
      </c>
      <c r="F2169" s="137" t="s">
        <v>3466</v>
      </c>
      <c r="L2169" s="25"/>
      <c r="M2169" s="138"/>
      <c r="T2169" s="49"/>
      <c r="AT2169" s="13" t="s">
        <v>134</v>
      </c>
      <c r="AU2169" s="13" t="s">
        <v>84</v>
      </c>
    </row>
    <row r="2170" spans="2:65" s="1" customFormat="1" ht="16.5" customHeight="1">
      <c r="B2170" s="25"/>
      <c r="C2170" s="140" t="s">
        <v>3468</v>
      </c>
      <c r="D2170" s="140" t="s">
        <v>3243</v>
      </c>
      <c r="E2170" s="141" t="s">
        <v>3469</v>
      </c>
      <c r="F2170" s="142" t="s">
        <v>3470</v>
      </c>
      <c r="G2170" s="143" t="s">
        <v>146</v>
      </c>
      <c r="H2170" s="144">
        <v>20</v>
      </c>
      <c r="I2170" s="145">
        <v>14200</v>
      </c>
      <c r="J2170" s="145">
        <f>ROUND(I2170*H2170,2)</f>
        <v>284000</v>
      </c>
      <c r="K2170" s="142" t="s">
        <v>1</v>
      </c>
      <c r="L2170" s="146"/>
      <c r="M2170" s="147" t="s">
        <v>1</v>
      </c>
      <c r="N2170" s="148" t="s">
        <v>39</v>
      </c>
      <c r="O2170" s="132">
        <v>0</v>
      </c>
      <c r="P2170" s="132">
        <f>O2170*H2170</f>
        <v>0</v>
      </c>
      <c r="Q2170" s="132">
        <v>0</v>
      </c>
      <c r="R2170" s="132">
        <f>Q2170*H2170</f>
        <v>0</v>
      </c>
      <c r="S2170" s="132">
        <v>0</v>
      </c>
      <c r="T2170" s="133">
        <f>S2170*H2170</f>
        <v>0</v>
      </c>
      <c r="AR2170" s="134" t="s">
        <v>753</v>
      </c>
      <c r="AT2170" s="134" t="s">
        <v>3243</v>
      </c>
      <c r="AU2170" s="134" t="s">
        <v>84</v>
      </c>
      <c r="AY2170" s="13" t="s">
        <v>125</v>
      </c>
      <c r="BE2170" s="135">
        <f>IF(N2170="základní",J2170,0)</f>
        <v>284000</v>
      </c>
      <c r="BF2170" s="135">
        <f>IF(N2170="snížená",J2170,0)</f>
        <v>0</v>
      </c>
      <c r="BG2170" s="135">
        <f>IF(N2170="zákl. přenesená",J2170,0)</f>
        <v>0</v>
      </c>
      <c r="BH2170" s="135">
        <f>IF(N2170="sníž. přenesená",J2170,0)</f>
        <v>0</v>
      </c>
      <c r="BI2170" s="135">
        <f>IF(N2170="nulová",J2170,0)</f>
        <v>0</v>
      </c>
      <c r="BJ2170" s="13" t="s">
        <v>82</v>
      </c>
      <c r="BK2170" s="135">
        <f>ROUND(I2170*H2170,2)</f>
        <v>284000</v>
      </c>
      <c r="BL2170" s="13" t="s">
        <v>288</v>
      </c>
      <c r="BM2170" s="134" t="s">
        <v>3471</v>
      </c>
    </row>
    <row r="2171" spans="2:65" s="1" customFormat="1" ht="10.199999999999999">
      <c r="B2171" s="25"/>
      <c r="D2171" s="136" t="s">
        <v>134</v>
      </c>
      <c r="F2171" s="137" t="s">
        <v>3470</v>
      </c>
      <c r="L2171" s="25"/>
      <c r="M2171" s="138"/>
      <c r="T2171" s="49"/>
      <c r="AT2171" s="13" t="s">
        <v>134</v>
      </c>
      <c r="AU2171" s="13" t="s">
        <v>84</v>
      </c>
    </row>
    <row r="2172" spans="2:65" s="1" customFormat="1" ht="16.5" customHeight="1">
      <c r="B2172" s="25"/>
      <c r="C2172" s="140" t="s">
        <v>1809</v>
      </c>
      <c r="D2172" s="140" t="s">
        <v>3243</v>
      </c>
      <c r="E2172" s="141" t="s">
        <v>3472</v>
      </c>
      <c r="F2172" s="142" t="s">
        <v>3473</v>
      </c>
      <c r="G2172" s="143" t="s">
        <v>146</v>
      </c>
      <c r="H2172" s="144">
        <v>20</v>
      </c>
      <c r="I2172" s="145">
        <v>14200</v>
      </c>
      <c r="J2172" s="145">
        <f>ROUND(I2172*H2172,2)</f>
        <v>284000</v>
      </c>
      <c r="K2172" s="142" t="s">
        <v>1</v>
      </c>
      <c r="L2172" s="146"/>
      <c r="M2172" s="147" t="s">
        <v>1</v>
      </c>
      <c r="N2172" s="148" t="s">
        <v>39</v>
      </c>
      <c r="O2172" s="132">
        <v>0</v>
      </c>
      <c r="P2172" s="132">
        <f>O2172*H2172</f>
        <v>0</v>
      </c>
      <c r="Q2172" s="132">
        <v>0</v>
      </c>
      <c r="R2172" s="132">
        <f>Q2172*H2172</f>
        <v>0</v>
      </c>
      <c r="S2172" s="132">
        <v>0</v>
      </c>
      <c r="T2172" s="133">
        <f>S2172*H2172</f>
        <v>0</v>
      </c>
      <c r="AR2172" s="134" t="s">
        <v>753</v>
      </c>
      <c r="AT2172" s="134" t="s">
        <v>3243</v>
      </c>
      <c r="AU2172" s="134" t="s">
        <v>84</v>
      </c>
      <c r="AY2172" s="13" t="s">
        <v>125</v>
      </c>
      <c r="BE2172" s="135">
        <f>IF(N2172="základní",J2172,0)</f>
        <v>284000</v>
      </c>
      <c r="BF2172" s="135">
        <f>IF(N2172="snížená",J2172,0)</f>
        <v>0</v>
      </c>
      <c r="BG2172" s="135">
        <f>IF(N2172="zákl. přenesená",J2172,0)</f>
        <v>0</v>
      </c>
      <c r="BH2172" s="135">
        <f>IF(N2172="sníž. přenesená",J2172,0)</f>
        <v>0</v>
      </c>
      <c r="BI2172" s="135">
        <f>IF(N2172="nulová",J2172,0)</f>
        <v>0</v>
      </c>
      <c r="BJ2172" s="13" t="s">
        <v>82</v>
      </c>
      <c r="BK2172" s="135">
        <f>ROUND(I2172*H2172,2)</f>
        <v>284000</v>
      </c>
      <c r="BL2172" s="13" t="s">
        <v>288</v>
      </c>
      <c r="BM2172" s="134" t="s">
        <v>3474</v>
      </c>
    </row>
    <row r="2173" spans="2:65" s="1" customFormat="1" ht="10.199999999999999">
      <c r="B2173" s="25"/>
      <c r="D2173" s="136" t="s">
        <v>134</v>
      </c>
      <c r="F2173" s="137" t="s">
        <v>3473</v>
      </c>
      <c r="L2173" s="25"/>
      <c r="M2173" s="138"/>
      <c r="T2173" s="49"/>
      <c r="AT2173" s="13" t="s">
        <v>134</v>
      </c>
      <c r="AU2173" s="13" t="s">
        <v>84</v>
      </c>
    </row>
    <row r="2174" spans="2:65" s="1" customFormat="1" ht="16.5" customHeight="1">
      <c r="B2174" s="25"/>
      <c r="C2174" s="140" t="s">
        <v>3475</v>
      </c>
      <c r="D2174" s="140" t="s">
        <v>3243</v>
      </c>
      <c r="E2174" s="141" t="s">
        <v>3476</v>
      </c>
      <c r="F2174" s="142" t="s">
        <v>3477</v>
      </c>
      <c r="G2174" s="143" t="s">
        <v>146</v>
      </c>
      <c r="H2174" s="144">
        <v>5</v>
      </c>
      <c r="I2174" s="145">
        <v>894</v>
      </c>
      <c r="J2174" s="145">
        <f>ROUND(I2174*H2174,2)</f>
        <v>4470</v>
      </c>
      <c r="K2174" s="142" t="s">
        <v>132</v>
      </c>
      <c r="L2174" s="146"/>
      <c r="M2174" s="147" t="s">
        <v>1</v>
      </c>
      <c r="N2174" s="148" t="s">
        <v>39</v>
      </c>
      <c r="O2174" s="132">
        <v>0</v>
      </c>
      <c r="P2174" s="132">
        <f>O2174*H2174</f>
        <v>0</v>
      </c>
      <c r="Q2174" s="132">
        <v>0.157</v>
      </c>
      <c r="R2174" s="132">
        <f>Q2174*H2174</f>
        <v>0.78500000000000003</v>
      </c>
      <c r="S2174" s="132">
        <v>0</v>
      </c>
      <c r="T2174" s="133">
        <f>S2174*H2174</f>
        <v>0</v>
      </c>
      <c r="AR2174" s="134" t="s">
        <v>753</v>
      </c>
      <c r="AT2174" s="134" t="s">
        <v>3243</v>
      </c>
      <c r="AU2174" s="134" t="s">
        <v>84</v>
      </c>
      <c r="AY2174" s="13" t="s">
        <v>125</v>
      </c>
      <c r="BE2174" s="135">
        <f>IF(N2174="základní",J2174,0)</f>
        <v>4470</v>
      </c>
      <c r="BF2174" s="135">
        <f>IF(N2174="snížená",J2174,0)</f>
        <v>0</v>
      </c>
      <c r="BG2174" s="135">
        <f>IF(N2174="zákl. přenesená",J2174,0)</f>
        <v>0</v>
      </c>
      <c r="BH2174" s="135">
        <f>IF(N2174="sníž. přenesená",J2174,0)</f>
        <v>0</v>
      </c>
      <c r="BI2174" s="135">
        <f>IF(N2174="nulová",J2174,0)</f>
        <v>0</v>
      </c>
      <c r="BJ2174" s="13" t="s">
        <v>82</v>
      </c>
      <c r="BK2174" s="135">
        <f>ROUND(I2174*H2174,2)</f>
        <v>4470</v>
      </c>
      <c r="BL2174" s="13" t="s">
        <v>288</v>
      </c>
      <c r="BM2174" s="134" t="s">
        <v>3478</v>
      </c>
    </row>
    <row r="2175" spans="2:65" s="1" customFormat="1" ht="10.199999999999999">
      <c r="B2175" s="25"/>
      <c r="D2175" s="136" t="s">
        <v>134</v>
      </c>
      <c r="F2175" s="137" t="s">
        <v>3477</v>
      </c>
      <c r="L2175" s="25"/>
      <c r="M2175" s="138"/>
      <c r="T2175" s="49"/>
      <c r="AT2175" s="13" t="s">
        <v>134</v>
      </c>
      <c r="AU2175" s="13" t="s">
        <v>84</v>
      </c>
    </row>
    <row r="2176" spans="2:65" s="1" customFormat="1" ht="16.5" customHeight="1">
      <c r="B2176" s="25"/>
      <c r="C2176" s="140" t="s">
        <v>1814</v>
      </c>
      <c r="D2176" s="140" t="s">
        <v>3243</v>
      </c>
      <c r="E2176" s="141" t="s">
        <v>3479</v>
      </c>
      <c r="F2176" s="142" t="s">
        <v>3480</v>
      </c>
      <c r="G2176" s="143" t="s">
        <v>146</v>
      </c>
      <c r="H2176" s="144">
        <v>5</v>
      </c>
      <c r="I2176" s="145">
        <v>410</v>
      </c>
      <c r="J2176" s="145">
        <f>ROUND(I2176*H2176,2)</f>
        <v>2050</v>
      </c>
      <c r="K2176" s="142" t="s">
        <v>132</v>
      </c>
      <c r="L2176" s="146"/>
      <c r="M2176" s="147" t="s">
        <v>1</v>
      </c>
      <c r="N2176" s="148" t="s">
        <v>39</v>
      </c>
      <c r="O2176" s="132">
        <v>0</v>
      </c>
      <c r="P2176" s="132">
        <f>O2176*H2176</f>
        <v>0</v>
      </c>
      <c r="Q2176" s="132">
        <v>5.6000000000000001E-2</v>
      </c>
      <c r="R2176" s="132">
        <f>Q2176*H2176</f>
        <v>0.28000000000000003</v>
      </c>
      <c r="S2176" s="132">
        <v>0</v>
      </c>
      <c r="T2176" s="133">
        <f>S2176*H2176</f>
        <v>0</v>
      </c>
      <c r="AR2176" s="134" t="s">
        <v>753</v>
      </c>
      <c r="AT2176" s="134" t="s">
        <v>3243</v>
      </c>
      <c r="AU2176" s="134" t="s">
        <v>84</v>
      </c>
      <c r="AY2176" s="13" t="s">
        <v>125</v>
      </c>
      <c r="BE2176" s="135">
        <f>IF(N2176="základní",J2176,0)</f>
        <v>2050</v>
      </c>
      <c r="BF2176" s="135">
        <f>IF(N2176="snížená",J2176,0)</f>
        <v>0</v>
      </c>
      <c r="BG2176" s="135">
        <f>IF(N2176="zákl. přenesená",J2176,0)</f>
        <v>0</v>
      </c>
      <c r="BH2176" s="135">
        <f>IF(N2176="sníž. přenesená",J2176,0)</f>
        <v>0</v>
      </c>
      <c r="BI2176" s="135">
        <f>IF(N2176="nulová",J2176,0)</f>
        <v>0</v>
      </c>
      <c r="BJ2176" s="13" t="s">
        <v>82</v>
      </c>
      <c r="BK2176" s="135">
        <f>ROUND(I2176*H2176,2)</f>
        <v>2050</v>
      </c>
      <c r="BL2176" s="13" t="s">
        <v>288</v>
      </c>
      <c r="BM2176" s="134" t="s">
        <v>3481</v>
      </c>
    </row>
    <row r="2177" spans="2:65" s="1" customFormat="1" ht="10.199999999999999">
      <c r="B2177" s="25"/>
      <c r="D2177" s="136" t="s">
        <v>134</v>
      </c>
      <c r="F2177" s="137" t="s">
        <v>3480</v>
      </c>
      <c r="L2177" s="25"/>
      <c r="M2177" s="138"/>
      <c r="T2177" s="49"/>
      <c r="AT2177" s="13" t="s">
        <v>134</v>
      </c>
      <c r="AU2177" s="13" t="s">
        <v>84</v>
      </c>
    </row>
    <row r="2178" spans="2:65" s="1" customFormat="1" ht="16.5" customHeight="1">
      <c r="B2178" s="25"/>
      <c r="C2178" s="140" t="s">
        <v>3482</v>
      </c>
      <c r="D2178" s="140" t="s">
        <v>3243</v>
      </c>
      <c r="E2178" s="141" t="s">
        <v>3483</v>
      </c>
      <c r="F2178" s="142" t="s">
        <v>3484</v>
      </c>
      <c r="G2178" s="143" t="s">
        <v>146</v>
      </c>
      <c r="H2178" s="144">
        <v>5</v>
      </c>
      <c r="I2178" s="145">
        <v>211</v>
      </c>
      <c r="J2178" s="145">
        <f>ROUND(I2178*H2178,2)</f>
        <v>1055</v>
      </c>
      <c r="K2178" s="142" t="s">
        <v>132</v>
      </c>
      <c r="L2178" s="146"/>
      <c r="M2178" s="147" t="s">
        <v>1</v>
      </c>
      <c r="N2178" s="148" t="s">
        <v>39</v>
      </c>
      <c r="O2178" s="132">
        <v>0</v>
      </c>
      <c r="P2178" s="132">
        <f>O2178*H2178</f>
        <v>0</v>
      </c>
      <c r="Q2178" s="132">
        <v>0</v>
      </c>
      <c r="R2178" s="132">
        <f>Q2178*H2178</f>
        <v>0</v>
      </c>
      <c r="S2178" s="132">
        <v>0</v>
      </c>
      <c r="T2178" s="133">
        <f>S2178*H2178</f>
        <v>0</v>
      </c>
      <c r="AR2178" s="134" t="s">
        <v>753</v>
      </c>
      <c r="AT2178" s="134" t="s">
        <v>3243</v>
      </c>
      <c r="AU2178" s="134" t="s">
        <v>84</v>
      </c>
      <c r="AY2178" s="13" t="s">
        <v>125</v>
      </c>
      <c r="BE2178" s="135">
        <f>IF(N2178="základní",J2178,0)</f>
        <v>1055</v>
      </c>
      <c r="BF2178" s="135">
        <f>IF(N2178="snížená",J2178,0)</f>
        <v>0</v>
      </c>
      <c r="BG2178" s="135">
        <f>IF(N2178="zákl. přenesená",J2178,0)</f>
        <v>0</v>
      </c>
      <c r="BH2178" s="135">
        <f>IF(N2178="sníž. přenesená",J2178,0)</f>
        <v>0</v>
      </c>
      <c r="BI2178" s="135">
        <f>IF(N2178="nulová",J2178,0)</f>
        <v>0</v>
      </c>
      <c r="BJ2178" s="13" t="s">
        <v>82</v>
      </c>
      <c r="BK2178" s="135">
        <f>ROUND(I2178*H2178,2)</f>
        <v>1055</v>
      </c>
      <c r="BL2178" s="13" t="s">
        <v>288</v>
      </c>
      <c r="BM2178" s="134" t="s">
        <v>3485</v>
      </c>
    </row>
    <row r="2179" spans="2:65" s="1" customFormat="1" ht="10.199999999999999">
      <c r="B2179" s="25"/>
      <c r="D2179" s="136" t="s">
        <v>134</v>
      </c>
      <c r="F2179" s="137" t="s">
        <v>3484</v>
      </c>
      <c r="L2179" s="25"/>
      <c r="M2179" s="138"/>
      <c r="T2179" s="49"/>
      <c r="AT2179" s="13" t="s">
        <v>134</v>
      </c>
      <c r="AU2179" s="13" t="s">
        <v>84</v>
      </c>
    </row>
    <row r="2180" spans="2:65" s="1" customFormat="1" ht="16.5" customHeight="1">
      <c r="B2180" s="25"/>
      <c r="C2180" s="140" t="s">
        <v>1818</v>
      </c>
      <c r="D2180" s="140" t="s">
        <v>3243</v>
      </c>
      <c r="E2180" s="141" t="s">
        <v>3486</v>
      </c>
      <c r="F2180" s="142" t="s">
        <v>3487</v>
      </c>
      <c r="G2180" s="143" t="s">
        <v>450</v>
      </c>
      <c r="H2180" s="144">
        <v>5</v>
      </c>
      <c r="I2180" s="145">
        <v>149</v>
      </c>
      <c r="J2180" s="145">
        <f>ROUND(I2180*H2180,2)</f>
        <v>745</v>
      </c>
      <c r="K2180" s="142" t="s">
        <v>132</v>
      </c>
      <c r="L2180" s="146"/>
      <c r="M2180" s="147" t="s">
        <v>1</v>
      </c>
      <c r="N2180" s="148" t="s">
        <v>39</v>
      </c>
      <c r="O2180" s="132">
        <v>0</v>
      </c>
      <c r="P2180" s="132">
        <f>O2180*H2180</f>
        <v>0</v>
      </c>
      <c r="Q2180" s="132">
        <v>3.2000000000000002E-3</v>
      </c>
      <c r="R2180" s="132">
        <f>Q2180*H2180</f>
        <v>1.6E-2</v>
      </c>
      <c r="S2180" s="132">
        <v>0</v>
      </c>
      <c r="T2180" s="133">
        <f>S2180*H2180</f>
        <v>0</v>
      </c>
      <c r="AR2180" s="134" t="s">
        <v>753</v>
      </c>
      <c r="AT2180" s="134" t="s">
        <v>3243</v>
      </c>
      <c r="AU2180" s="134" t="s">
        <v>84</v>
      </c>
      <c r="AY2180" s="13" t="s">
        <v>125</v>
      </c>
      <c r="BE2180" s="135">
        <f>IF(N2180="základní",J2180,0)</f>
        <v>745</v>
      </c>
      <c r="BF2180" s="135">
        <f>IF(N2180="snížená",J2180,0)</f>
        <v>0</v>
      </c>
      <c r="BG2180" s="135">
        <f>IF(N2180="zákl. přenesená",J2180,0)</f>
        <v>0</v>
      </c>
      <c r="BH2180" s="135">
        <f>IF(N2180="sníž. přenesená",J2180,0)</f>
        <v>0</v>
      </c>
      <c r="BI2180" s="135">
        <f>IF(N2180="nulová",J2180,0)</f>
        <v>0</v>
      </c>
      <c r="BJ2180" s="13" t="s">
        <v>82</v>
      </c>
      <c r="BK2180" s="135">
        <f>ROUND(I2180*H2180,2)</f>
        <v>745</v>
      </c>
      <c r="BL2180" s="13" t="s">
        <v>288</v>
      </c>
      <c r="BM2180" s="134" t="s">
        <v>3488</v>
      </c>
    </row>
    <row r="2181" spans="2:65" s="1" customFormat="1" ht="10.199999999999999">
      <c r="B2181" s="25"/>
      <c r="D2181" s="136" t="s">
        <v>134</v>
      </c>
      <c r="F2181" s="137" t="s">
        <v>3487</v>
      </c>
      <c r="L2181" s="25"/>
      <c r="M2181" s="138"/>
      <c r="T2181" s="49"/>
      <c r="AT2181" s="13" t="s">
        <v>134</v>
      </c>
      <c r="AU2181" s="13" t="s">
        <v>84</v>
      </c>
    </row>
    <row r="2182" spans="2:65" s="1" customFormat="1" ht="16.5" customHeight="1">
      <c r="B2182" s="25"/>
      <c r="C2182" s="140" t="s">
        <v>3489</v>
      </c>
      <c r="D2182" s="140" t="s">
        <v>3243</v>
      </c>
      <c r="E2182" s="141" t="s">
        <v>3490</v>
      </c>
      <c r="F2182" s="142" t="s">
        <v>3491</v>
      </c>
      <c r="G2182" s="143" t="s">
        <v>146</v>
      </c>
      <c r="H2182" s="144">
        <v>5</v>
      </c>
      <c r="I2182" s="145">
        <v>63</v>
      </c>
      <c r="J2182" s="145">
        <f>ROUND(I2182*H2182,2)</f>
        <v>315</v>
      </c>
      <c r="K2182" s="142" t="s">
        <v>132</v>
      </c>
      <c r="L2182" s="146"/>
      <c r="M2182" s="147" t="s">
        <v>1</v>
      </c>
      <c r="N2182" s="148" t="s">
        <v>39</v>
      </c>
      <c r="O2182" s="132">
        <v>0</v>
      </c>
      <c r="P2182" s="132">
        <f>O2182*H2182</f>
        <v>0</v>
      </c>
      <c r="Q2182" s="132">
        <v>1.4999999999999999E-4</v>
      </c>
      <c r="R2182" s="132">
        <f>Q2182*H2182</f>
        <v>7.4999999999999991E-4</v>
      </c>
      <c r="S2182" s="132">
        <v>0</v>
      </c>
      <c r="T2182" s="133">
        <f>S2182*H2182</f>
        <v>0</v>
      </c>
      <c r="AR2182" s="134" t="s">
        <v>753</v>
      </c>
      <c r="AT2182" s="134" t="s">
        <v>3243</v>
      </c>
      <c r="AU2182" s="134" t="s">
        <v>84</v>
      </c>
      <c r="AY2182" s="13" t="s">
        <v>125</v>
      </c>
      <c r="BE2182" s="135">
        <f>IF(N2182="základní",J2182,0)</f>
        <v>315</v>
      </c>
      <c r="BF2182" s="135">
        <f>IF(N2182="snížená",J2182,0)</f>
        <v>0</v>
      </c>
      <c r="BG2182" s="135">
        <f>IF(N2182="zákl. přenesená",J2182,0)</f>
        <v>0</v>
      </c>
      <c r="BH2182" s="135">
        <f>IF(N2182="sníž. přenesená",J2182,0)</f>
        <v>0</v>
      </c>
      <c r="BI2182" s="135">
        <f>IF(N2182="nulová",J2182,0)</f>
        <v>0</v>
      </c>
      <c r="BJ2182" s="13" t="s">
        <v>82</v>
      </c>
      <c r="BK2182" s="135">
        <f>ROUND(I2182*H2182,2)</f>
        <v>315</v>
      </c>
      <c r="BL2182" s="13" t="s">
        <v>288</v>
      </c>
      <c r="BM2182" s="134" t="s">
        <v>3492</v>
      </c>
    </row>
    <row r="2183" spans="2:65" s="1" customFormat="1" ht="10.199999999999999">
      <c r="B2183" s="25"/>
      <c r="D2183" s="136" t="s">
        <v>134</v>
      </c>
      <c r="F2183" s="137" t="s">
        <v>3491</v>
      </c>
      <c r="L2183" s="25"/>
      <c r="M2183" s="138"/>
      <c r="T2183" s="49"/>
      <c r="AT2183" s="13" t="s">
        <v>134</v>
      </c>
      <c r="AU2183" s="13" t="s">
        <v>84</v>
      </c>
    </row>
    <row r="2184" spans="2:65" s="1" customFormat="1" ht="16.5" customHeight="1">
      <c r="B2184" s="25"/>
      <c r="C2184" s="140" t="s">
        <v>1823</v>
      </c>
      <c r="D2184" s="140" t="s">
        <v>3243</v>
      </c>
      <c r="E2184" s="141" t="s">
        <v>3493</v>
      </c>
      <c r="F2184" s="142" t="s">
        <v>3494</v>
      </c>
      <c r="G2184" s="143" t="s">
        <v>450</v>
      </c>
      <c r="H2184" s="144">
        <v>5</v>
      </c>
      <c r="I2184" s="145">
        <v>57000</v>
      </c>
      <c r="J2184" s="145">
        <f>ROUND(I2184*H2184,2)</f>
        <v>285000</v>
      </c>
      <c r="K2184" s="142" t="s">
        <v>132</v>
      </c>
      <c r="L2184" s="146"/>
      <c r="M2184" s="147" t="s">
        <v>1</v>
      </c>
      <c r="N2184" s="148" t="s">
        <v>39</v>
      </c>
      <c r="O2184" s="132">
        <v>0</v>
      </c>
      <c r="P2184" s="132">
        <f>O2184*H2184</f>
        <v>0</v>
      </c>
      <c r="Q2184" s="132">
        <v>0</v>
      </c>
      <c r="R2184" s="132">
        <f>Q2184*H2184</f>
        <v>0</v>
      </c>
      <c r="S2184" s="132">
        <v>0</v>
      </c>
      <c r="T2184" s="133">
        <f>S2184*H2184</f>
        <v>0</v>
      </c>
      <c r="AR2184" s="134" t="s">
        <v>753</v>
      </c>
      <c r="AT2184" s="134" t="s">
        <v>3243</v>
      </c>
      <c r="AU2184" s="134" t="s">
        <v>84</v>
      </c>
      <c r="AY2184" s="13" t="s">
        <v>125</v>
      </c>
      <c r="BE2184" s="135">
        <f>IF(N2184="základní",J2184,0)</f>
        <v>285000</v>
      </c>
      <c r="BF2184" s="135">
        <f>IF(N2184="snížená",J2184,0)</f>
        <v>0</v>
      </c>
      <c r="BG2184" s="135">
        <f>IF(N2184="zákl. přenesená",J2184,0)</f>
        <v>0</v>
      </c>
      <c r="BH2184" s="135">
        <f>IF(N2184="sníž. přenesená",J2184,0)</f>
        <v>0</v>
      </c>
      <c r="BI2184" s="135">
        <f>IF(N2184="nulová",J2184,0)</f>
        <v>0</v>
      </c>
      <c r="BJ2184" s="13" t="s">
        <v>82</v>
      </c>
      <c r="BK2184" s="135">
        <f>ROUND(I2184*H2184,2)</f>
        <v>285000</v>
      </c>
      <c r="BL2184" s="13" t="s">
        <v>288</v>
      </c>
      <c r="BM2184" s="134" t="s">
        <v>3495</v>
      </c>
    </row>
    <row r="2185" spans="2:65" s="1" customFormat="1" ht="10.199999999999999">
      <c r="B2185" s="25"/>
      <c r="D2185" s="136" t="s">
        <v>134</v>
      </c>
      <c r="F2185" s="137" t="s">
        <v>3494</v>
      </c>
      <c r="L2185" s="25"/>
      <c r="M2185" s="138"/>
      <c r="T2185" s="49"/>
      <c r="AT2185" s="13" t="s">
        <v>134</v>
      </c>
      <c r="AU2185" s="13" t="s">
        <v>84</v>
      </c>
    </row>
    <row r="2186" spans="2:65" s="1" customFormat="1" ht="16.5" customHeight="1">
      <c r="B2186" s="25"/>
      <c r="C2186" s="140" t="s">
        <v>3496</v>
      </c>
      <c r="D2186" s="140" t="s">
        <v>3243</v>
      </c>
      <c r="E2186" s="141" t="s">
        <v>3497</v>
      </c>
      <c r="F2186" s="142" t="s">
        <v>3498</v>
      </c>
      <c r="G2186" s="143" t="s">
        <v>450</v>
      </c>
      <c r="H2186" s="144">
        <v>5</v>
      </c>
      <c r="I2186" s="145">
        <v>65500</v>
      </c>
      <c r="J2186" s="145">
        <f>ROUND(I2186*H2186,2)</f>
        <v>327500</v>
      </c>
      <c r="K2186" s="142" t="s">
        <v>132</v>
      </c>
      <c r="L2186" s="146"/>
      <c r="M2186" s="147" t="s">
        <v>1</v>
      </c>
      <c r="N2186" s="148" t="s">
        <v>39</v>
      </c>
      <c r="O2186" s="132">
        <v>0</v>
      </c>
      <c r="P2186" s="132">
        <f>O2186*H2186</f>
        <v>0</v>
      </c>
      <c r="Q2186" s="132">
        <v>0</v>
      </c>
      <c r="R2186" s="132">
        <f>Q2186*H2186</f>
        <v>0</v>
      </c>
      <c r="S2186" s="132">
        <v>0</v>
      </c>
      <c r="T2186" s="133">
        <f>S2186*H2186</f>
        <v>0</v>
      </c>
      <c r="AR2186" s="134" t="s">
        <v>753</v>
      </c>
      <c r="AT2186" s="134" t="s">
        <v>3243</v>
      </c>
      <c r="AU2186" s="134" t="s">
        <v>84</v>
      </c>
      <c r="AY2186" s="13" t="s">
        <v>125</v>
      </c>
      <c r="BE2186" s="135">
        <f>IF(N2186="základní",J2186,0)</f>
        <v>327500</v>
      </c>
      <c r="BF2186" s="135">
        <f>IF(N2186="snížená",J2186,0)</f>
        <v>0</v>
      </c>
      <c r="BG2186" s="135">
        <f>IF(N2186="zákl. přenesená",J2186,0)</f>
        <v>0</v>
      </c>
      <c r="BH2186" s="135">
        <f>IF(N2186="sníž. přenesená",J2186,0)</f>
        <v>0</v>
      </c>
      <c r="BI2186" s="135">
        <f>IF(N2186="nulová",J2186,0)</f>
        <v>0</v>
      </c>
      <c r="BJ2186" s="13" t="s">
        <v>82</v>
      </c>
      <c r="BK2186" s="135">
        <f>ROUND(I2186*H2186,2)</f>
        <v>327500</v>
      </c>
      <c r="BL2186" s="13" t="s">
        <v>288</v>
      </c>
      <c r="BM2186" s="134" t="s">
        <v>3499</v>
      </c>
    </row>
    <row r="2187" spans="2:65" s="1" customFormat="1" ht="10.199999999999999">
      <c r="B2187" s="25"/>
      <c r="D2187" s="136" t="s">
        <v>134</v>
      </c>
      <c r="F2187" s="137" t="s">
        <v>3498</v>
      </c>
      <c r="L2187" s="25"/>
      <c r="M2187" s="138"/>
      <c r="T2187" s="49"/>
      <c r="AT2187" s="13" t="s">
        <v>134</v>
      </c>
      <c r="AU2187" s="13" t="s">
        <v>84</v>
      </c>
    </row>
    <row r="2188" spans="2:65" s="1" customFormat="1" ht="16.5" customHeight="1">
      <c r="B2188" s="25"/>
      <c r="C2188" s="140" t="s">
        <v>1827</v>
      </c>
      <c r="D2188" s="140" t="s">
        <v>3243</v>
      </c>
      <c r="E2188" s="141" t="s">
        <v>3500</v>
      </c>
      <c r="F2188" s="142" t="s">
        <v>3501</v>
      </c>
      <c r="G2188" s="143" t="s">
        <v>146</v>
      </c>
      <c r="H2188" s="144">
        <v>12</v>
      </c>
      <c r="I2188" s="145">
        <v>13400</v>
      </c>
      <c r="J2188" s="145">
        <f>ROUND(I2188*H2188,2)</f>
        <v>160800</v>
      </c>
      <c r="K2188" s="142" t="s">
        <v>132</v>
      </c>
      <c r="L2188" s="146"/>
      <c r="M2188" s="147" t="s">
        <v>1</v>
      </c>
      <c r="N2188" s="148" t="s">
        <v>39</v>
      </c>
      <c r="O2188" s="132">
        <v>0</v>
      </c>
      <c r="P2188" s="132">
        <f>O2188*H2188</f>
        <v>0</v>
      </c>
      <c r="Q2188" s="132">
        <v>0</v>
      </c>
      <c r="R2188" s="132">
        <f>Q2188*H2188</f>
        <v>0</v>
      </c>
      <c r="S2188" s="132">
        <v>0</v>
      </c>
      <c r="T2188" s="133">
        <f>S2188*H2188</f>
        <v>0</v>
      </c>
      <c r="AR2188" s="134" t="s">
        <v>753</v>
      </c>
      <c r="AT2188" s="134" t="s">
        <v>3243</v>
      </c>
      <c r="AU2188" s="134" t="s">
        <v>84</v>
      </c>
      <c r="AY2188" s="13" t="s">
        <v>125</v>
      </c>
      <c r="BE2188" s="135">
        <f>IF(N2188="základní",J2188,0)</f>
        <v>160800</v>
      </c>
      <c r="BF2188" s="135">
        <f>IF(N2188="snížená",J2188,0)</f>
        <v>0</v>
      </c>
      <c r="BG2188" s="135">
        <f>IF(N2188="zákl. přenesená",J2188,0)</f>
        <v>0</v>
      </c>
      <c r="BH2188" s="135">
        <f>IF(N2188="sníž. přenesená",J2188,0)</f>
        <v>0</v>
      </c>
      <c r="BI2188" s="135">
        <f>IF(N2188="nulová",J2188,0)</f>
        <v>0</v>
      </c>
      <c r="BJ2188" s="13" t="s">
        <v>82</v>
      </c>
      <c r="BK2188" s="135">
        <f>ROUND(I2188*H2188,2)</f>
        <v>160800</v>
      </c>
      <c r="BL2188" s="13" t="s">
        <v>288</v>
      </c>
      <c r="BM2188" s="134" t="s">
        <v>3502</v>
      </c>
    </row>
    <row r="2189" spans="2:65" s="1" customFormat="1" ht="10.199999999999999">
      <c r="B2189" s="25"/>
      <c r="D2189" s="136" t="s">
        <v>134</v>
      </c>
      <c r="F2189" s="137" t="s">
        <v>3501</v>
      </c>
      <c r="L2189" s="25"/>
      <c r="M2189" s="138"/>
      <c r="T2189" s="49"/>
      <c r="AT2189" s="13" t="s">
        <v>134</v>
      </c>
      <c r="AU2189" s="13" t="s">
        <v>84</v>
      </c>
    </row>
    <row r="2190" spans="2:65" s="1" customFormat="1" ht="16.5" customHeight="1">
      <c r="B2190" s="25"/>
      <c r="C2190" s="140" t="s">
        <v>3503</v>
      </c>
      <c r="D2190" s="140" t="s">
        <v>3243</v>
      </c>
      <c r="E2190" s="141" t="s">
        <v>3504</v>
      </c>
      <c r="F2190" s="142" t="s">
        <v>3505</v>
      </c>
      <c r="G2190" s="143" t="s">
        <v>146</v>
      </c>
      <c r="H2190" s="144">
        <v>12</v>
      </c>
      <c r="I2190" s="145">
        <v>13400</v>
      </c>
      <c r="J2190" s="145">
        <f>ROUND(I2190*H2190,2)</f>
        <v>160800</v>
      </c>
      <c r="K2190" s="142" t="s">
        <v>132</v>
      </c>
      <c r="L2190" s="146"/>
      <c r="M2190" s="147" t="s">
        <v>1</v>
      </c>
      <c r="N2190" s="148" t="s">
        <v>39</v>
      </c>
      <c r="O2190" s="132">
        <v>0</v>
      </c>
      <c r="P2190" s="132">
        <f>O2190*H2190</f>
        <v>0</v>
      </c>
      <c r="Q2190" s="132">
        <v>0</v>
      </c>
      <c r="R2190" s="132">
        <f>Q2190*H2190</f>
        <v>0</v>
      </c>
      <c r="S2190" s="132">
        <v>0</v>
      </c>
      <c r="T2190" s="133">
        <f>S2190*H2190</f>
        <v>0</v>
      </c>
      <c r="AR2190" s="134" t="s">
        <v>753</v>
      </c>
      <c r="AT2190" s="134" t="s">
        <v>3243</v>
      </c>
      <c r="AU2190" s="134" t="s">
        <v>84</v>
      </c>
      <c r="AY2190" s="13" t="s">
        <v>125</v>
      </c>
      <c r="BE2190" s="135">
        <f>IF(N2190="základní",J2190,0)</f>
        <v>160800</v>
      </c>
      <c r="BF2190" s="135">
        <f>IF(N2190="snížená",J2190,0)</f>
        <v>0</v>
      </c>
      <c r="BG2190" s="135">
        <f>IF(N2190="zákl. přenesená",J2190,0)</f>
        <v>0</v>
      </c>
      <c r="BH2190" s="135">
        <f>IF(N2190="sníž. přenesená",J2190,0)</f>
        <v>0</v>
      </c>
      <c r="BI2190" s="135">
        <f>IF(N2190="nulová",J2190,0)</f>
        <v>0</v>
      </c>
      <c r="BJ2190" s="13" t="s">
        <v>82</v>
      </c>
      <c r="BK2190" s="135">
        <f>ROUND(I2190*H2190,2)</f>
        <v>160800</v>
      </c>
      <c r="BL2190" s="13" t="s">
        <v>288</v>
      </c>
      <c r="BM2190" s="134" t="s">
        <v>3506</v>
      </c>
    </row>
    <row r="2191" spans="2:65" s="1" customFormat="1" ht="10.199999999999999">
      <c r="B2191" s="25"/>
      <c r="D2191" s="136" t="s">
        <v>134</v>
      </c>
      <c r="F2191" s="137" t="s">
        <v>3505</v>
      </c>
      <c r="L2191" s="25"/>
      <c r="M2191" s="138"/>
      <c r="T2191" s="49"/>
      <c r="AT2191" s="13" t="s">
        <v>134</v>
      </c>
      <c r="AU2191" s="13" t="s">
        <v>84</v>
      </c>
    </row>
    <row r="2192" spans="2:65" s="1" customFormat="1" ht="16.5" customHeight="1">
      <c r="B2192" s="25"/>
      <c r="C2192" s="140" t="s">
        <v>1832</v>
      </c>
      <c r="D2192" s="140" t="s">
        <v>3243</v>
      </c>
      <c r="E2192" s="141" t="s">
        <v>3507</v>
      </c>
      <c r="F2192" s="142" t="s">
        <v>3508</v>
      </c>
      <c r="G2192" s="143" t="s">
        <v>146</v>
      </c>
      <c r="H2192" s="144">
        <v>10</v>
      </c>
      <c r="I2192" s="145">
        <v>10200</v>
      </c>
      <c r="J2192" s="145">
        <f>ROUND(I2192*H2192,2)</f>
        <v>102000</v>
      </c>
      <c r="K2192" s="142" t="s">
        <v>132</v>
      </c>
      <c r="L2192" s="146"/>
      <c r="M2192" s="147" t="s">
        <v>1</v>
      </c>
      <c r="N2192" s="148" t="s">
        <v>39</v>
      </c>
      <c r="O2192" s="132">
        <v>0</v>
      </c>
      <c r="P2192" s="132">
        <f>O2192*H2192</f>
        <v>0</v>
      </c>
      <c r="Q2192" s="132">
        <v>0</v>
      </c>
      <c r="R2192" s="132">
        <f>Q2192*H2192</f>
        <v>0</v>
      </c>
      <c r="S2192" s="132">
        <v>0</v>
      </c>
      <c r="T2192" s="133">
        <f>S2192*H2192</f>
        <v>0</v>
      </c>
      <c r="AR2192" s="134" t="s">
        <v>753</v>
      </c>
      <c r="AT2192" s="134" t="s">
        <v>3243</v>
      </c>
      <c r="AU2192" s="134" t="s">
        <v>84</v>
      </c>
      <c r="AY2192" s="13" t="s">
        <v>125</v>
      </c>
      <c r="BE2192" s="135">
        <f>IF(N2192="základní",J2192,0)</f>
        <v>102000</v>
      </c>
      <c r="BF2192" s="135">
        <f>IF(N2192="snížená",J2192,0)</f>
        <v>0</v>
      </c>
      <c r="BG2192" s="135">
        <f>IF(N2192="zákl. přenesená",J2192,0)</f>
        <v>0</v>
      </c>
      <c r="BH2192" s="135">
        <f>IF(N2192="sníž. přenesená",J2192,0)</f>
        <v>0</v>
      </c>
      <c r="BI2192" s="135">
        <f>IF(N2192="nulová",J2192,0)</f>
        <v>0</v>
      </c>
      <c r="BJ2192" s="13" t="s">
        <v>82</v>
      </c>
      <c r="BK2192" s="135">
        <f>ROUND(I2192*H2192,2)</f>
        <v>102000</v>
      </c>
      <c r="BL2192" s="13" t="s">
        <v>288</v>
      </c>
      <c r="BM2192" s="134" t="s">
        <v>3509</v>
      </c>
    </row>
    <row r="2193" spans="2:65" s="1" customFormat="1" ht="10.199999999999999">
      <c r="B2193" s="25"/>
      <c r="D2193" s="136" t="s">
        <v>134</v>
      </c>
      <c r="F2193" s="137" t="s">
        <v>3508</v>
      </c>
      <c r="L2193" s="25"/>
      <c r="M2193" s="138"/>
      <c r="T2193" s="49"/>
      <c r="AT2193" s="13" t="s">
        <v>134</v>
      </c>
      <c r="AU2193" s="13" t="s">
        <v>84</v>
      </c>
    </row>
    <row r="2194" spans="2:65" s="1" customFormat="1" ht="16.5" customHeight="1">
      <c r="B2194" s="25"/>
      <c r="C2194" s="140" t="s">
        <v>3510</v>
      </c>
      <c r="D2194" s="140" t="s">
        <v>3243</v>
      </c>
      <c r="E2194" s="141" t="s">
        <v>3511</v>
      </c>
      <c r="F2194" s="142" t="s">
        <v>3512</v>
      </c>
      <c r="G2194" s="143" t="s">
        <v>146</v>
      </c>
      <c r="H2194" s="144">
        <v>10</v>
      </c>
      <c r="I2194" s="145">
        <v>5100</v>
      </c>
      <c r="J2194" s="145">
        <f>ROUND(I2194*H2194,2)</f>
        <v>51000</v>
      </c>
      <c r="K2194" s="142" t="s">
        <v>132</v>
      </c>
      <c r="L2194" s="146"/>
      <c r="M2194" s="147" t="s">
        <v>1</v>
      </c>
      <c r="N2194" s="148" t="s">
        <v>39</v>
      </c>
      <c r="O2194" s="132">
        <v>0</v>
      </c>
      <c r="P2194" s="132">
        <f>O2194*H2194</f>
        <v>0</v>
      </c>
      <c r="Q2194" s="132">
        <v>0</v>
      </c>
      <c r="R2194" s="132">
        <f>Q2194*H2194</f>
        <v>0</v>
      </c>
      <c r="S2194" s="132">
        <v>0</v>
      </c>
      <c r="T2194" s="133">
        <f>S2194*H2194</f>
        <v>0</v>
      </c>
      <c r="AR2194" s="134" t="s">
        <v>753</v>
      </c>
      <c r="AT2194" s="134" t="s">
        <v>3243</v>
      </c>
      <c r="AU2194" s="134" t="s">
        <v>84</v>
      </c>
      <c r="AY2194" s="13" t="s">
        <v>125</v>
      </c>
      <c r="BE2194" s="135">
        <f>IF(N2194="základní",J2194,0)</f>
        <v>51000</v>
      </c>
      <c r="BF2194" s="135">
        <f>IF(N2194="snížená",J2194,0)</f>
        <v>0</v>
      </c>
      <c r="BG2194" s="135">
        <f>IF(N2194="zákl. přenesená",J2194,0)</f>
        <v>0</v>
      </c>
      <c r="BH2194" s="135">
        <f>IF(N2194="sníž. přenesená",J2194,0)</f>
        <v>0</v>
      </c>
      <c r="BI2194" s="135">
        <f>IF(N2194="nulová",J2194,0)</f>
        <v>0</v>
      </c>
      <c r="BJ2194" s="13" t="s">
        <v>82</v>
      </c>
      <c r="BK2194" s="135">
        <f>ROUND(I2194*H2194,2)</f>
        <v>51000</v>
      </c>
      <c r="BL2194" s="13" t="s">
        <v>288</v>
      </c>
      <c r="BM2194" s="134" t="s">
        <v>3513</v>
      </c>
    </row>
    <row r="2195" spans="2:65" s="1" customFormat="1" ht="10.199999999999999">
      <c r="B2195" s="25"/>
      <c r="D2195" s="136" t="s">
        <v>134</v>
      </c>
      <c r="F2195" s="137" t="s">
        <v>3512</v>
      </c>
      <c r="L2195" s="25"/>
      <c r="M2195" s="138"/>
      <c r="T2195" s="49"/>
      <c r="AT2195" s="13" t="s">
        <v>134</v>
      </c>
      <c r="AU2195" s="13" t="s">
        <v>84</v>
      </c>
    </row>
    <row r="2196" spans="2:65" s="1" customFormat="1" ht="16.5" customHeight="1">
      <c r="B2196" s="25"/>
      <c r="C2196" s="140" t="s">
        <v>1836</v>
      </c>
      <c r="D2196" s="140" t="s">
        <v>3243</v>
      </c>
      <c r="E2196" s="141" t="s">
        <v>3514</v>
      </c>
      <c r="F2196" s="142" t="s">
        <v>3515</v>
      </c>
      <c r="G2196" s="143" t="s">
        <v>146</v>
      </c>
      <c r="H2196" s="144">
        <v>10</v>
      </c>
      <c r="I2196" s="145">
        <v>1300</v>
      </c>
      <c r="J2196" s="145">
        <f>ROUND(I2196*H2196,2)</f>
        <v>13000</v>
      </c>
      <c r="K2196" s="142" t="s">
        <v>132</v>
      </c>
      <c r="L2196" s="146"/>
      <c r="M2196" s="147" t="s">
        <v>1</v>
      </c>
      <c r="N2196" s="148" t="s">
        <v>39</v>
      </c>
      <c r="O2196" s="132">
        <v>0</v>
      </c>
      <c r="P2196" s="132">
        <f>O2196*H2196</f>
        <v>0</v>
      </c>
      <c r="Q2196" s="132">
        <v>0</v>
      </c>
      <c r="R2196" s="132">
        <f>Q2196*H2196</f>
        <v>0</v>
      </c>
      <c r="S2196" s="132">
        <v>0</v>
      </c>
      <c r="T2196" s="133">
        <f>S2196*H2196</f>
        <v>0</v>
      </c>
      <c r="AR2196" s="134" t="s">
        <v>753</v>
      </c>
      <c r="AT2196" s="134" t="s">
        <v>3243</v>
      </c>
      <c r="AU2196" s="134" t="s">
        <v>84</v>
      </c>
      <c r="AY2196" s="13" t="s">
        <v>125</v>
      </c>
      <c r="BE2196" s="135">
        <f>IF(N2196="základní",J2196,0)</f>
        <v>13000</v>
      </c>
      <c r="BF2196" s="135">
        <f>IF(N2196="snížená",J2196,0)</f>
        <v>0</v>
      </c>
      <c r="BG2196" s="135">
        <f>IF(N2196="zákl. přenesená",J2196,0)</f>
        <v>0</v>
      </c>
      <c r="BH2196" s="135">
        <f>IF(N2196="sníž. přenesená",J2196,0)</f>
        <v>0</v>
      </c>
      <c r="BI2196" s="135">
        <f>IF(N2196="nulová",J2196,0)</f>
        <v>0</v>
      </c>
      <c r="BJ2196" s="13" t="s">
        <v>82</v>
      </c>
      <c r="BK2196" s="135">
        <f>ROUND(I2196*H2196,2)</f>
        <v>13000</v>
      </c>
      <c r="BL2196" s="13" t="s">
        <v>288</v>
      </c>
      <c r="BM2196" s="134" t="s">
        <v>3516</v>
      </c>
    </row>
    <row r="2197" spans="2:65" s="1" customFormat="1" ht="10.199999999999999">
      <c r="B2197" s="25"/>
      <c r="D2197" s="136" t="s">
        <v>134</v>
      </c>
      <c r="F2197" s="137" t="s">
        <v>3515</v>
      </c>
      <c r="L2197" s="25"/>
      <c r="M2197" s="138"/>
      <c r="T2197" s="49"/>
      <c r="AT2197" s="13" t="s">
        <v>134</v>
      </c>
      <c r="AU2197" s="13" t="s">
        <v>84</v>
      </c>
    </row>
    <row r="2198" spans="2:65" s="1" customFormat="1" ht="16.5" customHeight="1">
      <c r="B2198" s="25"/>
      <c r="C2198" s="140" t="s">
        <v>3517</v>
      </c>
      <c r="D2198" s="140" t="s">
        <v>3243</v>
      </c>
      <c r="E2198" s="141" t="s">
        <v>3518</v>
      </c>
      <c r="F2198" s="142" t="s">
        <v>3519</v>
      </c>
      <c r="G2198" s="143" t="s">
        <v>146</v>
      </c>
      <c r="H2198" s="144">
        <v>30</v>
      </c>
      <c r="I2198" s="145">
        <v>3500</v>
      </c>
      <c r="J2198" s="145">
        <f>ROUND(I2198*H2198,2)</f>
        <v>105000</v>
      </c>
      <c r="K2198" s="142" t="s">
        <v>132</v>
      </c>
      <c r="L2198" s="146"/>
      <c r="M2198" s="147" t="s">
        <v>1</v>
      </c>
      <c r="N2198" s="148" t="s">
        <v>39</v>
      </c>
      <c r="O2198" s="132">
        <v>0</v>
      </c>
      <c r="P2198" s="132">
        <f>O2198*H2198</f>
        <v>0</v>
      </c>
      <c r="Q2198" s="132">
        <v>0</v>
      </c>
      <c r="R2198" s="132">
        <f>Q2198*H2198</f>
        <v>0</v>
      </c>
      <c r="S2198" s="132">
        <v>0</v>
      </c>
      <c r="T2198" s="133">
        <f>S2198*H2198</f>
        <v>0</v>
      </c>
      <c r="AR2198" s="134" t="s">
        <v>753</v>
      </c>
      <c r="AT2198" s="134" t="s">
        <v>3243</v>
      </c>
      <c r="AU2198" s="134" t="s">
        <v>84</v>
      </c>
      <c r="AY2198" s="13" t="s">
        <v>125</v>
      </c>
      <c r="BE2198" s="135">
        <f>IF(N2198="základní",J2198,0)</f>
        <v>105000</v>
      </c>
      <c r="BF2198" s="135">
        <f>IF(N2198="snížená",J2198,0)</f>
        <v>0</v>
      </c>
      <c r="BG2198" s="135">
        <f>IF(N2198="zákl. přenesená",J2198,0)</f>
        <v>0</v>
      </c>
      <c r="BH2198" s="135">
        <f>IF(N2198="sníž. přenesená",J2198,0)</f>
        <v>0</v>
      </c>
      <c r="BI2198" s="135">
        <f>IF(N2198="nulová",J2198,0)</f>
        <v>0</v>
      </c>
      <c r="BJ2198" s="13" t="s">
        <v>82</v>
      </c>
      <c r="BK2198" s="135">
        <f>ROUND(I2198*H2198,2)</f>
        <v>105000</v>
      </c>
      <c r="BL2198" s="13" t="s">
        <v>288</v>
      </c>
      <c r="BM2198" s="134" t="s">
        <v>3520</v>
      </c>
    </row>
    <row r="2199" spans="2:65" s="1" customFormat="1" ht="10.199999999999999">
      <c r="B2199" s="25"/>
      <c r="D2199" s="136" t="s">
        <v>134</v>
      </c>
      <c r="F2199" s="137" t="s">
        <v>3519</v>
      </c>
      <c r="L2199" s="25"/>
      <c r="M2199" s="138"/>
      <c r="T2199" s="49"/>
      <c r="AT2199" s="13" t="s">
        <v>134</v>
      </c>
      <c r="AU2199" s="13" t="s">
        <v>84</v>
      </c>
    </row>
    <row r="2200" spans="2:65" s="1" customFormat="1" ht="16.5" customHeight="1">
      <c r="B2200" s="25"/>
      <c r="C2200" s="140" t="s">
        <v>1842</v>
      </c>
      <c r="D2200" s="140" t="s">
        <v>3243</v>
      </c>
      <c r="E2200" s="141" t="s">
        <v>3521</v>
      </c>
      <c r="F2200" s="142" t="s">
        <v>3522</v>
      </c>
      <c r="G2200" s="143" t="s">
        <v>146</v>
      </c>
      <c r="H2200" s="144">
        <v>30</v>
      </c>
      <c r="I2200" s="145">
        <v>3800</v>
      </c>
      <c r="J2200" s="145">
        <f>ROUND(I2200*H2200,2)</f>
        <v>114000</v>
      </c>
      <c r="K2200" s="142" t="s">
        <v>132</v>
      </c>
      <c r="L2200" s="146"/>
      <c r="M2200" s="147" t="s">
        <v>1</v>
      </c>
      <c r="N2200" s="148" t="s">
        <v>39</v>
      </c>
      <c r="O2200" s="132">
        <v>0</v>
      </c>
      <c r="P2200" s="132">
        <f>O2200*H2200</f>
        <v>0</v>
      </c>
      <c r="Q2200" s="132">
        <v>0</v>
      </c>
      <c r="R2200" s="132">
        <f>Q2200*H2200</f>
        <v>0</v>
      </c>
      <c r="S2200" s="132">
        <v>0</v>
      </c>
      <c r="T2200" s="133">
        <f>S2200*H2200</f>
        <v>0</v>
      </c>
      <c r="AR2200" s="134" t="s">
        <v>753</v>
      </c>
      <c r="AT2200" s="134" t="s">
        <v>3243</v>
      </c>
      <c r="AU2200" s="134" t="s">
        <v>84</v>
      </c>
      <c r="AY2200" s="13" t="s">
        <v>125</v>
      </c>
      <c r="BE2200" s="135">
        <f>IF(N2200="základní",J2200,0)</f>
        <v>114000</v>
      </c>
      <c r="BF2200" s="135">
        <f>IF(N2200="snížená",J2200,0)</f>
        <v>0</v>
      </c>
      <c r="BG2200" s="135">
        <f>IF(N2200="zákl. přenesená",J2200,0)</f>
        <v>0</v>
      </c>
      <c r="BH2200" s="135">
        <f>IF(N2200="sníž. přenesená",J2200,0)</f>
        <v>0</v>
      </c>
      <c r="BI2200" s="135">
        <f>IF(N2200="nulová",J2200,0)</f>
        <v>0</v>
      </c>
      <c r="BJ2200" s="13" t="s">
        <v>82</v>
      </c>
      <c r="BK2200" s="135">
        <f>ROUND(I2200*H2200,2)</f>
        <v>114000</v>
      </c>
      <c r="BL2200" s="13" t="s">
        <v>288</v>
      </c>
      <c r="BM2200" s="134" t="s">
        <v>3523</v>
      </c>
    </row>
    <row r="2201" spans="2:65" s="1" customFormat="1" ht="10.199999999999999">
      <c r="B2201" s="25"/>
      <c r="D2201" s="136" t="s">
        <v>134</v>
      </c>
      <c r="F2201" s="137" t="s">
        <v>3522</v>
      </c>
      <c r="L2201" s="25"/>
      <c r="M2201" s="138"/>
      <c r="T2201" s="49"/>
      <c r="AT2201" s="13" t="s">
        <v>134</v>
      </c>
      <c r="AU2201" s="13" t="s">
        <v>84</v>
      </c>
    </row>
    <row r="2202" spans="2:65" s="1" customFormat="1" ht="16.5" customHeight="1">
      <c r="B2202" s="25"/>
      <c r="C2202" s="140" t="s">
        <v>3524</v>
      </c>
      <c r="D2202" s="140" t="s">
        <v>3243</v>
      </c>
      <c r="E2202" s="141" t="s">
        <v>3525</v>
      </c>
      <c r="F2202" s="142" t="s">
        <v>3526</v>
      </c>
      <c r="G2202" s="143" t="s">
        <v>146</v>
      </c>
      <c r="H2202" s="144">
        <v>30</v>
      </c>
      <c r="I2202" s="145">
        <v>3000</v>
      </c>
      <c r="J2202" s="145">
        <f>ROUND(I2202*H2202,2)</f>
        <v>90000</v>
      </c>
      <c r="K2202" s="142" t="s">
        <v>132</v>
      </c>
      <c r="L2202" s="146"/>
      <c r="M2202" s="147" t="s">
        <v>1</v>
      </c>
      <c r="N2202" s="148" t="s">
        <v>39</v>
      </c>
      <c r="O2202" s="132">
        <v>0</v>
      </c>
      <c r="P2202" s="132">
        <f>O2202*H2202</f>
        <v>0</v>
      </c>
      <c r="Q2202" s="132">
        <v>0</v>
      </c>
      <c r="R2202" s="132">
        <f>Q2202*H2202</f>
        <v>0</v>
      </c>
      <c r="S2202" s="132">
        <v>0</v>
      </c>
      <c r="T2202" s="133">
        <f>S2202*H2202</f>
        <v>0</v>
      </c>
      <c r="AR2202" s="134" t="s">
        <v>753</v>
      </c>
      <c r="AT2202" s="134" t="s">
        <v>3243</v>
      </c>
      <c r="AU2202" s="134" t="s">
        <v>84</v>
      </c>
      <c r="AY2202" s="13" t="s">
        <v>125</v>
      </c>
      <c r="BE2202" s="135">
        <f>IF(N2202="základní",J2202,0)</f>
        <v>90000</v>
      </c>
      <c r="BF2202" s="135">
        <f>IF(N2202="snížená",J2202,0)</f>
        <v>0</v>
      </c>
      <c r="BG2202" s="135">
        <f>IF(N2202="zákl. přenesená",J2202,0)</f>
        <v>0</v>
      </c>
      <c r="BH2202" s="135">
        <f>IF(N2202="sníž. přenesená",J2202,0)</f>
        <v>0</v>
      </c>
      <c r="BI2202" s="135">
        <f>IF(N2202="nulová",J2202,0)</f>
        <v>0</v>
      </c>
      <c r="BJ2202" s="13" t="s">
        <v>82</v>
      </c>
      <c r="BK2202" s="135">
        <f>ROUND(I2202*H2202,2)</f>
        <v>90000</v>
      </c>
      <c r="BL2202" s="13" t="s">
        <v>288</v>
      </c>
      <c r="BM2202" s="134" t="s">
        <v>3527</v>
      </c>
    </row>
    <row r="2203" spans="2:65" s="1" customFormat="1" ht="10.199999999999999">
      <c r="B2203" s="25"/>
      <c r="D2203" s="136" t="s">
        <v>134</v>
      </c>
      <c r="F2203" s="137" t="s">
        <v>3526</v>
      </c>
      <c r="L2203" s="25"/>
      <c r="M2203" s="138"/>
      <c r="T2203" s="49"/>
      <c r="AT2203" s="13" t="s">
        <v>134</v>
      </c>
      <c r="AU2203" s="13" t="s">
        <v>84</v>
      </c>
    </row>
    <row r="2204" spans="2:65" s="1" customFormat="1" ht="16.5" customHeight="1">
      <c r="B2204" s="25"/>
      <c r="C2204" s="140" t="s">
        <v>1846</v>
      </c>
      <c r="D2204" s="140" t="s">
        <v>3243</v>
      </c>
      <c r="E2204" s="141" t="s">
        <v>3528</v>
      </c>
      <c r="F2204" s="142" t="s">
        <v>3529</v>
      </c>
      <c r="G2204" s="143" t="s">
        <v>146</v>
      </c>
      <c r="H2204" s="144">
        <v>30</v>
      </c>
      <c r="I2204" s="145">
        <v>2450</v>
      </c>
      <c r="J2204" s="145">
        <f>ROUND(I2204*H2204,2)</f>
        <v>73500</v>
      </c>
      <c r="K2204" s="142" t="s">
        <v>132</v>
      </c>
      <c r="L2204" s="146"/>
      <c r="M2204" s="147" t="s">
        <v>1</v>
      </c>
      <c r="N2204" s="148" t="s">
        <v>39</v>
      </c>
      <c r="O2204" s="132">
        <v>0</v>
      </c>
      <c r="P2204" s="132">
        <f>O2204*H2204</f>
        <v>0</v>
      </c>
      <c r="Q2204" s="132">
        <v>0</v>
      </c>
      <c r="R2204" s="132">
        <f>Q2204*H2204</f>
        <v>0</v>
      </c>
      <c r="S2204" s="132">
        <v>0</v>
      </c>
      <c r="T2204" s="133">
        <f>S2204*H2204</f>
        <v>0</v>
      </c>
      <c r="AR2204" s="134" t="s">
        <v>753</v>
      </c>
      <c r="AT2204" s="134" t="s">
        <v>3243</v>
      </c>
      <c r="AU2204" s="134" t="s">
        <v>84</v>
      </c>
      <c r="AY2204" s="13" t="s">
        <v>125</v>
      </c>
      <c r="BE2204" s="135">
        <f>IF(N2204="základní",J2204,0)</f>
        <v>73500</v>
      </c>
      <c r="BF2204" s="135">
        <f>IF(N2204="snížená",J2204,0)</f>
        <v>0</v>
      </c>
      <c r="BG2204" s="135">
        <f>IF(N2204="zákl. přenesená",J2204,0)</f>
        <v>0</v>
      </c>
      <c r="BH2204" s="135">
        <f>IF(N2204="sníž. přenesená",J2204,0)</f>
        <v>0</v>
      </c>
      <c r="BI2204" s="135">
        <f>IF(N2204="nulová",J2204,0)</f>
        <v>0</v>
      </c>
      <c r="BJ2204" s="13" t="s">
        <v>82</v>
      </c>
      <c r="BK2204" s="135">
        <f>ROUND(I2204*H2204,2)</f>
        <v>73500</v>
      </c>
      <c r="BL2204" s="13" t="s">
        <v>288</v>
      </c>
      <c r="BM2204" s="134" t="s">
        <v>3530</v>
      </c>
    </row>
    <row r="2205" spans="2:65" s="1" customFormat="1" ht="10.199999999999999">
      <c r="B2205" s="25"/>
      <c r="D2205" s="136" t="s">
        <v>134</v>
      </c>
      <c r="F2205" s="137" t="s">
        <v>3529</v>
      </c>
      <c r="L2205" s="25"/>
      <c r="M2205" s="138"/>
      <c r="T2205" s="49"/>
      <c r="AT2205" s="13" t="s">
        <v>134</v>
      </c>
      <c r="AU2205" s="13" t="s">
        <v>84</v>
      </c>
    </row>
    <row r="2206" spans="2:65" s="1" customFormat="1" ht="16.5" customHeight="1">
      <c r="B2206" s="25"/>
      <c r="C2206" s="140" t="s">
        <v>3531</v>
      </c>
      <c r="D2206" s="140" t="s">
        <v>3243</v>
      </c>
      <c r="E2206" s="141" t="s">
        <v>3532</v>
      </c>
      <c r="F2206" s="142" t="s">
        <v>3533</v>
      </c>
      <c r="G2206" s="143" t="s">
        <v>146</v>
      </c>
      <c r="H2206" s="144">
        <v>30</v>
      </c>
      <c r="I2206" s="145">
        <v>2200</v>
      </c>
      <c r="J2206" s="145">
        <f>ROUND(I2206*H2206,2)</f>
        <v>66000</v>
      </c>
      <c r="K2206" s="142" t="s">
        <v>132</v>
      </c>
      <c r="L2206" s="146"/>
      <c r="M2206" s="147" t="s">
        <v>1</v>
      </c>
      <c r="N2206" s="148" t="s">
        <v>39</v>
      </c>
      <c r="O2206" s="132">
        <v>0</v>
      </c>
      <c r="P2206" s="132">
        <f>O2206*H2206</f>
        <v>0</v>
      </c>
      <c r="Q2206" s="132">
        <v>0</v>
      </c>
      <c r="R2206" s="132">
        <f>Q2206*H2206</f>
        <v>0</v>
      </c>
      <c r="S2206" s="132">
        <v>0</v>
      </c>
      <c r="T2206" s="133">
        <f>S2206*H2206</f>
        <v>0</v>
      </c>
      <c r="AR2206" s="134" t="s">
        <v>753</v>
      </c>
      <c r="AT2206" s="134" t="s">
        <v>3243</v>
      </c>
      <c r="AU2206" s="134" t="s">
        <v>84</v>
      </c>
      <c r="AY2206" s="13" t="s">
        <v>125</v>
      </c>
      <c r="BE2206" s="135">
        <f>IF(N2206="základní",J2206,0)</f>
        <v>66000</v>
      </c>
      <c r="BF2206" s="135">
        <f>IF(N2206="snížená",J2206,0)</f>
        <v>0</v>
      </c>
      <c r="BG2206" s="135">
        <f>IF(N2206="zákl. přenesená",J2206,0)</f>
        <v>0</v>
      </c>
      <c r="BH2206" s="135">
        <f>IF(N2206="sníž. přenesená",J2206,0)</f>
        <v>0</v>
      </c>
      <c r="BI2206" s="135">
        <f>IF(N2206="nulová",J2206,0)</f>
        <v>0</v>
      </c>
      <c r="BJ2206" s="13" t="s">
        <v>82</v>
      </c>
      <c r="BK2206" s="135">
        <f>ROUND(I2206*H2206,2)</f>
        <v>66000</v>
      </c>
      <c r="BL2206" s="13" t="s">
        <v>288</v>
      </c>
      <c r="BM2206" s="134" t="s">
        <v>3534</v>
      </c>
    </row>
    <row r="2207" spans="2:65" s="1" customFormat="1" ht="10.199999999999999">
      <c r="B2207" s="25"/>
      <c r="D2207" s="136" t="s">
        <v>134</v>
      </c>
      <c r="F2207" s="137" t="s">
        <v>3533</v>
      </c>
      <c r="L2207" s="25"/>
      <c r="M2207" s="138"/>
      <c r="T2207" s="49"/>
      <c r="AT2207" s="13" t="s">
        <v>134</v>
      </c>
      <c r="AU2207" s="13" t="s">
        <v>84</v>
      </c>
    </row>
    <row r="2208" spans="2:65" s="1" customFormat="1" ht="16.5" customHeight="1">
      <c r="B2208" s="25"/>
      <c r="C2208" s="140" t="s">
        <v>1852</v>
      </c>
      <c r="D2208" s="140" t="s">
        <v>3243</v>
      </c>
      <c r="E2208" s="141" t="s">
        <v>3535</v>
      </c>
      <c r="F2208" s="142" t="s">
        <v>3536</v>
      </c>
      <c r="G2208" s="143" t="s">
        <v>146</v>
      </c>
      <c r="H2208" s="144">
        <v>30</v>
      </c>
      <c r="I2208" s="145">
        <v>2100</v>
      </c>
      <c r="J2208" s="145">
        <f>ROUND(I2208*H2208,2)</f>
        <v>63000</v>
      </c>
      <c r="K2208" s="142" t="s">
        <v>132</v>
      </c>
      <c r="L2208" s="146"/>
      <c r="M2208" s="147" t="s">
        <v>1</v>
      </c>
      <c r="N2208" s="148" t="s">
        <v>39</v>
      </c>
      <c r="O2208" s="132">
        <v>0</v>
      </c>
      <c r="P2208" s="132">
        <f>O2208*H2208</f>
        <v>0</v>
      </c>
      <c r="Q2208" s="132">
        <v>0</v>
      </c>
      <c r="R2208" s="132">
        <f>Q2208*H2208</f>
        <v>0</v>
      </c>
      <c r="S2208" s="132">
        <v>0</v>
      </c>
      <c r="T2208" s="133">
        <f>S2208*H2208</f>
        <v>0</v>
      </c>
      <c r="AR2208" s="134" t="s">
        <v>753</v>
      </c>
      <c r="AT2208" s="134" t="s">
        <v>3243</v>
      </c>
      <c r="AU2208" s="134" t="s">
        <v>84</v>
      </c>
      <c r="AY2208" s="13" t="s">
        <v>125</v>
      </c>
      <c r="BE2208" s="135">
        <f>IF(N2208="základní",J2208,0)</f>
        <v>63000</v>
      </c>
      <c r="BF2208" s="135">
        <f>IF(N2208="snížená",J2208,0)</f>
        <v>0</v>
      </c>
      <c r="BG2208" s="135">
        <f>IF(N2208="zákl. přenesená",J2208,0)</f>
        <v>0</v>
      </c>
      <c r="BH2208" s="135">
        <f>IF(N2208="sníž. přenesená",J2208,0)</f>
        <v>0</v>
      </c>
      <c r="BI2208" s="135">
        <f>IF(N2208="nulová",J2208,0)</f>
        <v>0</v>
      </c>
      <c r="BJ2208" s="13" t="s">
        <v>82</v>
      </c>
      <c r="BK2208" s="135">
        <f>ROUND(I2208*H2208,2)</f>
        <v>63000</v>
      </c>
      <c r="BL2208" s="13" t="s">
        <v>288</v>
      </c>
      <c r="BM2208" s="134" t="s">
        <v>3537</v>
      </c>
    </row>
    <row r="2209" spans="2:65" s="1" customFormat="1" ht="10.199999999999999">
      <c r="B2209" s="25"/>
      <c r="D2209" s="136" t="s">
        <v>134</v>
      </c>
      <c r="F2209" s="137" t="s">
        <v>3536</v>
      </c>
      <c r="L2209" s="25"/>
      <c r="M2209" s="138"/>
      <c r="T2209" s="49"/>
      <c r="AT2209" s="13" t="s">
        <v>134</v>
      </c>
      <c r="AU2209" s="13" t="s">
        <v>84</v>
      </c>
    </row>
    <row r="2210" spans="2:65" s="1" customFormat="1" ht="16.5" customHeight="1">
      <c r="B2210" s="25"/>
      <c r="C2210" s="140" t="s">
        <v>3538</v>
      </c>
      <c r="D2210" s="140" t="s">
        <v>3243</v>
      </c>
      <c r="E2210" s="141" t="s">
        <v>3539</v>
      </c>
      <c r="F2210" s="142" t="s">
        <v>3540</v>
      </c>
      <c r="G2210" s="143" t="s">
        <v>146</v>
      </c>
      <c r="H2210" s="144">
        <v>30</v>
      </c>
      <c r="I2210" s="145">
        <v>2250</v>
      </c>
      <c r="J2210" s="145">
        <f>ROUND(I2210*H2210,2)</f>
        <v>67500</v>
      </c>
      <c r="K2210" s="142" t="s">
        <v>132</v>
      </c>
      <c r="L2210" s="146"/>
      <c r="M2210" s="147" t="s">
        <v>1</v>
      </c>
      <c r="N2210" s="148" t="s">
        <v>39</v>
      </c>
      <c r="O2210" s="132">
        <v>0</v>
      </c>
      <c r="P2210" s="132">
        <f>O2210*H2210</f>
        <v>0</v>
      </c>
      <c r="Q2210" s="132">
        <v>0</v>
      </c>
      <c r="R2210" s="132">
        <f>Q2210*H2210</f>
        <v>0</v>
      </c>
      <c r="S2210" s="132">
        <v>0</v>
      </c>
      <c r="T2210" s="133">
        <f>S2210*H2210</f>
        <v>0</v>
      </c>
      <c r="AR2210" s="134" t="s">
        <v>753</v>
      </c>
      <c r="AT2210" s="134" t="s">
        <v>3243</v>
      </c>
      <c r="AU2210" s="134" t="s">
        <v>84</v>
      </c>
      <c r="AY2210" s="13" t="s">
        <v>125</v>
      </c>
      <c r="BE2210" s="135">
        <f>IF(N2210="základní",J2210,0)</f>
        <v>67500</v>
      </c>
      <c r="BF2210" s="135">
        <f>IF(N2210="snížená",J2210,0)</f>
        <v>0</v>
      </c>
      <c r="BG2210" s="135">
        <f>IF(N2210="zákl. přenesená",J2210,0)</f>
        <v>0</v>
      </c>
      <c r="BH2210" s="135">
        <f>IF(N2210="sníž. přenesená",J2210,0)</f>
        <v>0</v>
      </c>
      <c r="BI2210" s="135">
        <f>IF(N2210="nulová",J2210,0)</f>
        <v>0</v>
      </c>
      <c r="BJ2210" s="13" t="s">
        <v>82</v>
      </c>
      <c r="BK2210" s="135">
        <f>ROUND(I2210*H2210,2)</f>
        <v>67500</v>
      </c>
      <c r="BL2210" s="13" t="s">
        <v>288</v>
      </c>
      <c r="BM2210" s="134" t="s">
        <v>3541</v>
      </c>
    </row>
    <row r="2211" spans="2:65" s="1" customFormat="1" ht="10.199999999999999">
      <c r="B2211" s="25"/>
      <c r="D2211" s="136" t="s">
        <v>134</v>
      </c>
      <c r="F2211" s="137" t="s">
        <v>3540</v>
      </c>
      <c r="L2211" s="25"/>
      <c r="M2211" s="138"/>
      <c r="T2211" s="49"/>
      <c r="AT2211" s="13" t="s">
        <v>134</v>
      </c>
      <c r="AU2211" s="13" t="s">
        <v>84</v>
      </c>
    </row>
    <row r="2212" spans="2:65" s="1" customFormat="1" ht="16.5" customHeight="1">
      <c r="B2212" s="25"/>
      <c r="C2212" s="140" t="s">
        <v>1858</v>
      </c>
      <c r="D2212" s="140" t="s">
        <v>3243</v>
      </c>
      <c r="E2212" s="141" t="s">
        <v>3542</v>
      </c>
      <c r="F2212" s="142" t="s">
        <v>3543</v>
      </c>
      <c r="G2212" s="143" t="s">
        <v>146</v>
      </c>
      <c r="H2212" s="144">
        <v>30</v>
      </c>
      <c r="I2212" s="145">
        <v>3000</v>
      </c>
      <c r="J2212" s="145">
        <f>ROUND(I2212*H2212,2)</f>
        <v>90000</v>
      </c>
      <c r="K2212" s="142" t="s">
        <v>132</v>
      </c>
      <c r="L2212" s="146"/>
      <c r="M2212" s="147" t="s">
        <v>1</v>
      </c>
      <c r="N2212" s="148" t="s">
        <v>39</v>
      </c>
      <c r="O2212" s="132">
        <v>0</v>
      </c>
      <c r="P2212" s="132">
        <f>O2212*H2212</f>
        <v>0</v>
      </c>
      <c r="Q2212" s="132">
        <v>0</v>
      </c>
      <c r="R2212" s="132">
        <f>Q2212*H2212</f>
        <v>0</v>
      </c>
      <c r="S2212" s="132">
        <v>0</v>
      </c>
      <c r="T2212" s="133">
        <f>S2212*H2212</f>
        <v>0</v>
      </c>
      <c r="AR2212" s="134" t="s">
        <v>753</v>
      </c>
      <c r="AT2212" s="134" t="s">
        <v>3243</v>
      </c>
      <c r="AU2212" s="134" t="s">
        <v>84</v>
      </c>
      <c r="AY2212" s="13" t="s">
        <v>125</v>
      </c>
      <c r="BE2212" s="135">
        <f>IF(N2212="základní",J2212,0)</f>
        <v>90000</v>
      </c>
      <c r="BF2212" s="135">
        <f>IF(N2212="snížená",J2212,0)</f>
        <v>0</v>
      </c>
      <c r="BG2212" s="135">
        <f>IF(N2212="zákl. přenesená",J2212,0)</f>
        <v>0</v>
      </c>
      <c r="BH2212" s="135">
        <f>IF(N2212="sníž. přenesená",J2212,0)</f>
        <v>0</v>
      </c>
      <c r="BI2212" s="135">
        <f>IF(N2212="nulová",J2212,0)</f>
        <v>0</v>
      </c>
      <c r="BJ2212" s="13" t="s">
        <v>82</v>
      </c>
      <c r="BK2212" s="135">
        <f>ROUND(I2212*H2212,2)</f>
        <v>90000</v>
      </c>
      <c r="BL2212" s="13" t="s">
        <v>288</v>
      </c>
      <c r="BM2212" s="134" t="s">
        <v>3544</v>
      </c>
    </row>
    <row r="2213" spans="2:65" s="1" customFormat="1" ht="10.199999999999999">
      <c r="B2213" s="25"/>
      <c r="D2213" s="136" t="s">
        <v>134</v>
      </c>
      <c r="F2213" s="137" t="s">
        <v>3543</v>
      </c>
      <c r="L2213" s="25"/>
      <c r="M2213" s="138"/>
      <c r="T2213" s="49"/>
      <c r="AT2213" s="13" t="s">
        <v>134</v>
      </c>
      <c r="AU2213" s="13" t="s">
        <v>84</v>
      </c>
    </row>
    <row r="2214" spans="2:65" s="1" customFormat="1" ht="16.5" customHeight="1">
      <c r="B2214" s="25"/>
      <c r="C2214" s="140" t="s">
        <v>3545</v>
      </c>
      <c r="D2214" s="140" t="s">
        <v>3243</v>
      </c>
      <c r="E2214" s="141" t="s">
        <v>3546</v>
      </c>
      <c r="F2214" s="142" t="s">
        <v>3547</v>
      </c>
      <c r="G2214" s="143" t="s">
        <v>146</v>
      </c>
      <c r="H2214" s="144">
        <v>30</v>
      </c>
      <c r="I2214" s="145">
        <v>4000</v>
      </c>
      <c r="J2214" s="145">
        <f>ROUND(I2214*H2214,2)</f>
        <v>120000</v>
      </c>
      <c r="K2214" s="142" t="s">
        <v>132</v>
      </c>
      <c r="L2214" s="146"/>
      <c r="M2214" s="147" t="s">
        <v>1</v>
      </c>
      <c r="N2214" s="148" t="s">
        <v>39</v>
      </c>
      <c r="O2214" s="132">
        <v>0</v>
      </c>
      <c r="P2214" s="132">
        <f>O2214*H2214</f>
        <v>0</v>
      </c>
      <c r="Q2214" s="132">
        <v>0</v>
      </c>
      <c r="R2214" s="132">
        <f>Q2214*H2214</f>
        <v>0</v>
      </c>
      <c r="S2214" s="132">
        <v>0</v>
      </c>
      <c r="T2214" s="133">
        <f>S2214*H2214</f>
        <v>0</v>
      </c>
      <c r="AR2214" s="134" t="s">
        <v>753</v>
      </c>
      <c r="AT2214" s="134" t="s">
        <v>3243</v>
      </c>
      <c r="AU2214" s="134" t="s">
        <v>84</v>
      </c>
      <c r="AY2214" s="13" t="s">
        <v>125</v>
      </c>
      <c r="BE2214" s="135">
        <f>IF(N2214="základní",J2214,0)</f>
        <v>120000</v>
      </c>
      <c r="BF2214" s="135">
        <f>IF(N2214="snížená",J2214,0)</f>
        <v>0</v>
      </c>
      <c r="BG2214" s="135">
        <f>IF(N2214="zákl. přenesená",J2214,0)</f>
        <v>0</v>
      </c>
      <c r="BH2214" s="135">
        <f>IF(N2214="sníž. přenesená",J2214,0)</f>
        <v>0</v>
      </c>
      <c r="BI2214" s="135">
        <f>IF(N2214="nulová",J2214,0)</f>
        <v>0</v>
      </c>
      <c r="BJ2214" s="13" t="s">
        <v>82</v>
      </c>
      <c r="BK2214" s="135">
        <f>ROUND(I2214*H2214,2)</f>
        <v>120000</v>
      </c>
      <c r="BL2214" s="13" t="s">
        <v>288</v>
      </c>
      <c r="BM2214" s="134" t="s">
        <v>3548</v>
      </c>
    </row>
    <row r="2215" spans="2:65" s="1" customFormat="1" ht="10.199999999999999">
      <c r="B2215" s="25"/>
      <c r="D2215" s="136" t="s">
        <v>134</v>
      </c>
      <c r="F2215" s="137" t="s">
        <v>3547</v>
      </c>
      <c r="L2215" s="25"/>
      <c r="M2215" s="138"/>
      <c r="T2215" s="49"/>
      <c r="AT2215" s="13" t="s">
        <v>134</v>
      </c>
      <c r="AU2215" s="13" t="s">
        <v>84</v>
      </c>
    </row>
    <row r="2216" spans="2:65" s="1" customFormat="1" ht="16.5" customHeight="1">
      <c r="B2216" s="25"/>
      <c r="C2216" s="140" t="s">
        <v>1864</v>
      </c>
      <c r="D2216" s="140" t="s">
        <v>3243</v>
      </c>
      <c r="E2216" s="141" t="s">
        <v>3549</v>
      </c>
      <c r="F2216" s="142" t="s">
        <v>3550</v>
      </c>
      <c r="G2216" s="143" t="s">
        <v>146</v>
      </c>
      <c r="H2216" s="144">
        <v>10</v>
      </c>
      <c r="I2216" s="145">
        <v>1650</v>
      </c>
      <c r="J2216" s="145">
        <f>ROUND(I2216*H2216,2)</f>
        <v>16500</v>
      </c>
      <c r="K2216" s="142" t="s">
        <v>132</v>
      </c>
      <c r="L2216" s="146"/>
      <c r="M2216" s="147" t="s">
        <v>1</v>
      </c>
      <c r="N2216" s="148" t="s">
        <v>39</v>
      </c>
      <c r="O2216" s="132">
        <v>0</v>
      </c>
      <c r="P2216" s="132">
        <f>O2216*H2216</f>
        <v>0</v>
      </c>
      <c r="Q2216" s="132">
        <v>0</v>
      </c>
      <c r="R2216" s="132">
        <f>Q2216*H2216</f>
        <v>0</v>
      </c>
      <c r="S2216" s="132">
        <v>0</v>
      </c>
      <c r="T2216" s="133">
        <f>S2216*H2216</f>
        <v>0</v>
      </c>
      <c r="AR2216" s="134" t="s">
        <v>753</v>
      </c>
      <c r="AT2216" s="134" t="s">
        <v>3243</v>
      </c>
      <c r="AU2216" s="134" t="s">
        <v>84</v>
      </c>
      <c r="AY2216" s="13" t="s">
        <v>125</v>
      </c>
      <c r="BE2216" s="135">
        <f>IF(N2216="základní",J2216,0)</f>
        <v>16500</v>
      </c>
      <c r="BF2216" s="135">
        <f>IF(N2216="snížená",J2216,0)</f>
        <v>0</v>
      </c>
      <c r="BG2216" s="135">
        <f>IF(N2216="zákl. přenesená",J2216,0)</f>
        <v>0</v>
      </c>
      <c r="BH2216" s="135">
        <f>IF(N2216="sníž. přenesená",J2216,0)</f>
        <v>0</v>
      </c>
      <c r="BI2216" s="135">
        <f>IF(N2216="nulová",J2216,0)</f>
        <v>0</v>
      </c>
      <c r="BJ2216" s="13" t="s">
        <v>82</v>
      </c>
      <c r="BK2216" s="135">
        <f>ROUND(I2216*H2216,2)</f>
        <v>16500</v>
      </c>
      <c r="BL2216" s="13" t="s">
        <v>288</v>
      </c>
      <c r="BM2216" s="134" t="s">
        <v>3551</v>
      </c>
    </row>
    <row r="2217" spans="2:65" s="1" customFormat="1" ht="10.199999999999999">
      <c r="B2217" s="25"/>
      <c r="D2217" s="136" t="s">
        <v>134</v>
      </c>
      <c r="F2217" s="137" t="s">
        <v>3550</v>
      </c>
      <c r="L2217" s="25"/>
      <c r="M2217" s="138"/>
      <c r="T2217" s="49"/>
      <c r="AT2217" s="13" t="s">
        <v>134</v>
      </c>
      <c r="AU2217" s="13" t="s">
        <v>84</v>
      </c>
    </row>
    <row r="2218" spans="2:65" s="1" customFormat="1" ht="16.5" customHeight="1">
      <c r="B2218" s="25"/>
      <c r="C2218" s="140" t="s">
        <v>3552</v>
      </c>
      <c r="D2218" s="140" t="s">
        <v>3243</v>
      </c>
      <c r="E2218" s="141" t="s">
        <v>3553</v>
      </c>
      <c r="F2218" s="142" t="s">
        <v>3554</v>
      </c>
      <c r="G2218" s="143" t="s">
        <v>146</v>
      </c>
      <c r="H2218" s="144">
        <v>10</v>
      </c>
      <c r="I2218" s="145">
        <v>1650</v>
      </c>
      <c r="J2218" s="145">
        <f>ROUND(I2218*H2218,2)</f>
        <v>16500</v>
      </c>
      <c r="K2218" s="142" t="s">
        <v>132</v>
      </c>
      <c r="L2218" s="146"/>
      <c r="M2218" s="147" t="s">
        <v>1</v>
      </c>
      <c r="N2218" s="148" t="s">
        <v>39</v>
      </c>
      <c r="O2218" s="132">
        <v>0</v>
      </c>
      <c r="P2218" s="132">
        <f>O2218*H2218</f>
        <v>0</v>
      </c>
      <c r="Q2218" s="132">
        <v>0</v>
      </c>
      <c r="R2218" s="132">
        <f>Q2218*H2218</f>
        <v>0</v>
      </c>
      <c r="S2218" s="132">
        <v>0</v>
      </c>
      <c r="T2218" s="133">
        <f>S2218*H2218</f>
        <v>0</v>
      </c>
      <c r="AR2218" s="134" t="s">
        <v>753</v>
      </c>
      <c r="AT2218" s="134" t="s">
        <v>3243</v>
      </c>
      <c r="AU2218" s="134" t="s">
        <v>84</v>
      </c>
      <c r="AY2218" s="13" t="s">
        <v>125</v>
      </c>
      <c r="BE2218" s="135">
        <f>IF(N2218="základní",J2218,0)</f>
        <v>16500</v>
      </c>
      <c r="BF2218" s="135">
        <f>IF(N2218="snížená",J2218,0)</f>
        <v>0</v>
      </c>
      <c r="BG2218" s="135">
        <f>IF(N2218="zákl. přenesená",J2218,0)</f>
        <v>0</v>
      </c>
      <c r="BH2218" s="135">
        <f>IF(N2218="sníž. přenesená",J2218,0)</f>
        <v>0</v>
      </c>
      <c r="BI2218" s="135">
        <f>IF(N2218="nulová",J2218,0)</f>
        <v>0</v>
      </c>
      <c r="BJ2218" s="13" t="s">
        <v>82</v>
      </c>
      <c r="BK2218" s="135">
        <f>ROUND(I2218*H2218,2)</f>
        <v>16500</v>
      </c>
      <c r="BL2218" s="13" t="s">
        <v>288</v>
      </c>
      <c r="BM2218" s="134" t="s">
        <v>3555</v>
      </c>
    </row>
    <row r="2219" spans="2:65" s="1" customFormat="1" ht="10.199999999999999">
      <c r="B2219" s="25"/>
      <c r="D2219" s="136" t="s">
        <v>134</v>
      </c>
      <c r="F2219" s="137" t="s">
        <v>3554</v>
      </c>
      <c r="L2219" s="25"/>
      <c r="M2219" s="138"/>
      <c r="T2219" s="49"/>
      <c r="AT2219" s="13" t="s">
        <v>134</v>
      </c>
      <c r="AU2219" s="13" t="s">
        <v>84</v>
      </c>
    </row>
    <row r="2220" spans="2:65" s="1" customFormat="1" ht="16.5" customHeight="1">
      <c r="B2220" s="25"/>
      <c r="C2220" s="140" t="s">
        <v>1869</v>
      </c>
      <c r="D2220" s="140" t="s">
        <v>3243</v>
      </c>
      <c r="E2220" s="141" t="s">
        <v>3556</v>
      </c>
      <c r="F2220" s="142" t="s">
        <v>3557</v>
      </c>
      <c r="G2220" s="143" t="s">
        <v>146</v>
      </c>
      <c r="H2220" s="144">
        <v>10</v>
      </c>
      <c r="I2220" s="145">
        <v>5500</v>
      </c>
      <c r="J2220" s="145">
        <f>ROUND(I2220*H2220,2)</f>
        <v>55000</v>
      </c>
      <c r="K2220" s="142" t="s">
        <v>132</v>
      </c>
      <c r="L2220" s="146"/>
      <c r="M2220" s="147" t="s">
        <v>1</v>
      </c>
      <c r="N2220" s="148" t="s">
        <v>39</v>
      </c>
      <c r="O2220" s="132">
        <v>0</v>
      </c>
      <c r="P2220" s="132">
        <f>O2220*H2220</f>
        <v>0</v>
      </c>
      <c r="Q2220" s="132">
        <v>0</v>
      </c>
      <c r="R2220" s="132">
        <f>Q2220*H2220</f>
        <v>0</v>
      </c>
      <c r="S2220" s="132">
        <v>0</v>
      </c>
      <c r="T2220" s="133">
        <f>S2220*H2220</f>
        <v>0</v>
      </c>
      <c r="AR2220" s="134" t="s">
        <v>753</v>
      </c>
      <c r="AT2220" s="134" t="s">
        <v>3243</v>
      </c>
      <c r="AU2220" s="134" t="s">
        <v>84</v>
      </c>
      <c r="AY2220" s="13" t="s">
        <v>125</v>
      </c>
      <c r="BE2220" s="135">
        <f>IF(N2220="základní",J2220,0)</f>
        <v>55000</v>
      </c>
      <c r="BF2220" s="135">
        <f>IF(N2220="snížená",J2220,0)</f>
        <v>0</v>
      </c>
      <c r="BG2220" s="135">
        <f>IF(N2220="zákl. přenesená",J2220,0)</f>
        <v>0</v>
      </c>
      <c r="BH2220" s="135">
        <f>IF(N2220="sníž. přenesená",J2220,0)</f>
        <v>0</v>
      </c>
      <c r="BI2220" s="135">
        <f>IF(N2220="nulová",J2220,0)</f>
        <v>0</v>
      </c>
      <c r="BJ2220" s="13" t="s">
        <v>82</v>
      </c>
      <c r="BK2220" s="135">
        <f>ROUND(I2220*H2220,2)</f>
        <v>55000</v>
      </c>
      <c r="BL2220" s="13" t="s">
        <v>288</v>
      </c>
      <c r="BM2220" s="134" t="s">
        <v>3558</v>
      </c>
    </row>
    <row r="2221" spans="2:65" s="1" customFormat="1" ht="10.199999999999999">
      <c r="B2221" s="25"/>
      <c r="D2221" s="136" t="s">
        <v>134</v>
      </c>
      <c r="F2221" s="137" t="s">
        <v>3557</v>
      </c>
      <c r="L2221" s="25"/>
      <c r="M2221" s="138"/>
      <c r="T2221" s="49"/>
      <c r="AT2221" s="13" t="s">
        <v>134</v>
      </c>
      <c r="AU2221" s="13" t="s">
        <v>84</v>
      </c>
    </row>
    <row r="2222" spans="2:65" s="1" customFormat="1" ht="16.5" customHeight="1">
      <c r="B2222" s="25"/>
      <c r="C2222" s="140" t="s">
        <v>3559</v>
      </c>
      <c r="D2222" s="140" t="s">
        <v>3243</v>
      </c>
      <c r="E2222" s="141" t="s">
        <v>3560</v>
      </c>
      <c r="F2222" s="142" t="s">
        <v>3561</v>
      </c>
      <c r="G2222" s="143" t="s">
        <v>146</v>
      </c>
      <c r="H2222" s="144">
        <v>10</v>
      </c>
      <c r="I2222" s="145">
        <v>2400</v>
      </c>
      <c r="J2222" s="145">
        <f>ROUND(I2222*H2222,2)</f>
        <v>24000</v>
      </c>
      <c r="K2222" s="142" t="s">
        <v>132</v>
      </c>
      <c r="L2222" s="146"/>
      <c r="M2222" s="147" t="s">
        <v>1</v>
      </c>
      <c r="N2222" s="148" t="s">
        <v>39</v>
      </c>
      <c r="O2222" s="132">
        <v>0</v>
      </c>
      <c r="P2222" s="132">
        <f>O2222*H2222</f>
        <v>0</v>
      </c>
      <c r="Q2222" s="132">
        <v>0</v>
      </c>
      <c r="R2222" s="132">
        <f>Q2222*H2222</f>
        <v>0</v>
      </c>
      <c r="S2222" s="132">
        <v>0</v>
      </c>
      <c r="T2222" s="133">
        <f>S2222*H2222</f>
        <v>0</v>
      </c>
      <c r="AR2222" s="134" t="s">
        <v>753</v>
      </c>
      <c r="AT2222" s="134" t="s">
        <v>3243</v>
      </c>
      <c r="AU2222" s="134" t="s">
        <v>84</v>
      </c>
      <c r="AY2222" s="13" t="s">
        <v>125</v>
      </c>
      <c r="BE2222" s="135">
        <f>IF(N2222="základní",J2222,0)</f>
        <v>24000</v>
      </c>
      <c r="BF2222" s="135">
        <f>IF(N2222="snížená",J2222,0)</f>
        <v>0</v>
      </c>
      <c r="BG2222" s="135">
        <f>IF(N2222="zákl. přenesená",J2222,0)</f>
        <v>0</v>
      </c>
      <c r="BH2222" s="135">
        <f>IF(N2222="sníž. přenesená",J2222,0)</f>
        <v>0</v>
      </c>
      <c r="BI2222" s="135">
        <f>IF(N2222="nulová",J2222,0)</f>
        <v>0</v>
      </c>
      <c r="BJ2222" s="13" t="s">
        <v>82</v>
      </c>
      <c r="BK2222" s="135">
        <f>ROUND(I2222*H2222,2)</f>
        <v>24000</v>
      </c>
      <c r="BL2222" s="13" t="s">
        <v>288</v>
      </c>
      <c r="BM2222" s="134" t="s">
        <v>3562</v>
      </c>
    </row>
    <row r="2223" spans="2:65" s="1" customFormat="1" ht="10.199999999999999">
      <c r="B2223" s="25"/>
      <c r="D2223" s="136" t="s">
        <v>134</v>
      </c>
      <c r="F2223" s="137" t="s">
        <v>3561</v>
      </c>
      <c r="L2223" s="25"/>
      <c r="M2223" s="138"/>
      <c r="T2223" s="49"/>
      <c r="AT2223" s="13" t="s">
        <v>134</v>
      </c>
      <c r="AU2223" s="13" t="s">
        <v>84</v>
      </c>
    </row>
    <row r="2224" spans="2:65" s="1" customFormat="1" ht="24.15" customHeight="1">
      <c r="B2224" s="25"/>
      <c r="C2224" s="140" t="s">
        <v>1875</v>
      </c>
      <c r="D2224" s="140" t="s">
        <v>3243</v>
      </c>
      <c r="E2224" s="141" t="s">
        <v>3563</v>
      </c>
      <c r="F2224" s="142" t="s">
        <v>3564</v>
      </c>
      <c r="G2224" s="143" t="s">
        <v>146</v>
      </c>
      <c r="H2224" s="144">
        <v>5</v>
      </c>
      <c r="I2224" s="145">
        <v>25000</v>
      </c>
      <c r="J2224" s="145">
        <f>ROUND(I2224*H2224,2)</f>
        <v>125000</v>
      </c>
      <c r="K2224" s="142" t="s">
        <v>132</v>
      </c>
      <c r="L2224" s="146"/>
      <c r="M2224" s="147" t="s">
        <v>1</v>
      </c>
      <c r="N2224" s="148" t="s">
        <v>39</v>
      </c>
      <c r="O2224" s="132">
        <v>0</v>
      </c>
      <c r="P2224" s="132">
        <f>O2224*H2224</f>
        <v>0</v>
      </c>
      <c r="Q2224" s="132">
        <v>0</v>
      </c>
      <c r="R2224" s="132">
        <f>Q2224*H2224</f>
        <v>0</v>
      </c>
      <c r="S2224" s="132">
        <v>0</v>
      </c>
      <c r="T2224" s="133">
        <f>S2224*H2224</f>
        <v>0</v>
      </c>
      <c r="AR2224" s="134" t="s">
        <v>753</v>
      </c>
      <c r="AT2224" s="134" t="s">
        <v>3243</v>
      </c>
      <c r="AU2224" s="134" t="s">
        <v>84</v>
      </c>
      <c r="AY2224" s="13" t="s">
        <v>125</v>
      </c>
      <c r="BE2224" s="135">
        <f>IF(N2224="základní",J2224,0)</f>
        <v>125000</v>
      </c>
      <c r="BF2224" s="135">
        <f>IF(N2224="snížená",J2224,0)</f>
        <v>0</v>
      </c>
      <c r="BG2224" s="135">
        <f>IF(N2224="zákl. přenesená",J2224,0)</f>
        <v>0</v>
      </c>
      <c r="BH2224" s="135">
        <f>IF(N2224="sníž. přenesená",J2224,0)</f>
        <v>0</v>
      </c>
      <c r="BI2224" s="135">
        <f>IF(N2224="nulová",J2224,0)</f>
        <v>0</v>
      </c>
      <c r="BJ2224" s="13" t="s">
        <v>82</v>
      </c>
      <c r="BK2224" s="135">
        <f>ROUND(I2224*H2224,2)</f>
        <v>125000</v>
      </c>
      <c r="BL2224" s="13" t="s">
        <v>288</v>
      </c>
      <c r="BM2224" s="134" t="s">
        <v>3565</v>
      </c>
    </row>
    <row r="2225" spans="2:65" s="1" customFormat="1" ht="10.199999999999999">
      <c r="B2225" s="25"/>
      <c r="D2225" s="136" t="s">
        <v>134</v>
      </c>
      <c r="F2225" s="137" t="s">
        <v>3564</v>
      </c>
      <c r="L2225" s="25"/>
      <c r="M2225" s="138"/>
      <c r="T2225" s="49"/>
      <c r="AT2225" s="13" t="s">
        <v>134</v>
      </c>
      <c r="AU2225" s="13" t="s">
        <v>84</v>
      </c>
    </row>
    <row r="2226" spans="2:65" s="1" customFormat="1" ht="24.15" customHeight="1">
      <c r="B2226" s="25"/>
      <c r="C2226" s="140" t="s">
        <v>3566</v>
      </c>
      <c r="D2226" s="140" t="s">
        <v>3243</v>
      </c>
      <c r="E2226" s="141" t="s">
        <v>3567</v>
      </c>
      <c r="F2226" s="142" t="s">
        <v>3568</v>
      </c>
      <c r="G2226" s="143" t="s">
        <v>146</v>
      </c>
      <c r="H2226" s="144">
        <v>5</v>
      </c>
      <c r="I2226" s="145">
        <v>25000</v>
      </c>
      <c r="J2226" s="145">
        <f>ROUND(I2226*H2226,2)</f>
        <v>125000</v>
      </c>
      <c r="K2226" s="142" t="s">
        <v>132</v>
      </c>
      <c r="L2226" s="146"/>
      <c r="M2226" s="147" t="s">
        <v>1</v>
      </c>
      <c r="N2226" s="148" t="s">
        <v>39</v>
      </c>
      <c r="O2226" s="132">
        <v>0</v>
      </c>
      <c r="P2226" s="132">
        <f>O2226*H2226</f>
        <v>0</v>
      </c>
      <c r="Q2226" s="132">
        <v>0</v>
      </c>
      <c r="R2226" s="132">
        <f>Q2226*H2226</f>
        <v>0</v>
      </c>
      <c r="S2226" s="132">
        <v>0</v>
      </c>
      <c r="T2226" s="133">
        <f>S2226*H2226</f>
        <v>0</v>
      </c>
      <c r="AR2226" s="134" t="s">
        <v>753</v>
      </c>
      <c r="AT2226" s="134" t="s">
        <v>3243</v>
      </c>
      <c r="AU2226" s="134" t="s">
        <v>84</v>
      </c>
      <c r="AY2226" s="13" t="s">
        <v>125</v>
      </c>
      <c r="BE2226" s="135">
        <f>IF(N2226="základní",J2226,0)</f>
        <v>125000</v>
      </c>
      <c r="BF2226" s="135">
        <f>IF(N2226="snížená",J2226,0)</f>
        <v>0</v>
      </c>
      <c r="BG2226" s="135">
        <f>IF(N2226="zákl. přenesená",J2226,0)</f>
        <v>0</v>
      </c>
      <c r="BH2226" s="135">
        <f>IF(N2226="sníž. přenesená",J2226,0)</f>
        <v>0</v>
      </c>
      <c r="BI2226" s="135">
        <f>IF(N2226="nulová",J2226,0)</f>
        <v>0</v>
      </c>
      <c r="BJ2226" s="13" t="s">
        <v>82</v>
      </c>
      <c r="BK2226" s="135">
        <f>ROUND(I2226*H2226,2)</f>
        <v>125000</v>
      </c>
      <c r="BL2226" s="13" t="s">
        <v>288</v>
      </c>
      <c r="BM2226" s="134" t="s">
        <v>3569</v>
      </c>
    </row>
    <row r="2227" spans="2:65" s="1" customFormat="1" ht="10.199999999999999">
      <c r="B2227" s="25"/>
      <c r="D2227" s="136" t="s">
        <v>134</v>
      </c>
      <c r="F2227" s="137" t="s">
        <v>3568</v>
      </c>
      <c r="L2227" s="25"/>
      <c r="M2227" s="138"/>
      <c r="T2227" s="49"/>
      <c r="AT2227" s="13" t="s">
        <v>134</v>
      </c>
      <c r="AU2227" s="13" t="s">
        <v>84</v>
      </c>
    </row>
    <row r="2228" spans="2:65" s="1" customFormat="1" ht="24.15" customHeight="1">
      <c r="B2228" s="25"/>
      <c r="C2228" s="140" t="s">
        <v>1880</v>
      </c>
      <c r="D2228" s="140" t="s">
        <v>3243</v>
      </c>
      <c r="E2228" s="141" t="s">
        <v>3570</v>
      </c>
      <c r="F2228" s="142" t="s">
        <v>3571</v>
      </c>
      <c r="G2228" s="143" t="s">
        <v>146</v>
      </c>
      <c r="H2228" s="144">
        <v>5</v>
      </c>
      <c r="I2228" s="145">
        <v>57300</v>
      </c>
      <c r="J2228" s="145">
        <f>ROUND(I2228*H2228,2)</f>
        <v>286500</v>
      </c>
      <c r="K2228" s="142" t="s">
        <v>132</v>
      </c>
      <c r="L2228" s="146"/>
      <c r="M2228" s="147" t="s">
        <v>1</v>
      </c>
      <c r="N2228" s="148" t="s">
        <v>39</v>
      </c>
      <c r="O2228" s="132">
        <v>0</v>
      </c>
      <c r="P2228" s="132">
        <f>O2228*H2228</f>
        <v>0</v>
      </c>
      <c r="Q2228" s="132">
        <v>0</v>
      </c>
      <c r="R2228" s="132">
        <f>Q2228*H2228</f>
        <v>0</v>
      </c>
      <c r="S2228" s="132">
        <v>0</v>
      </c>
      <c r="T2228" s="133">
        <f>S2228*H2228</f>
        <v>0</v>
      </c>
      <c r="AR2228" s="134" t="s">
        <v>753</v>
      </c>
      <c r="AT2228" s="134" t="s">
        <v>3243</v>
      </c>
      <c r="AU2228" s="134" t="s">
        <v>84</v>
      </c>
      <c r="AY2228" s="13" t="s">
        <v>125</v>
      </c>
      <c r="BE2228" s="135">
        <f>IF(N2228="základní",J2228,0)</f>
        <v>286500</v>
      </c>
      <c r="BF2228" s="135">
        <f>IF(N2228="snížená",J2228,0)</f>
        <v>0</v>
      </c>
      <c r="BG2228" s="135">
        <f>IF(N2228="zákl. přenesená",J2228,0)</f>
        <v>0</v>
      </c>
      <c r="BH2228" s="135">
        <f>IF(N2228="sníž. přenesená",J2228,0)</f>
        <v>0</v>
      </c>
      <c r="BI2228" s="135">
        <f>IF(N2228="nulová",J2228,0)</f>
        <v>0</v>
      </c>
      <c r="BJ2228" s="13" t="s">
        <v>82</v>
      </c>
      <c r="BK2228" s="135">
        <f>ROUND(I2228*H2228,2)</f>
        <v>286500</v>
      </c>
      <c r="BL2228" s="13" t="s">
        <v>288</v>
      </c>
      <c r="BM2228" s="134" t="s">
        <v>3572</v>
      </c>
    </row>
    <row r="2229" spans="2:65" s="1" customFormat="1" ht="10.199999999999999">
      <c r="B2229" s="25"/>
      <c r="D2229" s="136" t="s">
        <v>134</v>
      </c>
      <c r="F2229" s="137" t="s">
        <v>3571</v>
      </c>
      <c r="L2229" s="25"/>
      <c r="M2229" s="138"/>
      <c r="T2229" s="49"/>
      <c r="AT2229" s="13" t="s">
        <v>134</v>
      </c>
      <c r="AU2229" s="13" t="s">
        <v>84</v>
      </c>
    </row>
    <row r="2230" spans="2:65" s="1" customFormat="1" ht="24.15" customHeight="1">
      <c r="B2230" s="25"/>
      <c r="C2230" s="140" t="s">
        <v>3573</v>
      </c>
      <c r="D2230" s="140" t="s">
        <v>3243</v>
      </c>
      <c r="E2230" s="141" t="s">
        <v>3574</v>
      </c>
      <c r="F2230" s="142" t="s">
        <v>3575</v>
      </c>
      <c r="G2230" s="143" t="s">
        <v>146</v>
      </c>
      <c r="H2230" s="144">
        <v>10</v>
      </c>
      <c r="I2230" s="145">
        <v>4500</v>
      </c>
      <c r="J2230" s="145">
        <f>ROUND(I2230*H2230,2)</f>
        <v>45000</v>
      </c>
      <c r="K2230" s="142" t="s">
        <v>132</v>
      </c>
      <c r="L2230" s="146"/>
      <c r="M2230" s="147" t="s">
        <v>1</v>
      </c>
      <c r="N2230" s="148" t="s">
        <v>39</v>
      </c>
      <c r="O2230" s="132">
        <v>0</v>
      </c>
      <c r="P2230" s="132">
        <f>O2230*H2230</f>
        <v>0</v>
      </c>
      <c r="Q2230" s="132">
        <v>0</v>
      </c>
      <c r="R2230" s="132">
        <f>Q2230*H2230</f>
        <v>0</v>
      </c>
      <c r="S2230" s="132">
        <v>0</v>
      </c>
      <c r="T2230" s="133">
        <f>S2230*H2230</f>
        <v>0</v>
      </c>
      <c r="AR2230" s="134" t="s">
        <v>753</v>
      </c>
      <c r="AT2230" s="134" t="s">
        <v>3243</v>
      </c>
      <c r="AU2230" s="134" t="s">
        <v>84</v>
      </c>
      <c r="AY2230" s="13" t="s">
        <v>125</v>
      </c>
      <c r="BE2230" s="135">
        <f>IF(N2230="základní",J2230,0)</f>
        <v>45000</v>
      </c>
      <c r="BF2230" s="135">
        <f>IF(N2230="snížená",J2230,0)</f>
        <v>0</v>
      </c>
      <c r="BG2230" s="135">
        <f>IF(N2230="zákl. přenesená",J2230,0)</f>
        <v>0</v>
      </c>
      <c r="BH2230" s="135">
        <f>IF(N2230="sníž. přenesená",J2230,0)</f>
        <v>0</v>
      </c>
      <c r="BI2230" s="135">
        <f>IF(N2230="nulová",J2230,0)</f>
        <v>0</v>
      </c>
      <c r="BJ2230" s="13" t="s">
        <v>82</v>
      </c>
      <c r="BK2230" s="135">
        <f>ROUND(I2230*H2230,2)</f>
        <v>45000</v>
      </c>
      <c r="BL2230" s="13" t="s">
        <v>288</v>
      </c>
      <c r="BM2230" s="134" t="s">
        <v>3576</v>
      </c>
    </row>
    <row r="2231" spans="2:65" s="1" customFormat="1" ht="10.199999999999999">
      <c r="B2231" s="25"/>
      <c r="D2231" s="136" t="s">
        <v>134</v>
      </c>
      <c r="F2231" s="137" t="s">
        <v>3575</v>
      </c>
      <c r="L2231" s="25"/>
      <c r="M2231" s="138"/>
      <c r="T2231" s="49"/>
      <c r="AT2231" s="13" t="s">
        <v>134</v>
      </c>
      <c r="AU2231" s="13" t="s">
        <v>84</v>
      </c>
    </row>
    <row r="2232" spans="2:65" s="1" customFormat="1" ht="21.75" customHeight="1">
      <c r="B2232" s="25"/>
      <c r="C2232" s="140" t="s">
        <v>1885</v>
      </c>
      <c r="D2232" s="140" t="s">
        <v>3243</v>
      </c>
      <c r="E2232" s="141" t="s">
        <v>3577</v>
      </c>
      <c r="F2232" s="142" t="s">
        <v>3578</v>
      </c>
      <c r="G2232" s="143" t="s">
        <v>146</v>
      </c>
      <c r="H2232" s="144">
        <v>5</v>
      </c>
      <c r="I2232" s="145">
        <v>27000</v>
      </c>
      <c r="J2232" s="145">
        <f>ROUND(I2232*H2232,2)</f>
        <v>135000</v>
      </c>
      <c r="K2232" s="142" t="s">
        <v>132</v>
      </c>
      <c r="L2232" s="146"/>
      <c r="M2232" s="147" t="s">
        <v>1</v>
      </c>
      <c r="N2232" s="148" t="s">
        <v>39</v>
      </c>
      <c r="O2232" s="132">
        <v>0</v>
      </c>
      <c r="P2232" s="132">
        <f>O2232*H2232</f>
        <v>0</v>
      </c>
      <c r="Q2232" s="132">
        <v>0</v>
      </c>
      <c r="R2232" s="132">
        <f>Q2232*H2232</f>
        <v>0</v>
      </c>
      <c r="S2232" s="132">
        <v>0</v>
      </c>
      <c r="T2232" s="133">
        <f>S2232*H2232</f>
        <v>0</v>
      </c>
      <c r="AR2232" s="134" t="s">
        <v>753</v>
      </c>
      <c r="AT2232" s="134" t="s">
        <v>3243</v>
      </c>
      <c r="AU2232" s="134" t="s">
        <v>84</v>
      </c>
      <c r="AY2232" s="13" t="s">
        <v>125</v>
      </c>
      <c r="BE2232" s="135">
        <f>IF(N2232="základní",J2232,0)</f>
        <v>135000</v>
      </c>
      <c r="BF2232" s="135">
        <f>IF(N2232="snížená",J2232,0)</f>
        <v>0</v>
      </c>
      <c r="BG2232" s="135">
        <f>IF(N2232="zákl. přenesená",J2232,0)</f>
        <v>0</v>
      </c>
      <c r="BH2232" s="135">
        <f>IF(N2232="sníž. přenesená",J2232,0)</f>
        <v>0</v>
      </c>
      <c r="BI2232" s="135">
        <f>IF(N2232="nulová",J2232,0)</f>
        <v>0</v>
      </c>
      <c r="BJ2232" s="13" t="s">
        <v>82</v>
      </c>
      <c r="BK2232" s="135">
        <f>ROUND(I2232*H2232,2)</f>
        <v>135000</v>
      </c>
      <c r="BL2232" s="13" t="s">
        <v>288</v>
      </c>
      <c r="BM2232" s="134" t="s">
        <v>3579</v>
      </c>
    </row>
    <row r="2233" spans="2:65" s="1" customFormat="1" ht="10.199999999999999">
      <c r="B2233" s="25"/>
      <c r="D2233" s="136" t="s">
        <v>134</v>
      </c>
      <c r="F2233" s="137" t="s">
        <v>3578</v>
      </c>
      <c r="L2233" s="25"/>
      <c r="M2233" s="138"/>
      <c r="T2233" s="49"/>
      <c r="AT2233" s="13" t="s">
        <v>134</v>
      </c>
      <c r="AU2233" s="13" t="s">
        <v>84</v>
      </c>
    </row>
    <row r="2234" spans="2:65" s="1" customFormat="1" ht="24.15" customHeight="1">
      <c r="B2234" s="25"/>
      <c r="C2234" s="140" t="s">
        <v>3580</v>
      </c>
      <c r="D2234" s="140" t="s">
        <v>3243</v>
      </c>
      <c r="E2234" s="141" t="s">
        <v>3581</v>
      </c>
      <c r="F2234" s="142" t="s">
        <v>3582</v>
      </c>
      <c r="G2234" s="143" t="s">
        <v>146</v>
      </c>
      <c r="H2234" s="144">
        <v>2</v>
      </c>
      <c r="I2234" s="145">
        <v>27000</v>
      </c>
      <c r="J2234" s="145">
        <f>ROUND(I2234*H2234,2)</f>
        <v>54000</v>
      </c>
      <c r="K2234" s="142" t="s">
        <v>132</v>
      </c>
      <c r="L2234" s="146"/>
      <c r="M2234" s="147" t="s">
        <v>1</v>
      </c>
      <c r="N2234" s="148" t="s">
        <v>39</v>
      </c>
      <c r="O2234" s="132">
        <v>0</v>
      </c>
      <c r="P2234" s="132">
        <f>O2234*H2234</f>
        <v>0</v>
      </c>
      <c r="Q2234" s="132">
        <v>0</v>
      </c>
      <c r="R2234" s="132">
        <f>Q2234*H2234</f>
        <v>0</v>
      </c>
      <c r="S2234" s="132">
        <v>0</v>
      </c>
      <c r="T2234" s="133">
        <f>S2234*H2234</f>
        <v>0</v>
      </c>
      <c r="AR2234" s="134" t="s">
        <v>753</v>
      </c>
      <c r="AT2234" s="134" t="s">
        <v>3243</v>
      </c>
      <c r="AU2234" s="134" t="s">
        <v>84</v>
      </c>
      <c r="AY2234" s="13" t="s">
        <v>125</v>
      </c>
      <c r="BE2234" s="135">
        <f>IF(N2234="základní",J2234,0)</f>
        <v>54000</v>
      </c>
      <c r="BF2234" s="135">
        <f>IF(N2234="snížená",J2234,0)</f>
        <v>0</v>
      </c>
      <c r="BG2234" s="135">
        <f>IF(N2234="zákl. přenesená",J2234,0)</f>
        <v>0</v>
      </c>
      <c r="BH2234" s="135">
        <f>IF(N2234="sníž. přenesená",J2234,0)</f>
        <v>0</v>
      </c>
      <c r="BI2234" s="135">
        <f>IF(N2234="nulová",J2234,0)</f>
        <v>0</v>
      </c>
      <c r="BJ2234" s="13" t="s">
        <v>82</v>
      </c>
      <c r="BK2234" s="135">
        <f>ROUND(I2234*H2234,2)</f>
        <v>54000</v>
      </c>
      <c r="BL2234" s="13" t="s">
        <v>288</v>
      </c>
      <c r="BM2234" s="134" t="s">
        <v>3583</v>
      </c>
    </row>
    <row r="2235" spans="2:65" s="1" customFormat="1" ht="10.199999999999999">
      <c r="B2235" s="25"/>
      <c r="D2235" s="136" t="s">
        <v>134</v>
      </c>
      <c r="F2235" s="137" t="s">
        <v>3582</v>
      </c>
      <c r="L2235" s="25"/>
      <c r="M2235" s="138"/>
      <c r="T2235" s="49"/>
      <c r="AT2235" s="13" t="s">
        <v>134</v>
      </c>
      <c r="AU2235" s="13" t="s">
        <v>84</v>
      </c>
    </row>
    <row r="2236" spans="2:65" s="1" customFormat="1" ht="24.15" customHeight="1">
      <c r="B2236" s="25"/>
      <c r="C2236" s="140" t="s">
        <v>1890</v>
      </c>
      <c r="D2236" s="140" t="s">
        <v>3243</v>
      </c>
      <c r="E2236" s="141" t="s">
        <v>3584</v>
      </c>
      <c r="F2236" s="142" t="s">
        <v>3585</v>
      </c>
      <c r="G2236" s="143" t="s">
        <v>146</v>
      </c>
      <c r="H2236" s="144">
        <v>2</v>
      </c>
      <c r="I2236" s="145">
        <v>57300</v>
      </c>
      <c r="J2236" s="145">
        <f>ROUND(I2236*H2236,2)</f>
        <v>114600</v>
      </c>
      <c r="K2236" s="142" t="s">
        <v>132</v>
      </c>
      <c r="L2236" s="146"/>
      <c r="M2236" s="147" t="s">
        <v>1</v>
      </c>
      <c r="N2236" s="148" t="s">
        <v>39</v>
      </c>
      <c r="O2236" s="132">
        <v>0</v>
      </c>
      <c r="P2236" s="132">
        <f>O2236*H2236</f>
        <v>0</v>
      </c>
      <c r="Q2236" s="132">
        <v>0</v>
      </c>
      <c r="R2236" s="132">
        <f>Q2236*H2236</f>
        <v>0</v>
      </c>
      <c r="S2236" s="132">
        <v>0</v>
      </c>
      <c r="T2236" s="133">
        <f>S2236*H2236</f>
        <v>0</v>
      </c>
      <c r="AR2236" s="134" t="s">
        <v>753</v>
      </c>
      <c r="AT2236" s="134" t="s">
        <v>3243</v>
      </c>
      <c r="AU2236" s="134" t="s">
        <v>84</v>
      </c>
      <c r="AY2236" s="13" t="s">
        <v>125</v>
      </c>
      <c r="BE2236" s="135">
        <f>IF(N2236="základní",J2236,0)</f>
        <v>114600</v>
      </c>
      <c r="BF2236" s="135">
        <f>IF(N2236="snížená",J2236,0)</f>
        <v>0</v>
      </c>
      <c r="BG2236" s="135">
        <f>IF(N2236="zákl. přenesená",J2236,0)</f>
        <v>0</v>
      </c>
      <c r="BH2236" s="135">
        <f>IF(N2236="sníž. přenesená",J2236,0)</f>
        <v>0</v>
      </c>
      <c r="BI2236" s="135">
        <f>IF(N2236="nulová",J2236,0)</f>
        <v>0</v>
      </c>
      <c r="BJ2236" s="13" t="s">
        <v>82</v>
      </c>
      <c r="BK2236" s="135">
        <f>ROUND(I2236*H2236,2)</f>
        <v>114600</v>
      </c>
      <c r="BL2236" s="13" t="s">
        <v>288</v>
      </c>
      <c r="BM2236" s="134" t="s">
        <v>3586</v>
      </c>
    </row>
    <row r="2237" spans="2:65" s="1" customFormat="1" ht="10.199999999999999">
      <c r="B2237" s="25"/>
      <c r="D2237" s="136" t="s">
        <v>134</v>
      </c>
      <c r="F2237" s="137" t="s">
        <v>3585</v>
      </c>
      <c r="L2237" s="25"/>
      <c r="M2237" s="138"/>
      <c r="T2237" s="49"/>
      <c r="AT2237" s="13" t="s">
        <v>134</v>
      </c>
      <c r="AU2237" s="13" t="s">
        <v>84</v>
      </c>
    </row>
    <row r="2238" spans="2:65" s="1" customFormat="1" ht="21.75" customHeight="1">
      <c r="B2238" s="25"/>
      <c r="C2238" s="140" t="s">
        <v>3587</v>
      </c>
      <c r="D2238" s="140" t="s">
        <v>3243</v>
      </c>
      <c r="E2238" s="141" t="s">
        <v>3588</v>
      </c>
      <c r="F2238" s="142" t="s">
        <v>3589</v>
      </c>
      <c r="G2238" s="143" t="s">
        <v>146</v>
      </c>
      <c r="H2238" s="144">
        <v>10</v>
      </c>
      <c r="I2238" s="145">
        <v>4500</v>
      </c>
      <c r="J2238" s="145">
        <f>ROUND(I2238*H2238,2)</f>
        <v>45000</v>
      </c>
      <c r="K2238" s="142" t="s">
        <v>132</v>
      </c>
      <c r="L2238" s="146"/>
      <c r="M2238" s="147" t="s">
        <v>1</v>
      </c>
      <c r="N2238" s="148" t="s">
        <v>39</v>
      </c>
      <c r="O2238" s="132">
        <v>0</v>
      </c>
      <c r="P2238" s="132">
        <f>O2238*H2238</f>
        <v>0</v>
      </c>
      <c r="Q2238" s="132">
        <v>0</v>
      </c>
      <c r="R2238" s="132">
        <f>Q2238*H2238</f>
        <v>0</v>
      </c>
      <c r="S2238" s="132">
        <v>0</v>
      </c>
      <c r="T2238" s="133">
        <f>S2238*H2238</f>
        <v>0</v>
      </c>
      <c r="AR2238" s="134" t="s">
        <v>753</v>
      </c>
      <c r="AT2238" s="134" t="s">
        <v>3243</v>
      </c>
      <c r="AU2238" s="134" t="s">
        <v>84</v>
      </c>
      <c r="AY2238" s="13" t="s">
        <v>125</v>
      </c>
      <c r="BE2238" s="135">
        <f>IF(N2238="základní",J2238,0)</f>
        <v>45000</v>
      </c>
      <c r="BF2238" s="135">
        <f>IF(N2238="snížená",J2238,0)</f>
        <v>0</v>
      </c>
      <c r="BG2238" s="135">
        <f>IF(N2238="zákl. přenesená",J2238,0)</f>
        <v>0</v>
      </c>
      <c r="BH2238" s="135">
        <f>IF(N2238="sníž. přenesená",J2238,0)</f>
        <v>0</v>
      </c>
      <c r="BI2238" s="135">
        <f>IF(N2238="nulová",J2238,0)</f>
        <v>0</v>
      </c>
      <c r="BJ2238" s="13" t="s">
        <v>82</v>
      </c>
      <c r="BK2238" s="135">
        <f>ROUND(I2238*H2238,2)</f>
        <v>45000</v>
      </c>
      <c r="BL2238" s="13" t="s">
        <v>288</v>
      </c>
      <c r="BM2238" s="134" t="s">
        <v>3590</v>
      </c>
    </row>
    <row r="2239" spans="2:65" s="1" customFormat="1" ht="10.199999999999999">
      <c r="B2239" s="25"/>
      <c r="D2239" s="136" t="s">
        <v>134</v>
      </c>
      <c r="F2239" s="137" t="s">
        <v>3589</v>
      </c>
      <c r="L2239" s="25"/>
      <c r="M2239" s="138"/>
      <c r="T2239" s="49"/>
      <c r="AT2239" s="13" t="s">
        <v>134</v>
      </c>
      <c r="AU2239" s="13" t="s">
        <v>84</v>
      </c>
    </row>
    <row r="2240" spans="2:65" s="1" customFormat="1" ht="21.75" customHeight="1">
      <c r="B2240" s="25"/>
      <c r="C2240" s="140" t="s">
        <v>1895</v>
      </c>
      <c r="D2240" s="140" t="s">
        <v>3243</v>
      </c>
      <c r="E2240" s="141" t="s">
        <v>3591</v>
      </c>
      <c r="F2240" s="142" t="s">
        <v>3592</v>
      </c>
      <c r="G2240" s="143" t="s">
        <v>146</v>
      </c>
      <c r="H2240" s="144">
        <v>5</v>
      </c>
      <c r="I2240" s="145">
        <v>8500</v>
      </c>
      <c r="J2240" s="145">
        <f>ROUND(I2240*H2240,2)</f>
        <v>42500</v>
      </c>
      <c r="K2240" s="142" t="s">
        <v>132</v>
      </c>
      <c r="L2240" s="146"/>
      <c r="M2240" s="147" t="s">
        <v>1</v>
      </c>
      <c r="N2240" s="148" t="s">
        <v>39</v>
      </c>
      <c r="O2240" s="132">
        <v>0</v>
      </c>
      <c r="P2240" s="132">
        <f>O2240*H2240</f>
        <v>0</v>
      </c>
      <c r="Q2240" s="132">
        <v>0</v>
      </c>
      <c r="R2240" s="132">
        <f>Q2240*H2240</f>
        <v>0</v>
      </c>
      <c r="S2240" s="132">
        <v>0</v>
      </c>
      <c r="T2240" s="133">
        <f>S2240*H2240</f>
        <v>0</v>
      </c>
      <c r="AR2240" s="134" t="s">
        <v>753</v>
      </c>
      <c r="AT2240" s="134" t="s">
        <v>3243</v>
      </c>
      <c r="AU2240" s="134" t="s">
        <v>84</v>
      </c>
      <c r="AY2240" s="13" t="s">
        <v>125</v>
      </c>
      <c r="BE2240" s="135">
        <f>IF(N2240="základní",J2240,0)</f>
        <v>42500</v>
      </c>
      <c r="BF2240" s="135">
        <f>IF(N2240="snížená",J2240,0)</f>
        <v>0</v>
      </c>
      <c r="BG2240" s="135">
        <f>IF(N2240="zákl. přenesená",J2240,0)</f>
        <v>0</v>
      </c>
      <c r="BH2240" s="135">
        <f>IF(N2240="sníž. přenesená",J2240,0)</f>
        <v>0</v>
      </c>
      <c r="BI2240" s="135">
        <f>IF(N2240="nulová",J2240,0)</f>
        <v>0</v>
      </c>
      <c r="BJ2240" s="13" t="s">
        <v>82</v>
      </c>
      <c r="BK2240" s="135">
        <f>ROUND(I2240*H2240,2)</f>
        <v>42500</v>
      </c>
      <c r="BL2240" s="13" t="s">
        <v>288</v>
      </c>
      <c r="BM2240" s="134" t="s">
        <v>3593</v>
      </c>
    </row>
    <row r="2241" spans="2:65" s="1" customFormat="1" ht="10.199999999999999">
      <c r="B2241" s="25"/>
      <c r="D2241" s="136" t="s">
        <v>134</v>
      </c>
      <c r="F2241" s="137" t="s">
        <v>3592</v>
      </c>
      <c r="L2241" s="25"/>
      <c r="M2241" s="138"/>
      <c r="T2241" s="49"/>
      <c r="AT2241" s="13" t="s">
        <v>134</v>
      </c>
      <c r="AU2241" s="13" t="s">
        <v>84</v>
      </c>
    </row>
    <row r="2242" spans="2:65" s="1" customFormat="1" ht="16.5" customHeight="1">
      <c r="B2242" s="25"/>
      <c r="C2242" s="140" t="s">
        <v>3594</v>
      </c>
      <c r="D2242" s="140" t="s">
        <v>3243</v>
      </c>
      <c r="E2242" s="141" t="s">
        <v>3595</v>
      </c>
      <c r="F2242" s="142" t="s">
        <v>3596</v>
      </c>
      <c r="G2242" s="143" t="s">
        <v>146</v>
      </c>
      <c r="H2242" s="144">
        <v>20</v>
      </c>
      <c r="I2242" s="145">
        <v>750</v>
      </c>
      <c r="J2242" s="145">
        <f>ROUND(I2242*H2242,2)</f>
        <v>15000</v>
      </c>
      <c r="K2242" s="142" t="s">
        <v>132</v>
      </c>
      <c r="L2242" s="146"/>
      <c r="M2242" s="147" t="s">
        <v>1</v>
      </c>
      <c r="N2242" s="148" t="s">
        <v>39</v>
      </c>
      <c r="O2242" s="132">
        <v>0</v>
      </c>
      <c r="P2242" s="132">
        <f>O2242*H2242</f>
        <v>0</v>
      </c>
      <c r="Q2242" s="132">
        <v>0</v>
      </c>
      <c r="R2242" s="132">
        <f>Q2242*H2242</f>
        <v>0</v>
      </c>
      <c r="S2242" s="132">
        <v>0</v>
      </c>
      <c r="T2242" s="133">
        <f>S2242*H2242</f>
        <v>0</v>
      </c>
      <c r="AR2242" s="134" t="s">
        <v>753</v>
      </c>
      <c r="AT2242" s="134" t="s">
        <v>3243</v>
      </c>
      <c r="AU2242" s="134" t="s">
        <v>84</v>
      </c>
      <c r="AY2242" s="13" t="s">
        <v>125</v>
      </c>
      <c r="BE2242" s="135">
        <f>IF(N2242="základní",J2242,0)</f>
        <v>15000</v>
      </c>
      <c r="BF2242" s="135">
        <f>IF(N2242="snížená",J2242,0)</f>
        <v>0</v>
      </c>
      <c r="BG2242" s="135">
        <f>IF(N2242="zákl. přenesená",J2242,0)</f>
        <v>0</v>
      </c>
      <c r="BH2242" s="135">
        <f>IF(N2242="sníž. přenesená",J2242,0)</f>
        <v>0</v>
      </c>
      <c r="BI2242" s="135">
        <f>IF(N2242="nulová",J2242,0)</f>
        <v>0</v>
      </c>
      <c r="BJ2242" s="13" t="s">
        <v>82</v>
      </c>
      <c r="BK2242" s="135">
        <f>ROUND(I2242*H2242,2)</f>
        <v>15000</v>
      </c>
      <c r="BL2242" s="13" t="s">
        <v>288</v>
      </c>
      <c r="BM2242" s="134" t="s">
        <v>3597</v>
      </c>
    </row>
    <row r="2243" spans="2:65" s="1" customFormat="1" ht="10.199999999999999">
      <c r="B2243" s="25"/>
      <c r="D2243" s="136" t="s">
        <v>134</v>
      </c>
      <c r="F2243" s="137" t="s">
        <v>3596</v>
      </c>
      <c r="L2243" s="25"/>
      <c r="M2243" s="138"/>
      <c r="T2243" s="49"/>
      <c r="AT2243" s="13" t="s">
        <v>134</v>
      </c>
      <c r="AU2243" s="13" t="s">
        <v>84</v>
      </c>
    </row>
    <row r="2244" spans="2:65" s="1" customFormat="1" ht="16.5" customHeight="1">
      <c r="B2244" s="25"/>
      <c r="C2244" s="140" t="s">
        <v>1900</v>
      </c>
      <c r="D2244" s="140" t="s">
        <v>3243</v>
      </c>
      <c r="E2244" s="141" t="s">
        <v>3598</v>
      </c>
      <c r="F2244" s="142" t="s">
        <v>3599</v>
      </c>
      <c r="G2244" s="143" t="s">
        <v>146</v>
      </c>
      <c r="H2244" s="144">
        <v>20</v>
      </c>
      <c r="I2244" s="145">
        <v>1980</v>
      </c>
      <c r="J2244" s="145">
        <f>ROUND(I2244*H2244,2)</f>
        <v>39600</v>
      </c>
      <c r="K2244" s="142" t="s">
        <v>132</v>
      </c>
      <c r="L2244" s="146"/>
      <c r="M2244" s="147" t="s">
        <v>1</v>
      </c>
      <c r="N2244" s="148" t="s">
        <v>39</v>
      </c>
      <c r="O2244" s="132">
        <v>0</v>
      </c>
      <c r="P2244" s="132">
        <f>O2244*H2244</f>
        <v>0</v>
      </c>
      <c r="Q2244" s="132">
        <v>0</v>
      </c>
      <c r="R2244" s="132">
        <f>Q2244*H2244</f>
        <v>0</v>
      </c>
      <c r="S2244" s="132">
        <v>0</v>
      </c>
      <c r="T2244" s="133">
        <f>S2244*H2244</f>
        <v>0</v>
      </c>
      <c r="AR2244" s="134" t="s">
        <v>753</v>
      </c>
      <c r="AT2244" s="134" t="s">
        <v>3243</v>
      </c>
      <c r="AU2244" s="134" t="s">
        <v>84</v>
      </c>
      <c r="AY2244" s="13" t="s">
        <v>125</v>
      </c>
      <c r="BE2244" s="135">
        <f>IF(N2244="základní",J2244,0)</f>
        <v>39600</v>
      </c>
      <c r="BF2244" s="135">
        <f>IF(N2244="snížená",J2244,0)</f>
        <v>0</v>
      </c>
      <c r="BG2244" s="135">
        <f>IF(N2244="zákl. přenesená",J2244,0)</f>
        <v>0</v>
      </c>
      <c r="BH2244" s="135">
        <f>IF(N2244="sníž. přenesená",J2244,0)</f>
        <v>0</v>
      </c>
      <c r="BI2244" s="135">
        <f>IF(N2244="nulová",J2244,0)</f>
        <v>0</v>
      </c>
      <c r="BJ2244" s="13" t="s">
        <v>82</v>
      </c>
      <c r="BK2244" s="135">
        <f>ROUND(I2244*H2244,2)</f>
        <v>39600</v>
      </c>
      <c r="BL2244" s="13" t="s">
        <v>288</v>
      </c>
      <c r="BM2244" s="134" t="s">
        <v>3600</v>
      </c>
    </row>
    <row r="2245" spans="2:65" s="1" customFormat="1" ht="10.199999999999999">
      <c r="B2245" s="25"/>
      <c r="D2245" s="136" t="s">
        <v>134</v>
      </c>
      <c r="F2245" s="137" t="s">
        <v>3599</v>
      </c>
      <c r="L2245" s="25"/>
      <c r="M2245" s="138"/>
      <c r="T2245" s="49"/>
      <c r="AT2245" s="13" t="s">
        <v>134</v>
      </c>
      <c r="AU2245" s="13" t="s">
        <v>84</v>
      </c>
    </row>
    <row r="2246" spans="2:65" s="1" customFormat="1" ht="16.5" customHeight="1">
      <c r="B2246" s="25"/>
      <c r="C2246" s="140" t="s">
        <v>3601</v>
      </c>
      <c r="D2246" s="140" t="s">
        <v>3243</v>
      </c>
      <c r="E2246" s="141" t="s">
        <v>3602</v>
      </c>
      <c r="F2246" s="142" t="s">
        <v>3603</v>
      </c>
      <c r="G2246" s="143" t="s">
        <v>146</v>
      </c>
      <c r="H2246" s="144">
        <v>20</v>
      </c>
      <c r="I2246" s="145">
        <v>2100</v>
      </c>
      <c r="J2246" s="145">
        <f>ROUND(I2246*H2246,2)</f>
        <v>42000</v>
      </c>
      <c r="K2246" s="142" t="s">
        <v>132</v>
      </c>
      <c r="L2246" s="146"/>
      <c r="M2246" s="147" t="s">
        <v>1</v>
      </c>
      <c r="N2246" s="148" t="s">
        <v>39</v>
      </c>
      <c r="O2246" s="132">
        <v>0</v>
      </c>
      <c r="P2246" s="132">
        <f>O2246*H2246</f>
        <v>0</v>
      </c>
      <c r="Q2246" s="132">
        <v>0</v>
      </c>
      <c r="R2246" s="132">
        <f>Q2246*H2246</f>
        <v>0</v>
      </c>
      <c r="S2246" s="132">
        <v>0</v>
      </c>
      <c r="T2246" s="133">
        <f>S2246*H2246</f>
        <v>0</v>
      </c>
      <c r="AR2246" s="134" t="s">
        <v>753</v>
      </c>
      <c r="AT2246" s="134" t="s">
        <v>3243</v>
      </c>
      <c r="AU2246" s="134" t="s">
        <v>84</v>
      </c>
      <c r="AY2246" s="13" t="s">
        <v>125</v>
      </c>
      <c r="BE2246" s="135">
        <f>IF(N2246="základní",J2246,0)</f>
        <v>42000</v>
      </c>
      <c r="BF2246" s="135">
        <f>IF(N2246="snížená",J2246,0)</f>
        <v>0</v>
      </c>
      <c r="BG2246" s="135">
        <f>IF(N2246="zákl. přenesená",J2246,0)</f>
        <v>0</v>
      </c>
      <c r="BH2246" s="135">
        <f>IF(N2246="sníž. přenesená",J2246,0)</f>
        <v>0</v>
      </c>
      <c r="BI2246" s="135">
        <f>IF(N2246="nulová",J2246,0)</f>
        <v>0</v>
      </c>
      <c r="BJ2246" s="13" t="s">
        <v>82</v>
      </c>
      <c r="BK2246" s="135">
        <f>ROUND(I2246*H2246,2)</f>
        <v>42000</v>
      </c>
      <c r="BL2246" s="13" t="s">
        <v>288</v>
      </c>
      <c r="BM2246" s="134" t="s">
        <v>3604</v>
      </c>
    </row>
    <row r="2247" spans="2:65" s="1" customFormat="1" ht="10.199999999999999">
      <c r="B2247" s="25"/>
      <c r="D2247" s="136" t="s">
        <v>134</v>
      </c>
      <c r="F2247" s="137" t="s">
        <v>3603</v>
      </c>
      <c r="L2247" s="25"/>
      <c r="M2247" s="138"/>
      <c r="T2247" s="49"/>
      <c r="AT2247" s="13" t="s">
        <v>134</v>
      </c>
      <c r="AU2247" s="13" t="s">
        <v>84</v>
      </c>
    </row>
    <row r="2248" spans="2:65" s="1" customFormat="1" ht="16.5" customHeight="1">
      <c r="B2248" s="25"/>
      <c r="C2248" s="140" t="s">
        <v>1905</v>
      </c>
      <c r="D2248" s="140" t="s">
        <v>3243</v>
      </c>
      <c r="E2248" s="141" t="s">
        <v>3605</v>
      </c>
      <c r="F2248" s="142" t="s">
        <v>3606</v>
      </c>
      <c r="G2248" s="143" t="s">
        <v>146</v>
      </c>
      <c r="H2248" s="144">
        <v>20</v>
      </c>
      <c r="I2248" s="145">
        <v>5000</v>
      </c>
      <c r="J2248" s="145">
        <f>ROUND(I2248*H2248,2)</f>
        <v>100000</v>
      </c>
      <c r="K2248" s="142" t="s">
        <v>132</v>
      </c>
      <c r="L2248" s="146"/>
      <c r="M2248" s="147" t="s">
        <v>1</v>
      </c>
      <c r="N2248" s="148" t="s">
        <v>39</v>
      </c>
      <c r="O2248" s="132">
        <v>0</v>
      </c>
      <c r="P2248" s="132">
        <f>O2248*H2248</f>
        <v>0</v>
      </c>
      <c r="Q2248" s="132">
        <v>0</v>
      </c>
      <c r="R2248" s="132">
        <f>Q2248*H2248</f>
        <v>0</v>
      </c>
      <c r="S2248" s="132">
        <v>0</v>
      </c>
      <c r="T2248" s="133">
        <f>S2248*H2248</f>
        <v>0</v>
      </c>
      <c r="AR2248" s="134" t="s">
        <v>753</v>
      </c>
      <c r="AT2248" s="134" t="s">
        <v>3243</v>
      </c>
      <c r="AU2248" s="134" t="s">
        <v>84</v>
      </c>
      <c r="AY2248" s="13" t="s">
        <v>125</v>
      </c>
      <c r="BE2248" s="135">
        <f>IF(N2248="základní",J2248,0)</f>
        <v>100000</v>
      </c>
      <c r="BF2248" s="135">
        <f>IF(N2248="snížená",J2248,0)</f>
        <v>0</v>
      </c>
      <c r="BG2248" s="135">
        <f>IF(N2248="zákl. přenesená",J2248,0)</f>
        <v>0</v>
      </c>
      <c r="BH2248" s="135">
        <f>IF(N2248="sníž. přenesená",J2248,0)</f>
        <v>0</v>
      </c>
      <c r="BI2248" s="135">
        <f>IF(N2248="nulová",J2248,0)</f>
        <v>0</v>
      </c>
      <c r="BJ2248" s="13" t="s">
        <v>82</v>
      </c>
      <c r="BK2248" s="135">
        <f>ROUND(I2248*H2248,2)</f>
        <v>100000</v>
      </c>
      <c r="BL2248" s="13" t="s">
        <v>288</v>
      </c>
      <c r="BM2248" s="134" t="s">
        <v>3607</v>
      </c>
    </row>
    <row r="2249" spans="2:65" s="1" customFormat="1" ht="10.199999999999999">
      <c r="B2249" s="25"/>
      <c r="D2249" s="136" t="s">
        <v>134</v>
      </c>
      <c r="F2249" s="137" t="s">
        <v>3606</v>
      </c>
      <c r="L2249" s="25"/>
      <c r="M2249" s="138"/>
      <c r="T2249" s="49"/>
      <c r="AT2249" s="13" t="s">
        <v>134</v>
      </c>
      <c r="AU2249" s="13" t="s">
        <v>84</v>
      </c>
    </row>
    <row r="2250" spans="2:65" s="1" customFormat="1" ht="16.5" customHeight="1">
      <c r="B2250" s="25"/>
      <c r="C2250" s="140" t="s">
        <v>3608</v>
      </c>
      <c r="D2250" s="140" t="s">
        <v>3243</v>
      </c>
      <c r="E2250" s="141" t="s">
        <v>3609</v>
      </c>
      <c r="F2250" s="142" t="s">
        <v>3610</v>
      </c>
      <c r="G2250" s="143" t="s">
        <v>146</v>
      </c>
      <c r="H2250" s="144">
        <v>10</v>
      </c>
      <c r="I2250" s="145">
        <v>15000</v>
      </c>
      <c r="J2250" s="145">
        <f>ROUND(I2250*H2250,2)</f>
        <v>150000</v>
      </c>
      <c r="K2250" s="142" t="s">
        <v>132</v>
      </c>
      <c r="L2250" s="146"/>
      <c r="M2250" s="147" t="s">
        <v>1</v>
      </c>
      <c r="N2250" s="148" t="s">
        <v>39</v>
      </c>
      <c r="O2250" s="132">
        <v>0</v>
      </c>
      <c r="P2250" s="132">
        <f>O2250*H2250</f>
        <v>0</v>
      </c>
      <c r="Q2250" s="132">
        <v>0</v>
      </c>
      <c r="R2250" s="132">
        <f>Q2250*H2250</f>
        <v>0</v>
      </c>
      <c r="S2250" s="132">
        <v>0</v>
      </c>
      <c r="T2250" s="133">
        <f>S2250*H2250</f>
        <v>0</v>
      </c>
      <c r="AR2250" s="134" t="s">
        <v>753</v>
      </c>
      <c r="AT2250" s="134" t="s">
        <v>3243</v>
      </c>
      <c r="AU2250" s="134" t="s">
        <v>84</v>
      </c>
      <c r="AY2250" s="13" t="s">
        <v>125</v>
      </c>
      <c r="BE2250" s="135">
        <f>IF(N2250="základní",J2250,0)</f>
        <v>150000</v>
      </c>
      <c r="BF2250" s="135">
        <f>IF(N2250="snížená",J2250,0)</f>
        <v>0</v>
      </c>
      <c r="BG2250" s="135">
        <f>IF(N2250="zákl. přenesená",J2250,0)</f>
        <v>0</v>
      </c>
      <c r="BH2250" s="135">
        <f>IF(N2250="sníž. přenesená",J2250,0)</f>
        <v>0</v>
      </c>
      <c r="BI2250" s="135">
        <f>IF(N2250="nulová",J2250,0)</f>
        <v>0</v>
      </c>
      <c r="BJ2250" s="13" t="s">
        <v>82</v>
      </c>
      <c r="BK2250" s="135">
        <f>ROUND(I2250*H2250,2)</f>
        <v>150000</v>
      </c>
      <c r="BL2250" s="13" t="s">
        <v>288</v>
      </c>
      <c r="BM2250" s="134" t="s">
        <v>3611</v>
      </c>
    </row>
    <row r="2251" spans="2:65" s="1" customFormat="1" ht="10.199999999999999">
      <c r="B2251" s="25"/>
      <c r="D2251" s="136" t="s">
        <v>134</v>
      </c>
      <c r="F2251" s="137" t="s">
        <v>3610</v>
      </c>
      <c r="L2251" s="25"/>
      <c r="M2251" s="138"/>
      <c r="T2251" s="49"/>
      <c r="AT2251" s="13" t="s">
        <v>134</v>
      </c>
      <c r="AU2251" s="13" t="s">
        <v>84</v>
      </c>
    </row>
    <row r="2252" spans="2:65" s="1" customFormat="1" ht="16.5" customHeight="1">
      <c r="B2252" s="25"/>
      <c r="C2252" s="140" t="s">
        <v>1910</v>
      </c>
      <c r="D2252" s="140" t="s">
        <v>3243</v>
      </c>
      <c r="E2252" s="141" t="s">
        <v>3612</v>
      </c>
      <c r="F2252" s="142" t="s">
        <v>3613</v>
      </c>
      <c r="G2252" s="143" t="s">
        <v>146</v>
      </c>
      <c r="H2252" s="144">
        <v>5</v>
      </c>
      <c r="I2252" s="145">
        <v>8700</v>
      </c>
      <c r="J2252" s="145">
        <f>ROUND(I2252*H2252,2)</f>
        <v>43500</v>
      </c>
      <c r="K2252" s="142" t="s">
        <v>132</v>
      </c>
      <c r="L2252" s="146"/>
      <c r="M2252" s="147" t="s">
        <v>1</v>
      </c>
      <c r="N2252" s="148" t="s">
        <v>39</v>
      </c>
      <c r="O2252" s="132">
        <v>0</v>
      </c>
      <c r="P2252" s="132">
        <f>O2252*H2252</f>
        <v>0</v>
      </c>
      <c r="Q2252" s="132">
        <v>0</v>
      </c>
      <c r="R2252" s="132">
        <f>Q2252*H2252</f>
        <v>0</v>
      </c>
      <c r="S2252" s="132">
        <v>0</v>
      </c>
      <c r="T2252" s="133">
        <f>S2252*H2252</f>
        <v>0</v>
      </c>
      <c r="AR2252" s="134" t="s">
        <v>753</v>
      </c>
      <c r="AT2252" s="134" t="s">
        <v>3243</v>
      </c>
      <c r="AU2252" s="134" t="s">
        <v>84</v>
      </c>
      <c r="AY2252" s="13" t="s">
        <v>125</v>
      </c>
      <c r="BE2252" s="135">
        <f>IF(N2252="základní",J2252,0)</f>
        <v>43500</v>
      </c>
      <c r="BF2252" s="135">
        <f>IF(N2252="snížená",J2252,0)</f>
        <v>0</v>
      </c>
      <c r="BG2252" s="135">
        <f>IF(N2252="zákl. přenesená",J2252,0)</f>
        <v>0</v>
      </c>
      <c r="BH2252" s="135">
        <f>IF(N2252="sníž. přenesená",J2252,0)</f>
        <v>0</v>
      </c>
      <c r="BI2252" s="135">
        <f>IF(N2252="nulová",J2252,0)</f>
        <v>0</v>
      </c>
      <c r="BJ2252" s="13" t="s">
        <v>82</v>
      </c>
      <c r="BK2252" s="135">
        <f>ROUND(I2252*H2252,2)</f>
        <v>43500</v>
      </c>
      <c r="BL2252" s="13" t="s">
        <v>288</v>
      </c>
      <c r="BM2252" s="134" t="s">
        <v>3614</v>
      </c>
    </row>
    <row r="2253" spans="2:65" s="1" customFormat="1" ht="10.199999999999999">
      <c r="B2253" s="25"/>
      <c r="D2253" s="136" t="s">
        <v>134</v>
      </c>
      <c r="F2253" s="137" t="s">
        <v>3613</v>
      </c>
      <c r="L2253" s="25"/>
      <c r="M2253" s="138"/>
      <c r="T2253" s="49"/>
      <c r="AT2253" s="13" t="s">
        <v>134</v>
      </c>
      <c r="AU2253" s="13" t="s">
        <v>84</v>
      </c>
    </row>
    <row r="2254" spans="2:65" s="1" customFormat="1" ht="16.5" customHeight="1">
      <c r="B2254" s="25"/>
      <c r="C2254" s="140" t="s">
        <v>3615</v>
      </c>
      <c r="D2254" s="140" t="s">
        <v>3243</v>
      </c>
      <c r="E2254" s="141" t="s">
        <v>3616</v>
      </c>
      <c r="F2254" s="142" t="s">
        <v>3617</v>
      </c>
      <c r="G2254" s="143" t="s">
        <v>146</v>
      </c>
      <c r="H2254" s="144">
        <v>10</v>
      </c>
      <c r="I2254" s="145">
        <v>7770</v>
      </c>
      <c r="J2254" s="145">
        <f>ROUND(I2254*H2254,2)</f>
        <v>77700</v>
      </c>
      <c r="K2254" s="142" t="s">
        <v>132</v>
      </c>
      <c r="L2254" s="146"/>
      <c r="M2254" s="147" t="s">
        <v>1</v>
      </c>
      <c r="N2254" s="148" t="s">
        <v>39</v>
      </c>
      <c r="O2254" s="132">
        <v>0</v>
      </c>
      <c r="P2254" s="132">
        <f>O2254*H2254</f>
        <v>0</v>
      </c>
      <c r="Q2254" s="132">
        <v>0</v>
      </c>
      <c r="R2254" s="132">
        <f>Q2254*H2254</f>
        <v>0</v>
      </c>
      <c r="S2254" s="132">
        <v>0</v>
      </c>
      <c r="T2254" s="133">
        <f>S2254*H2254</f>
        <v>0</v>
      </c>
      <c r="AR2254" s="134" t="s">
        <v>753</v>
      </c>
      <c r="AT2254" s="134" t="s">
        <v>3243</v>
      </c>
      <c r="AU2254" s="134" t="s">
        <v>84</v>
      </c>
      <c r="AY2254" s="13" t="s">
        <v>125</v>
      </c>
      <c r="BE2254" s="135">
        <f>IF(N2254="základní",J2254,0)</f>
        <v>77700</v>
      </c>
      <c r="BF2254" s="135">
        <f>IF(N2254="snížená",J2254,0)</f>
        <v>0</v>
      </c>
      <c r="BG2254" s="135">
        <f>IF(N2254="zákl. přenesená",J2254,0)</f>
        <v>0</v>
      </c>
      <c r="BH2254" s="135">
        <f>IF(N2254="sníž. přenesená",J2254,0)</f>
        <v>0</v>
      </c>
      <c r="BI2254" s="135">
        <f>IF(N2254="nulová",J2254,0)</f>
        <v>0</v>
      </c>
      <c r="BJ2254" s="13" t="s">
        <v>82</v>
      </c>
      <c r="BK2254" s="135">
        <f>ROUND(I2254*H2254,2)</f>
        <v>77700</v>
      </c>
      <c r="BL2254" s="13" t="s">
        <v>288</v>
      </c>
      <c r="BM2254" s="134" t="s">
        <v>3618</v>
      </c>
    </row>
    <row r="2255" spans="2:65" s="1" customFormat="1" ht="10.199999999999999">
      <c r="B2255" s="25"/>
      <c r="D2255" s="136" t="s">
        <v>134</v>
      </c>
      <c r="F2255" s="137" t="s">
        <v>3617</v>
      </c>
      <c r="L2255" s="25"/>
      <c r="M2255" s="138"/>
      <c r="T2255" s="49"/>
      <c r="AT2255" s="13" t="s">
        <v>134</v>
      </c>
      <c r="AU2255" s="13" t="s">
        <v>84</v>
      </c>
    </row>
    <row r="2256" spans="2:65" s="1" customFormat="1" ht="16.5" customHeight="1">
      <c r="B2256" s="25"/>
      <c r="C2256" s="140" t="s">
        <v>1915</v>
      </c>
      <c r="D2256" s="140" t="s">
        <v>3243</v>
      </c>
      <c r="E2256" s="141" t="s">
        <v>3619</v>
      </c>
      <c r="F2256" s="142" t="s">
        <v>3620</v>
      </c>
      <c r="G2256" s="143" t="s">
        <v>450</v>
      </c>
      <c r="H2256" s="144">
        <v>20</v>
      </c>
      <c r="I2256" s="145">
        <v>2150</v>
      </c>
      <c r="J2256" s="145">
        <f>ROUND(I2256*H2256,2)</f>
        <v>43000</v>
      </c>
      <c r="K2256" s="142" t="s">
        <v>132</v>
      </c>
      <c r="L2256" s="146"/>
      <c r="M2256" s="147" t="s">
        <v>1</v>
      </c>
      <c r="N2256" s="148" t="s">
        <v>39</v>
      </c>
      <c r="O2256" s="132">
        <v>0</v>
      </c>
      <c r="P2256" s="132">
        <f>O2256*H2256</f>
        <v>0</v>
      </c>
      <c r="Q2256" s="132">
        <v>0</v>
      </c>
      <c r="R2256" s="132">
        <f>Q2256*H2256</f>
        <v>0</v>
      </c>
      <c r="S2256" s="132">
        <v>0</v>
      </c>
      <c r="T2256" s="133">
        <f>S2256*H2256</f>
        <v>0</v>
      </c>
      <c r="AR2256" s="134" t="s">
        <v>753</v>
      </c>
      <c r="AT2256" s="134" t="s">
        <v>3243</v>
      </c>
      <c r="AU2256" s="134" t="s">
        <v>84</v>
      </c>
      <c r="AY2256" s="13" t="s">
        <v>125</v>
      </c>
      <c r="BE2256" s="135">
        <f>IF(N2256="základní",J2256,0)</f>
        <v>43000</v>
      </c>
      <c r="BF2256" s="135">
        <f>IF(N2256="snížená",J2256,0)</f>
        <v>0</v>
      </c>
      <c r="BG2256" s="135">
        <f>IF(N2256="zákl. přenesená",J2256,0)</f>
        <v>0</v>
      </c>
      <c r="BH2256" s="135">
        <f>IF(N2256="sníž. přenesená",J2256,0)</f>
        <v>0</v>
      </c>
      <c r="BI2256" s="135">
        <f>IF(N2256="nulová",J2256,0)</f>
        <v>0</v>
      </c>
      <c r="BJ2256" s="13" t="s">
        <v>82</v>
      </c>
      <c r="BK2256" s="135">
        <f>ROUND(I2256*H2256,2)</f>
        <v>43000</v>
      </c>
      <c r="BL2256" s="13" t="s">
        <v>288</v>
      </c>
      <c r="BM2256" s="134" t="s">
        <v>3621</v>
      </c>
    </row>
    <row r="2257" spans="2:65" s="1" customFormat="1" ht="10.199999999999999">
      <c r="B2257" s="25"/>
      <c r="D2257" s="136" t="s">
        <v>134</v>
      </c>
      <c r="F2257" s="137" t="s">
        <v>3620</v>
      </c>
      <c r="L2257" s="25"/>
      <c r="M2257" s="138"/>
      <c r="T2257" s="49"/>
      <c r="AT2257" s="13" t="s">
        <v>134</v>
      </c>
      <c r="AU2257" s="13" t="s">
        <v>84</v>
      </c>
    </row>
    <row r="2258" spans="2:65" s="1" customFormat="1" ht="16.5" customHeight="1">
      <c r="B2258" s="25"/>
      <c r="C2258" s="140" t="s">
        <v>3622</v>
      </c>
      <c r="D2258" s="140" t="s">
        <v>3243</v>
      </c>
      <c r="E2258" s="141" t="s">
        <v>3623</v>
      </c>
      <c r="F2258" s="142" t="s">
        <v>3624</v>
      </c>
      <c r="G2258" s="143" t="s">
        <v>146</v>
      </c>
      <c r="H2258" s="144">
        <v>10</v>
      </c>
      <c r="I2258" s="145">
        <v>660</v>
      </c>
      <c r="J2258" s="145">
        <f>ROUND(I2258*H2258,2)</f>
        <v>6600</v>
      </c>
      <c r="K2258" s="142" t="s">
        <v>132</v>
      </c>
      <c r="L2258" s="146"/>
      <c r="M2258" s="147" t="s">
        <v>1</v>
      </c>
      <c r="N2258" s="148" t="s">
        <v>39</v>
      </c>
      <c r="O2258" s="132">
        <v>0</v>
      </c>
      <c r="P2258" s="132">
        <f>O2258*H2258</f>
        <v>0</v>
      </c>
      <c r="Q2258" s="132">
        <v>0</v>
      </c>
      <c r="R2258" s="132">
        <f>Q2258*H2258</f>
        <v>0</v>
      </c>
      <c r="S2258" s="132">
        <v>0</v>
      </c>
      <c r="T2258" s="133">
        <f>S2258*H2258</f>
        <v>0</v>
      </c>
      <c r="AR2258" s="134" t="s">
        <v>753</v>
      </c>
      <c r="AT2258" s="134" t="s">
        <v>3243</v>
      </c>
      <c r="AU2258" s="134" t="s">
        <v>84</v>
      </c>
      <c r="AY2258" s="13" t="s">
        <v>125</v>
      </c>
      <c r="BE2258" s="135">
        <f>IF(N2258="základní",J2258,0)</f>
        <v>6600</v>
      </c>
      <c r="BF2258" s="135">
        <f>IF(N2258="snížená",J2258,0)</f>
        <v>0</v>
      </c>
      <c r="BG2258" s="135">
        <f>IF(N2258="zákl. přenesená",J2258,0)</f>
        <v>0</v>
      </c>
      <c r="BH2258" s="135">
        <f>IF(N2258="sníž. přenesená",J2258,0)</f>
        <v>0</v>
      </c>
      <c r="BI2258" s="135">
        <f>IF(N2258="nulová",J2258,0)</f>
        <v>0</v>
      </c>
      <c r="BJ2258" s="13" t="s">
        <v>82</v>
      </c>
      <c r="BK2258" s="135">
        <f>ROUND(I2258*H2258,2)</f>
        <v>6600</v>
      </c>
      <c r="BL2258" s="13" t="s">
        <v>288</v>
      </c>
      <c r="BM2258" s="134" t="s">
        <v>3625</v>
      </c>
    </row>
    <row r="2259" spans="2:65" s="1" customFormat="1" ht="10.199999999999999">
      <c r="B2259" s="25"/>
      <c r="D2259" s="136" t="s">
        <v>134</v>
      </c>
      <c r="F2259" s="137" t="s">
        <v>3624</v>
      </c>
      <c r="L2259" s="25"/>
      <c r="M2259" s="138"/>
      <c r="T2259" s="49"/>
      <c r="AT2259" s="13" t="s">
        <v>134</v>
      </c>
      <c r="AU2259" s="13" t="s">
        <v>84</v>
      </c>
    </row>
    <row r="2260" spans="2:65" s="1" customFormat="1" ht="16.5" customHeight="1">
      <c r="B2260" s="25"/>
      <c r="C2260" s="140" t="s">
        <v>1921</v>
      </c>
      <c r="D2260" s="140" t="s">
        <v>3243</v>
      </c>
      <c r="E2260" s="141" t="s">
        <v>3626</v>
      </c>
      <c r="F2260" s="142" t="s">
        <v>3627</v>
      </c>
      <c r="G2260" s="143" t="s">
        <v>450</v>
      </c>
      <c r="H2260" s="144">
        <v>20</v>
      </c>
      <c r="I2260" s="145">
        <v>316</v>
      </c>
      <c r="J2260" s="145">
        <f>ROUND(I2260*H2260,2)</f>
        <v>6320</v>
      </c>
      <c r="K2260" s="142" t="s">
        <v>132</v>
      </c>
      <c r="L2260" s="146"/>
      <c r="M2260" s="147" t="s">
        <v>1</v>
      </c>
      <c r="N2260" s="148" t="s">
        <v>39</v>
      </c>
      <c r="O2260" s="132">
        <v>0</v>
      </c>
      <c r="P2260" s="132">
        <f>O2260*H2260</f>
        <v>0</v>
      </c>
      <c r="Q2260" s="132">
        <v>0</v>
      </c>
      <c r="R2260" s="132">
        <f>Q2260*H2260</f>
        <v>0</v>
      </c>
      <c r="S2260" s="132">
        <v>0</v>
      </c>
      <c r="T2260" s="133">
        <f>S2260*H2260</f>
        <v>0</v>
      </c>
      <c r="AR2260" s="134" t="s">
        <v>753</v>
      </c>
      <c r="AT2260" s="134" t="s">
        <v>3243</v>
      </c>
      <c r="AU2260" s="134" t="s">
        <v>84</v>
      </c>
      <c r="AY2260" s="13" t="s">
        <v>125</v>
      </c>
      <c r="BE2260" s="135">
        <f>IF(N2260="základní",J2260,0)</f>
        <v>6320</v>
      </c>
      <c r="BF2260" s="135">
        <f>IF(N2260="snížená",J2260,0)</f>
        <v>0</v>
      </c>
      <c r="BG2260" s="135">
        <f>IF(N2260="zákl. přenesená",J2260,0)</f>
        <v>0</v>
      </c>
      <c r="BH2260" s="135">
        <f>IF(N2260="sníž. přenesená",J2260,0)</f>
        <v>0</v>
      </c>
      <c r="BI2260" s="135">
        <f>IF(N2260="nulová",J2260,0)</f>
        <v>0</v>
      </c>
      <c r="BJ2260" s="13" t="s">
        <v>82</v>
      </c>
      <c r="BK2260" s="135">
        <f>ROUND(I2260*H2260,2)</f>
        <v>6320</v>
      </c>
      <c r="BL2260" s="13" t="s">
        <v>288</v>
      </c>
      <c r="BM2260" s="134" t="s">
        <v>3628</v>
      </c>
    </row>
    <row r="2261" spans="2:65" s="1" customFormat="1" ht="10.199999999999999">
      <c r="B2261" s="25"/>
      <c r="D2261" s="136" t="s">
        <v>134</v>
      </c>
      <c r="F2261" s="137" t="s">
        <v>3627</v>
      </c>
      <c r="L2261" s="25"/>
      <c r="M2261" s="138"/>
      <c r="T2261" s="49"/>
      <c r="AT2261" s="13" t="s">
        <v>134</v>
      </c>
      <c r="AU2261" s="13" t="s">
        <v>84</v>
      </c>
    </row>
    <row r="2262" spans="2:65" s="1" customFormat="1" ht="16.5" customHeight="1">
      <c r="B2262" s="25"/>
      <c r="C2262" s="140" t="s">
        <v>3629</v>
      </c>
      <c r="D2262" s="140" t="s">
        <v>3243</v>
      </c>
      <c r="E2262" s="141" t="s">
        <v>3630</v>
      </c>
      <c r="F2262" s="142" t="s">
        <v>3631</v>
      </c>
      <c r="G2262" s="143" t="s">
        <v>2039</v>
      </c>
      <c r="H2262" s="144">
        <v>100</v>
      </c>
      <c r="I2262" s="145">
        <v>2190</v>
      </c>
      <c r="J2262" s="145">
        <f>ROUND(I2262*H2262,2)</f>
        <v>219000</v>
      </c>
      <c r="K2262" s="142" t="s">
        <v>132</v>
      </c>
      <c r="L2262" s="146"/>
      <c r="M2262" s="147" t="s">
        <v>1</v>
      </c>
      <c r="N2262" s="148" t="s">
        <v>39</v>
      </c>
      <c r="O2262" s="132">
        <v>0</v>
      </c>
      <c r="P2262" s="132">
        <f>O2262*H2262</f>
        <v>0</v>
      </c>
      <c r="Q2262" s="132">
        <v>0</v>
      </c>
      <c r="R2262" s="132">
        <f>Q2262*H2262</f>
        <v>0</v>
      </c>
      <c r="S2262" s="132">
        <v>0</v>
      </c>
      <c r="T2262" s="133">
        <f>S2262*H2262</f>
        <v>0</v>
      </c>
      <c r="AR2262" s="134" t="s">
        <v>753</v>
      </c>
      <c r="AT2262" s="134" t="s">
        <v>3243</v>
      </c>
      <c r="AU2262" s="134" t="s">
        <v>84</v>
      </c>
      <c r="AY2262" s="13" t="s">
        <v>125</v>
      </c>
      <c r="BE2262" s="135">
        <f>IF(N2262="základní",J2262,0)</f>
        <v>219000</v>
      </c>
      <c r="BF2262" s="135">
        <f>IF(N2262="snížená",J2262,0)</f>
        <v>0</v>
      </c>
      <c r="BG2262" s="135">
        <f>IF(N2262="zákl. přenesená",J2262,0)</f>
        <v>0</v>
      </c>
      <c r="BH2262" s="135">
        <f>IF(N2262="sníž. přenesená",J2262,0)</f>
        <v>0</v>
      </c>
      <c r="BI2262" s="135">
        <f>IF(N2262="nulová",J2262,0)</f>
        <v>0</v>
      </c>
      <c r="BJ2262" s="13" t="s">
        <v>82</v>
      </c>
      <c r="BK2262" s="135">
        <f>ROUND(I2262*H2262,2)</f>
        <v>219000</v>
      </c>
      <c r="BL2262" s="13" t="s">
        <v>288</v>
      </c>
      <c r="BM2262" s="134" t="s">
        <v>3632</v>
      </c>
    </row>
    <row r="2263" spans="2:65" s="1" customFormat="1" ht="10.199999999999999">
      <c r="B2263" s="25"/>
      <c r="D2263" s="136" t="s">
        <v>134</v>
      </c>
      <c r="F2263" s="137" t="s">
        <v>3631</v>
      </c>
      <c r="L2263" s="25"/>
      <c r="M2263" s="138"/>
      <c r="T2263" s="49"/>
      <c r="AT2263" s="13" t="s">
        <v>134</v>
      </c>
      <c r="AU2263" s="13" t="s">
        <v>84</v>
      </c>
    </row>
    <row r="2264" spans="2:65" s="1" customFormat="1" ht="16.5" customHeight="1">
      <c r="B2264" s="25"/>
      <c r="C2264" s="140" t="s">
        <v>1926</v>
      </c>
      <c r="D2264" s="140" t="s">
        <v>3243</v>
      </c>
      <c r="E2264" s="141" t="s">
        <v>3633</v>
      </c>
      <c r="F2264" s="142" t="s">
        <v>3634</v>
      </c>
      <c r="G2264" s="143" t="s">
        <v>2039</v>
      </c>
      <c r="H2264" s="144">
        <v>100</v>
      </c>
      <c r="I2264" s="145">
        <v>1780</v>
      </c>
      <c r="J2264" s="145">
        <f>ROUND(I2264*H2264,2)</f>
        <v>178000</v>
      </c>
      <c r="K2264" s="142" t="s">
        <v>132</v>
      </c>
      <c r="L2264" s="146"/>
      <c r="M2264" s="147" t="s">
        <v>1</v>
      </c>
      <c r="N2264" s="148" t="s">
        <v>39</v>
      </c>
      <c r="O2264" s="132">
        <v>0</v>
      </c>
      <c r="P2264" s="132">
        <f>O2264*H2264</f>
        <v>0</v>
      </c>
      <c r="Q2264" s="132">
        <v>0</v>
      </c>
      <c r="R2264" s="132">
        <f>Q2264*H2264</f>
        <v>0</v>
      </c>
      <c r="S2264" s="132">
        <v>0</v>
      </c>
      <c r="T2264" s="133">
        <f>S2264*H2264</f>
        <v>0</v>
      </c>
      <c r="AR2264" s="134" t="s">
        <v>753</v>
      </c>
      <c r="AT2264" s="134" t="s">
        <v>3243</v>
      </c>
      <c r="AU2264" s="134" t="s">
        <v>84</v>
      </c>
      <c r="AY2264" s="13" t="s">
        <v>125</v>
      </c>
      <c r="BE2264" s="135">
        <f>IF(N2264="základní",J2264,0)</f>
        <v>178000</v>
      </c>
      <c r="BF2264" s="135">
        <f>IF(N2264="snížená",J2264,0)</f>
        <v>0</v>
      </c>
      <c r="BG2264" s="135">
        <f>IF(N2264="zákl. přenesená",J2264,0)</f>
        <v>0</v>
      </c>
      <c r="BH2264" s="135">
        <f>IF(N2264="sníž. přenesená",J2264,0)</f>
        <v>0</v>
      </c>
      <c r="BI2264" s="135">
        <f>IF(N2264="nulová",J2264,0)</f>
        <v>0</v>
      </c>
      <c r="BJ2264" s="13" t="s">
        <v>82</v>
      </c>
      <c r="BK2264" s="135">
        <f>ROUND(I2264*H2264,2)</f>
        <v>178000</v>
      </c>
      <c r="BL2264" s="13" t="s">
        <v>288</v>
      </c>
      <c r="BM2264" s="134" t="s">
        <v>3635</v>
      </c>
    </row>
    <row r="2265" spans="2:65" s="1" customFormat="1" ht="10.199999999999999">
      <c r="B2265" s="25"/>
      <c r="D2265" s="136" t="s">
        <v>134</v>
      </c>
      <c r="F2265" s="137" t="s">
        <v>3634</v>
      </c>
      <c r="L2265" s="25"/>
      <c r="M2265" s="138"/>
      <c r="T2265" s="49"/>
      <c r="AT2265" s="13" t="s">
        <v>134</v>
      </c>
      <c r="AU2265" s="13" t="s">
        <v>84</v>
      </c>
    </row>
    <row r="2266" spans="2:65" s="1" customFormat="1" ht="16.5" customHeight="1">
      <c r="B2266" s="25"/>
      <c r="C2266" s="140" t="s">
        <v>3636</v>
      </c>
      <c r="D2266" s="140" t="s">
        <v>3243</v>
      </c>
      <c r="E2266" s="141" t="s">
        <v>3637</v>
      </c>
      <c r="F2266" s="142" t="s">
        <v>3638</v>
      </c>
      <c r="G2266" s="143" t="s">
        <v>3173</v>
      </c>
      <c r="H2266" s="144">
        <v>50</v>
      </c>
      <c r="I2266" s="145">
        <v>36</v>
      </c>
      <c r="J2266" s="145">
        <f>ROUND(I2266*H2266,2)</f>
        <v>1800</v>
      </c>
      <c r="K2266" s="142" t="s">
        <v>132</v>
      </c>
      <c r="L2266" s="146"/>
      <c r="M2266" s="147" t="s">
        <v>1</v>
      </c>
      <c r="N2266" s="148" t="s">
        <v>39</v>
      </c>
      <c r="O2266" s="132">
        <v>0</v>
      </c>
      <c r="P2266" s="132">
        <f>O2266*H2266</f>
        <v>0</v>
      </c>
      <c r="Q2266" s="132">
        <v>0</v>
      </c>
      <c r="R2266" s="132">
        <f>Q2266*H2266</f>
        <v>0</v>
      </c>
      <c r="S2266" s="132">
        <v>0</v>
      </c>
      <c r="T2266" s="133">
        <f>S2266*H2266</f>
        <v>0</v>
      </c>
      <c r="AR2266" s="134" t="s">
        <v>753</v>
      </c>
      <c r="AT2266" s="134" t="s">
        <v>3243</v>
      </c>
      <c r="AU2266" s="134" t="s">
        <v>84</v>
      </c>
      <c r="AY2266" s="13" t="s">
        <v>125</v>
      </c>
      <c r="BE2266" s="135">
        <f>IF(N2266="základní",J2266,0)</f>
        <v>1800</v>
      </c>
      <c r="BF2266" s="135">
        <f>IF(N2266="snížená",J2266,0)</f>
        <v>0</v>
      </c>
      <c r="BG2266" s="135">
        <f>IF(N2266="zákl. přenesená",J2266,0)</f>
        <v>0</v>
      </c>
      <c r="BH2266" s="135">
        <f>IF(N2266="sníž. přenesená",J2266,0)</f>
        <v>0</v>
      </c>
      <c r="BI2266" s="135">
        <f>IF(N2266="nulová",J2266,0)</f>
        <v>0</v>
      </c>
      <c r="BJ2266" s="13" t="s">
        <v>82</v>
      </c>
      <c r="BK2266" s="135">
        <f>ROUND(I2266*H2266,2)</f>
        <v>1800</v>
      </c>
      <c r="BL2266" s="13" t="s">
        <v>288</v>
      </c>
      <c r="BM2266" s="134" t="s">
        <v>3639</v>
      </c>
    </row>
    <row r="2267" spans="2:65" s="1" customFormat="1" ht="10.199999999999999">
      <c r="B2267" s="25"/>
      <c r="D2267" s="136" t="s">
        <v>134</v>
      </c>
      <c r="F2267" s="137" t="s">
        <v>3638</v>
      </c>
      <c r="L2267" s="25"/>
      <c r="M2267" s="138"/>
      <c r="T2267" s="49"/>
      <c r="AT2267" s="13" t="s">
        <v>134</v>
      </c>
      <c r="AU2267" s="13" t="s">
        <v>84</v>
      </c>
    </row>
    <row r="2268" spans="2:65" s="1" customFormat="1" ht="16.5" customHeight="1">
      <c r="B2268" s="25"/>
      <c r="C2268" s="140" t="s">
        <v>1930</v>
      </c>
      <c r="D2268" s="140" t="s">
        <v>3243</v>
      </c>
      <c r="E2268" s="141" t="s">
        <v>3640</v>
      </c>
      <c r="F2268" s="142" t="s">
        <v>3641</v>
      </c>
      <c r="G2268" s="143" t="s">
        <v>450</v>
      </c>
      <c r="H2268" s="144">
        <v>200</v>
      </c>
      <c r="I2268" s="145">
        <v>40.799999999999997</v>
      </c>
      <c r="J2268" s="145">
        <f>ROUND(I2268*H2268,2)</f>
        <v>8160</v>
      </c>
      <c r="K2268" s="142" t="s">
        <v>132</v>
      </c>
      <c r="L2268" s="146"/>
      <c r="M2268" s="147" t="s">
        <v>1</v>
      </c>
      <c r="N2268" s="148" t="s">
        <v>39</v>
      </c>
      <c r="O2268" s="132">
        <v>0</v>
      </c>
      <c r="P2268" s="132">
        <f>O2268*H2268</f>
        <v>0</v>
      </c>
      <c r="Q2268" s="132">
        <v>0</v>
      </c>
      <c r="R2268" s="132">
        <f>Q2268*H2268</f>
        <v>0</v>
      </c>
      <c r="S2268" s="132">
        <v>0</v>
      </c>
      <c r="T2268" s="133">
        <f>S2268*H2268</f>
        <v>0</v>
      </c>
      <c r="AR2268" s="134" t="s">
        <v>753</v>
      </c>
      <c r="AT2268" s="134" t="s">
        <v>3243</v>
      </c>
      <c r="AU2268" s="134" t="s">
        <v>84</v>
      </c>
      <c r="AY2268" s="13" t="s">
        <v>125</v>
      </c>
      <c r="BE2268" s="135">
        <f>IF(N2268="základní",J2268,0)</f>
        <v>8160</v>
      </c>
      <c r="BF2268" s="135">
        <f>IF(N2268="snížená",J2268,0)</f>
        <v>0</v>
      </c>
      <c r="BG2268" s="135">
        <f>IF(N2268="zákl. přenesená",J2268,0)</f>
        <v>0</v>
      </c>
      <c r="BH2268" s="135">
        <f>IF(N2268="sníž. přenesená",J2268,0)</f>
        <v>0</v>
      </c>
      <c r="BI2268" s="135">
        <f>IF(N2268="nulová",J2268,0)</f>
        <v>0</v>
      </c>
      <c r="BJ2268" s="13" t="s">
        <v>82</v>
      </c>
      <c r="BK2268" s="135">
        <f>ROUND(I2268*H2268,2)</f>
        <v>8160</v>
      </c>
      <c r="BL2268" s="13" t="s">
        <v>288</v>
      </c>
      <c r="BM2268" s="134" t="s">
        <v>3642</v>
      </c>
    </row>
    <row r="2269" spans="2:65" s="1" customFormat="1" ht="10.199999999999999">
      <c r="B2269" s="25"/>
      <c r="D2269" s="136" t="s">
        <v>134</v>
      </c>
      <c r="F2269" s="137" t="s">
        <v>3641</v>
      </c>
      <c r="L2269" s="25"/>
      <c r="M2269" s="138"/>
      <c r="T2269" s="49"/>
      <c r="AT2269" s="13" t="s">
        <v>134</v>
      </c>
      <c r="AU2269" s="13" t="s">
        <v>84</v>
      </c>
    </row>
    <row r="2270" spans="2:65" s="1" customFormat="1" ht="16.5" customHeight="1">
      <c r="B2270" s="25"/>
      <c r="C2270" s="140" t="s">
        <v>3643</v>
      </c>
      <c r="D2270" s="140" t="s">
        <v>3243</v>
      </c>
      <c r="E2270" s="141" t="s">
        <v>3644</v>
      </c>
      <c r="F2270" s="142" t="s">
        <v>3645</v>
      </c>
      <c r="G2270" s="143" t="s">
        <v>450</v>
      </c>
      <c r="H2270" s="144">
        <v>200</v>
      </c>
      <c r="I2270" s="145">
        <v>46.8</v>
      </c>
      <c r="J2270" s="145">
        <f>ROUND(I2270*H2270,2)</f>
        <v>9360</v>
      </c>
      <c r="K2270" s="142" t="s">
        <v>132</v>
      </c>
      <c r="L2270" s="146"/>
      <c r="M2270" s="147" t="s">
        <v>1</v>
      </c>
      <c r="N2270" s="148" t="s">
        <v>39</v>
      </c>
      <c r="O2270" s="132">
        <v>0</v>
      </c>
      <c r="P2270" s="132">
        <f>O2270*H2270</f>
        <v>0</v>
      </c>
      <c r="Q2270" s="132">
        <v>0</v>
      </c>
      <c r="R2270" s="132">
        <f>Q2270*H2270</f>
        <v>0</v>
      </c>
      <c r="S2270" s="132">
        <v>0</v>
      </c>
      <c r="T2270" s="133">
        <f>S2270*H2270</f>
        <v>0</v>
      </c>
      <c r="AR2270" s="134" t="s">
        <v>753</v>
      </c>
      <c r="AT2270" s="134" t="s">
        <v>3243</v>
      </c>
      <c r="AU2270" s="134" t="s">
        <v>84</v>
      </c>
      <c r="AY2270" s="13" t="s">
        <v>125</v>
      </c>
      <c r="BE2270" s="135">
        <f>IF(N2270="základní",J2270,0)</f>
        <v>9360</v>
      </c>
      <c r="BF2270" s="135">
        <f>IF(N2270="snížená",J2270,0)</f>
        <v>0</v>
      </c>
      <c r="BG2270" s="135">
        <f>IF(N2270="zákl. přenesená",J2270,0)</f>
        <v>0</v>
      </c>
      <c r="BH2270" s="135">
        <f>IF(N2270="sníž. přenesená",J2270,0)</f>
        <v>0</v>
      </c>
      <c r="BI2270" s="135">
        <f>IF(N2270="nulová",J2270,0)</f>
        <v>0</v>
      </c>
      <c r="BJ2270" s="13" t="s">
        <v>82</v>
      </c>
      <c r="BK2270" s="135">
        <f>ROUND(I2270*H2270,2)</f>
        <v>9360</v>
      </c>
      <c r="BL2270" s="13" t="s">
        <v>288</v>
      </c>
      <c r="BM2270" s="134" t="s">
        <v>3646</v>
      </c>
    </row>
    <row r="2271" spans="2:65" s="1" customFormat="1" ht="10.199999999999999">
      <c r="B2271" s="25"/>
      <c r="D2271" s="136" t="s">
        <v>134</v>
      </c>
      <c r="F2271" s="137" t="s">
        <v>3645</v>
      </c>
      <c r="L2271" s="25"/>
      <c r="M2271" s="138"/>
      <c r="T2271" s="49"/>
      <c r="AT2271" s="13" t="s">
        <v>134</v>
      </c>
      <c r="AU2271" s="13" t="s">
        <v>84</v>
      </c>
    </row>
    <row r="2272" spans="2:65" s="1" customFormat="1" ht="16.5" customHeight="1">
      <c r="B2272" s="25"/>
      <c r="C2272" s="140" t="s">
        <v>1935</v>
      </c>
      <c r="D2272" s="140" t="s">
        <v>3243</v>
      </c>
      <c r="E2272" s="141" t="s">
        <v>3647</v>
      </c>
      <c r="F2272" s="142" t="s">
        <v>3648</v>
      </c>
      <c r="G2272" s="143" t="s">
        <v>3173</v>
      </c>
      <c r="H2272" s="144">
        <v>50</v>
      </c>
      <c r="I2272" s="145">
        <v>136</v>
      </c>
      <c r="J2272" s="145">
        <f>ROUND(I2272*H2272,2)</f>
        <v>6800</v>
      </c>
      <c r="K2272" s="142" t="s">
        <v>132</v>
      </c>
      <c r="L2272" s="146"/>
      <c r="M2272" s="147" t="s">
        <v>1</v>
      </c>
      <c r="N2272" s="148" t="s">
        <v>39</v>
      </c>
      <c r="O2272" s="132">
        <v>0</v>
      </c>
      <c r="P2272" s="132">
        <f>O2272*H2272</f>
        <v>0</v>
      </c>
      <c r="Q2272" s="132">
        <v>0</v>
      </c>
      <c r="R2272" s="132">
        <f>Q2272*H2272</f>
        <v>0</v>
      </c>
      <c r="S2272" s="132">
        <v>0</v>
      </c>
      <c r="T2272" s="133">
        <f>S2272*H2272</f>
        <v>0</v>
      </c>
      <c r="AR2272" s="134" t="s">
        <v>753</v>
      </c>
      <c r="AT2272" s="134" t="s">
        <v>3243</v>
      </c>
      <c r="AU2272" s="134" t="s">
        <v>84</v>
      </c>
      <c r="AY2272" s="13" t="s">
        <v>125</v>
      </c>
      <c r="BE2272" s="135">
        <f>IF(N2272="základní",J2272,0)</f>
        <v>6800</v>
      </c>
      <c r="BF2272" s="135">
        <f>IF(N2272="snížená",J2272,0)</f>
        <v>0</v>
      </c>
      <c r="BG2272" s="135">
        <f>IF(N2272="zákl. přenesená",J2272,0)</f>
        <v>0</v>
      </c>
      <c r="BH2272" s="135">
        <f>IF(N2272="sníž. přenesená",J2272,0)</f>
        <v>0</v>
      </c>
      <c r="BI2272" s="135">
        <f>IF(N2272="nulová",J2272,0)</f>
        <v>0</v>
      </c>
      <c r="BJ2272" s="13" t="s">
        <v>82</v>
      </c>
      <c r="BK2272" s="135">
        <f>ROUND(I2272*H2272,2)</f>
        <v>6800</v>
      </c>
      <c r="BL2272" s="13" t="s">
        <v>288</v>
      </c>
      <c r="BM2272" s="134" t="s">
        <v>3649</v>
      </c>
    </row>
    <row r="2273" spans="2:65" s="1" customFormat="1" ht="10.199999999999999">
      <c r="B2273" s="25"/>
      <c r="D2273" s="136" t="s">
        <v>134</v>
      </c>
      <c r="F2273" s="137" t="s">
        <v>3648</v>
      </c>
      <c r="L2273" s="25"/>
      <c r="M2273" s="138"/>
      <c r="T2273" s="49"/>
      <c r="AT2273" s="13" t="s">
        <v>134</v>
      </c>
      <c r="AU2273" s="13" t="s">
        <v>84</v>
      </c>
    </row>
    <row r="2274" spans="2:65" s="1" customFormat="1" ht="16.5" customHeight="1">
      <c r="B2274" s="25"/>
      <c r="C2274" s="140" t="s">
        <v>3650</v>
      </c>
      <c r="D2274" s="140" t="s">
        <v>3243</v>
      </c>
      <c r="E2274" s="141" t="s">
        <v>3651</v>
      </c>
      <c r="F2274" s="142" t="s">
        <v>3652</v>
      </c>
      <c r="G2274" s="143" t="s">
        <v>3653</v>
      </c>
      <c r="H2274" s="144">
        <v>50</v>
      </c>
      <c r="I2274" s="145">
        <v>200</v>
      </c>
      <c r="J2274" s="145">
        <f>ROUND(I2274*H2274,2)</f>
        <v>10000</v>
      </c>
      <c r="K2274" s="142" t="s">
        <v>132</v>
      </c>
      <c r="L2274" s="146"/>
      <c r="M2274" s="147" t="s">
        <v>1</v>
      </c>
      <c r="N2274" s="148" t="s">
        <v>39</v>
      </c>
      <c r="O2274" s="132">
        <v>0</v>
      </c>
      <c r="P2274" s="132">
        <f>O2274*H2274</f>
        <v>0</v>
      </c>
      <c r="Q2274" s="132">
        <v>0</v>
      </c>
      <c r="R2274" s="132">
        <f>Q2274*H2274</f>
        <v>0</v>
      </c>
      <c r="S2274" s="132">
        <v>0</v>
      </c>
      <c r="T2274" s="133">
        <f>S2274*H2274</f>
        <v>0</v>
      </c>
      <c r="AR2274" s="134" t="s">
        <v>753</v>
      </c>
      <c r="AT2274" s="134" t="s">
        <v>3243</v>
      </c>
      <c r="AU2274" s="134" t="s">
        <v>84</v>
      </c>
      <c r="AY2274" s="13" t="s">
        <v>125</v>
      </c>
      <c r="BE2274" s="135">
        <f>IF(N2274="základní",J2274,0)</f>
        <v>10000</v>
      </c>
      <c r="BF2274" s="135">
        <f>IF(N2274="snížená",J2274,0)</f>
        <v>0</v>
      </c>
      <c r="BG2274" s="135">
        <f>IF(N2274="zákl. přenesená",J2274,0)</f>
        <v>0</v>
      </c>
      <c r="BH2274" s="135">
        <f>IF(N2274="sníž. přenesená",J2274,0)</f>
        <v>0</v>
      </c>
      <c r="BI2274" s="135">
        <f>IF(N2274="nulová",J2274,0)</f>
        <v>0</v>
      </c>
      <c r="BJ2274" s="13" t="s">
        <v>82</v>
      </c>
      <c r="BK2274" s="135">
        <f>ROUND(I2274*H2274,2)</f>
        <v>10000</v>
      </c>
      <c r="BL2274" s="13" t="s">
        <v>288</v>
      </c>
      <c r="BM2274" s="134" t="s">
        <v>3654</v>
      </c>
    </row>
    <row r="2275" spans="2:65" s="1" customFormat="1" ht="10.199999999999999">
      <c r="B2275" s="25"/>
      <c r="D2275" s="136" t="s">
        <v>134</v>
      </c>
      <c r="F2275" s="137" t="s">
        <v>3652</v>
      </c>
      <c r="L2275" s="25"/>
      <c r="M2275" s="138"/>
      <c r="T2275" s="49"/>
      <c r="AT2275" s="13" t="s">
        <v>134</v>
      </c>
      <c r="AU2275" s="13" t="s">
        <v>84</v>
      </c>
    </row>
    <row r="2276" spans="2:65" s="1" customFormat="1" ht="16.5" customHeight="1">
      <c r="B2276" s="25"/>
      <c r="C2276" s="140" t="s">
        <v>1939</v>
      </c>
      <c r="D2276" s="140" t="s">
        <v>3243</v>
      </c>
      <c r="E2276" s="141" t="s">
        <v>3655</v>
      </c>
      <c r="F2276" s="142" t="s">
        <v>3656</v>
      </c>
      <c r="G2276" s="143" t="s">
        <v>3173</v>
      </c>
      <c r="H2276" s="144">
        <v>20</v>
      </c>
      <c r="I2276" s="145">
        <v>226</v>
      </c>
      <c r="J2276" s="145">
        <f>ROUND(I2276*H2276,2)</f>
        <v>4520</v>
      </c>
      <c r="K2276" s="142" t="s">
        <v>1</v>
      </c>
      <c r="L2276" s="146"/>
      <c r="M2276" s="147" t="s">
        <v>1</v>
      </c>
      <c r="N2276" s="148" t="s">
        <v>39</v>
      </c>
      <c r="O2276" s="132">
        <v>0</v>
      </c>
      <c r="P2276" s="132">
        <f>O2276*H2276</f>
        <v>0</v>
      </c>
      <c r="Q2276" s="132">
        <v>0</v>
      </c>
      <c r="R2276" s="132">
        <f>Q2276*H2276</f>
        <v>0</v>
      </c>
      <c r="S2276" s="132">
        <v>0</v>
      </c>
      <c r="T2276" s="133">
        <f>S2276*H2276</f>
        <v>0</v>
      </c>
      <c r="AR2276" s="134" t="s">
        <v>753</v>
      </c>
      <c r="AT2276" s="134" t="s">
        <v>3243</v>
      </c>
      <c r="AU2276" s="134" t="s">
        <v>84</v>
      </c>
      <c r="AY2276" s="13" t="s">
        <v>125</v>
      </c>
      <c r="BE2276" s="135">
        <f>IF(N2276="základní",J2276,0)</f>
        <v>4520</v>
      </c>
      <c r="BF2276" s="135">
        <f>IF(N2276="snížená",J2276,0)</f>
        <v>0</v>
      </c>
      <c r="BG2276" s="135">
        <f>IF(N2276="zákl. přenesená",J2276,0)</f>
        <v>0</v>
      </c>
      <c r="BH2276" s="135">
        <f>IF(N2276="sníž. přenesená",J2276,0)</f>
        <v>0</v>
      </c>
      <c r="BI2276" s="135">
        <f>IF(N2276="nulová",J2276,0)</f>
        <v>0</v>
      </c>
      <c r="BJ2276" s="13" t="s">
        <v>82</v>
      </c>
      <c r="BK2276" s="135">
        <f>ROUND(I2276*H2276,2)</f>
        <v>4520</v>
      </c>
      <c r="BL2276" s="13" t="s">
        <v>288</v>
      </c>
      <c r="BM2276" s="134" t="s">
        <v>3657</v>
      </c>
    </row>
    <row r="2277" spans="2:65" s="1" customFormat="1" ht="10.199999999999999">
      <c r="B2277" s="25"/>
      <c r="D2277" s="136" t="s">
        <v>134</v>
      </c>
      <c r="F2277" s="137" t="s">
        <v>3656</v>
      </c>
      <c r="L2277" s="25"/>
      <c r="M2277" s="138"/>
      <c r="T2277" s="49"/>
      <c r="AT2277" s="13" t="s">
        <v>134</v>
      </c>
      <c r="AU2277" s="13" t="s">
        <v>84</v>
      </c>
    </row>
    <row r="2278" spans="2:65" s="1" customFormat="1" ht="16.5" customHeight="1">
      <c r="B2278" s="25"/>
      <c r="C2278" s="140" t="s">
        <v>3658</v>
      </c>
      <c r="D2278" s="140" t="s">
        <v>3243</v>
      </c>
      <c r="E2278" s="141" t="s">
        <v>3659</v>
      </c>
      <c r="F2278" s="142" t="s">
        <v>3660</v>
      </c>
      <c r="G2278" s="143" t="s">
        <v>3173</v>
      </c>
      <c r="H2278" s="144">
        <v>20</v>
      </c>
      <c r="I2278" s="145">
        <v>45</v>
      </c>
      <c r="J2278" s="145">
        <f>ROUND(I2278*H2278,2)</f>
        <v>900</v>
      </c>
      <c r="K2278" s="142" t="s">
        <v>1</v>
      </c>
      <c r="L2278" s="146"/>
      <c r="M2278" s="147" t="s">
        <v>1</v>
      </c>
      <c r="N2278" s="148" t="s">
        <v>39</v>
      </c>
      <c r="O2278" s="132">
        <v>0</v>
      </c>
      <c r="P2278" s="132">
        <f>O2278*H2278</f>
        <v>0</v>
      </c>
      <c r="Q2278" s="132">
        <v>0</v>
      </c>
      <c r="R2278" s="132">
        <f>Q2278*H2278</f>
        <v>0</v>
      </c>
      <c r="S2278" s="132">
        <v>0</v>
      </c>
      <c r="T2278" s="133">
        <f>S2278*H2278</f>
        <v>0</v>
      </c>
      <c r="AR2278" s="134" t="s">
        <v>753</v>
      </c>
      <c r="AT2278" s="134" t="s">
        <v>3243</v>
      </c>
      <c r="AU2278" s="134" t="s">
        <v>84</v>
      </c>
      <c r="AY2278" s="13" t="s">
        <v>125</v>
      </c>
      <c r="BE2278" s="135">
        <f>IF(N2278="základní",J2278,0)</f>
        <v>900</v>
      </c>
      <c r="BF2278" s="135">
        <f>IF(N2278="snížená",J2278,0)</f>
        <v>0</v>
      </c>
      <c r="BG2278" s="135">
        <f>IF(N2278="zákl. přenesená",J2278,0)</f>
        <v>0</v>
      </c>
      <c r="BH2278" s="135">
        <f>IF(N2278="sníž. přenesená",J2278,0)</f>
        <v>0</v>
      </c>
      <c r="BI2278" s="135">
        <f>IF(N2278="nulová",J2278,0)</f>
        <v>0</v>
      </c>
      <c r="BJ2278" s="13" t="s">
        <v>82</v>
      </c>
      <c r="BK2278" s="135">
        <f>ROUND(I2278*H2278,2)</f>
        <v>900</v>
      </c>
      <c r="BL2278" s="13" t="s">
        <v>288</v>
      </c>
      <c r="BM2278" s="134" t="s">
        <v>3661</v>
      </c>
    </row>
    <row r="2279" spans="2:65" s="1" customFormat="1" ht="10.199999999999999">
      <c r="B2279" s="25"/>
      <c r="D2279" s="136" t="s">
        <v>134</v>
      </c>
      <c r="F2279" s="137" t="s">
        <v>3660</v>
      </c>
      <c r="L2279" s="25"/>
      <c r="M2279" s="138"/>
      <c r="T2279" s="49"/>
      <c r="AT2279" s="13" t="s">
        <v>134</v>
      </c>
      <c r="AU2279" s="13" t="s">
        <v>84</v>
      </c>
    </row>
    <row r="2280" spans="2:65" s="1" customFormat="1" ht="16.5" customHeight="1">
      <c r="B2280" s="25"/>
      <c r="C2280" s="140" t="s">
        <v>1944</v>
      </c>
      <c r="D2280" s="140" t="s">
        <v>3243</v>
      </c>
      <c r="E2280" s="141" t="s">
        <v>3662</v>
      </c>
      <c r="F2280" s="142" t="s">
        <v>3663</v>
      </c>
      <c r="G2280" s="143" t="s">
        <v>450</v>
      </c>
      <c r="H2280" s="144">
        <v>50</v>
      </c>
      <c r="I2280" s="145">
        <v>179</v>
      </c>
      <c r="J2280" s="145">
        <f>ROUND(I2280*H2280,2)</f>
        <v>8950</v>
      </c>
      <c r="K2280" s="142" t="s">
        <v>132</v>
      </c>
      <c r="L2280" s="146"/>
      <c r="M2280" s="147" t="s">
        <v>1</v>
      </c>
      <c r="N2280" s="148" t="s">
        <v>39</v>
      </c>
      <c r="O2280" s="132">
        <v>0</v>
      </c>
      <c r="P2280" s="132">
        <f>O2280*H2280</f>
        <v>0</v>
      </c>
      <c r="Q2280" s="132">
        <v>0</v>
      </c>
      <c r="R2280" s="132">
        <f>Q2280*H2280</f>
        <v>0</v>
      </c>
      <c r="S2280" s="132">
        <v>0</v>
      </c>
      <c r="T2280" s="133">
        <f>S2280*H2280</f>
        <v>0</v>
      </c>
      <c r="AR2280" s="134" t="s">
        <v>753</v>
      </c>
      <c r="AT2280" s="134" t="s">
        <v>3243</v>
      </c>
      <c r="AU2280" s="134" t="s">
        <v>84</v>
      </c>
      <c r="AY2280" s="13" t="s">
        <v>125</v>
      </c>
      <c r="BE2280" s="135">
        <f>IF(N2280="základní",J2280,0)</f>
        <v>8950</v>
      </c>
      <c r="BF2280" s="135">
        <f>IF(N2280="snížená",J2280,0)</f>
        <v>0</v>
      </c>
      <c r="BG2280" s="135">
        <f>IF(N2280="zákl. přenesená",J2280,0)</f>
        <v>0</v>
      </c>
      <c r="BH2280" s="135">
        <f>IF(N2280="sníž. přenesená",J2280,0)</f>
        <v>0</v>
      </c>
      <c r="BI2280" s="135">
        <f>IF(N2280="nulová",J2280,0)</f>
        <v>0</v>
      </c>
      <c r="BJ2280" s="13" t="s">
        <v>82</v>
      </c>
      <c r="BK2280" s="135">
        <f>ROUND(I2280*H2280,2)</f>
        <v>8950</v>
      </c>
      <c r="BL2280" s="13" t="s">
        <v>288</v>
      </c>
      <c r="BM2280" s="134" t="s">
        <v>3664</v>
      </c>
    </row>
    <row r="2281" spans="2:65" s="1" customFormat="1" ht="10.199999999999999">
      <c r="B2281" s="25"/>
      <c r="D2281" s="136" t="s">
        <v>134</v>
      </c>
      <c r="F2281" s="137" t="s">
        <v>3663</v>
      </c>
      <c r="L2281" s="25"/>
      <c r="M2281" s="138"/>
      <c r="T2281" s="49"/>
      <c r="AT2281" s="13" t="s">
        <v>134</v>
      </c>
      <c r="AU2281" s="13" t="s">
        <v>84</v>
      </c>
    </row>
    <row r="2282" spans="2:65" s="1" customFormat="1" ht="16.5" customHeight="1">
      <c r="B2282" s="25"/>
      <c r="C2282" s="140" t="s">
        <v>3665</v>
      </c>
      <c r="D2282" s="140" t="s">
        <v>3243</v>
      </c>
      <c r="E2282" s="141" t="s">
        <v>3666</v>
      </c>
      <c r="F2282" s="142" t="s">
        <v>3667</v>
      </c>
      <c r="G2282" s="143" t="s">
        <v>146</v>
      </c>
      <c r="H2282" s="144">
        <v>10</v>
      </c>
      <c r="I2282" s="145">
        <v>872</v>
      </c>
      <c r="J2282" s="145">
        <f>ROUND(I2282*H2282,2)</f>
        <v>8720</v>
      </c>
      <c r="K2282" s="142" t="s">
        <v>132</v>
      </c>
      <c r="L2282" s="146"/>
      <c r="M2282" s="147" t="s">
        <v>1</v>
      </c>
      <c r="N2282" s="148" t="s">
        <v>39</v>
      </c>
      <c r="O2282" s="132">
        <v>0</v>
      </c>
      <c r="P2282" s="132">
        <f>O2282*H2282</f>
        <v>0</v>
      </c>
      <c r="Q2282" s="132">
        <v>0</v>
      </c>
      <c r="R2282" s="132">
        <f>Q2282*H2282</f>
        <v>0</v>
      </c>
      <c r="S2282" s="132">
        <v>0</v>
      </c>
      <c r="T2282" s="133">
        <f>S2282*H2282</f>
        <v>0</v>
      </c>
      <c r="AR2282" s="134" t="s">
        <v>753</v>
      </c>
      <c r="AT2282" s="134" t="s">
        <v>3243</v>
      </c>
      <c r="AU2282" s="134" t="s">
        <v>84</v>
      </c>
      <c r="AY2282" s="13" t="s">
        <v>125</v>
      </c>
      <c r="BE2282" s="135">
        <f>IF(N2282="základní",J2282,0)</f>
        <v>8720</v>
      </c>
      <c r="BF2282" s="135">
        <f>IF(N2282="snížená",J2282,0)</f>
        <v>0</v>
      </c>
      <c r="BG2282" s="135">
        <f>IF(N2282="zákl. přenesená",J2282,0)</f>
        <v>0</v>
      </c>
      <c r="BH2282" s="135">
        <f>IF(N2282="sníž. přenesená",J2282,0)</f>
        <v>0</v>
      </c>
      <c r="BI2282" s="135">
        <f>IF(N2282="nulová",J2282,0)</f>
        <v>0</v>
      </c>
      <c r="BJ2282" s="13" t="s">
        <v>82</v>
      </c>
      <c r="BK2282" s="135">
        <f>ROUND(I2282*H2282,2)</f>
        <v>8720</v>
      </c>
      <c r="BL2282" s="13" t="s">
        <v>288</v>
      </c>
      <c r="BM2282" s="134" t="s">
        <v>3668</v>
      </c>
    </row>
    <row r="2283" spans="2:65" s="1" customFormat="1" ht="10.199999999999999">
      <c r="B2283" s="25"/>
      <c r="D2283" s="136" t="s">
        <v>134</v>
      </c>
      <c r="F2283" s="137" t="s">
        <v>3667</v>
      </c>
      <c r="L2283" s="25"/>
      <c r="M2283" s="138"/>
      <c r="T2283" s="49"/>
      <c r="AT2283" s="13" t="s">
        <v>134</v>
      </c>
      <c r="AU2283" s="13" t="s">
        <v>84</v>
      </c>
    </row>
    <row r="2284" spans="2:65" s="1" customFormat="1" ht="16.5" customHeight="1">
      <c r="B2284" s="25"/>
      <c r="C2284" s="140" t="s">
        <v>1948</v>
      </c>
      <c r="D2284" s="140" t="s">
        <v>3243</v>
      </c>
      <c r="E2284" s="141" t="s">
        <v>3669</v>
      </c>
      <c r="F2284" s="142" t="s">
        <v>3670</v>
      </c>
      <c r="G2284" s="143" t="s">
        <v>146</v>
      </c>
      <c r="H2284" s="144">
        <v>10</v>
      </c>
      <c r="I2284" s="145">
        <v>734</v>
      </c>
      <c r="J2284" s="145">
        <f>ROUND(I2284*H2284,2)</f>
        <v>7340</v>
      </c>
      <c r="K2284" s="142" t="s">
        <v>132</v>
      </c>
      <c r="L2284" s="146"/>
      <c r="M2284" s="147" t="s">
        <v>1</v>
      </c>
      <c r="N2284" s="148" t="s">
        <v>39</v>
      </c>
      <c r="O2284" s="132">
        <v>0</v>
      </c>
      <c r="P2284" s="132">
        <f>O2284*H2284</f>
        <v>0</v>
      </c>
      <c r="Q2284" s="132">
        <v>0</v>
      </c>
      <c r="R2284" s="132">
        <f>Q2284*H2284</f>
        <v>0</v>
      </c>
      <c r="S2284" s="132">
        <v>0</v>
      </c>
      <c r="T2284" s="133">
        <f>S2284*H2284</f>
        <v>0</v>
      </c>
      <c r="AR2284" s="134" t="s">
        <v>753</v>
      </c>
      <c r="AT2284" s="134" t="s">
        <v>3243</v>
      </c>
      <c r="AU2284" s="134" t="s">
        <v>84</v>
      </c>
      <c r="AY2284" s="13" t="s">
        <v>125</v>
      </c>
      <c r="BE2284" s="135">
        <f>IF(N2284="základní",J2284,0)</f>
        <v>7340</v>
      </c>
      <c r="BF2284" s="135">
        <f>IF(N2284="snížená",J2284,0)</f>
        <v>0</v>
      </c>
      <c r="BG2284" s="135">
        <f>IF(N2284="zákl. přenesená",J2284,0)</f>
        <v>0</v>
      </c>
      <c r="BH2284" s="135">
        <f>IF(N2284="sníž. přenesená",J2284,0)</f>
        <v>0</v>
      </c>
      <c r="BI2284" s="135">
        <f>IF(N2284="nulová",J2284,0)</f>
        <v>0</v>
      </c>
      <c r="BJ2284" s="13" t="s">
        <v>82</v>
      </c>
      <c r="BK2284" s="135">
        <f>ROUND(I2284*H2284,2)</f>
        <v>7340</v>
      </c>
      <c r="BL2284" s="13" t="s">
        <v>288</v>
      </c>
      <c r="BM2284" s="134" t="s">
        <v>3671</v>
      </c>
    </row>
    <row r="2285" spans="2:65" s="1" customFormat="1" ht="10.199999999999999">
      <c r="B2285" s="25"/>
      <c r="D2285" s="136" t="s">
        <v>134</v>
      </c>
      <c r="F2285" s="137" t="s">
        <v>3670</v>
      </c>
      <c r="L2285" s="25"/>
      <c r="M2285" s="138"/>
      <c r="T2285" s="49"/>
      <c r="AT2285" s="13" t="s">
        <v>134</v>
      </c>
      <c r="AU2285" s="13" t="s">
        <v>84</v>
      </c>
    </row>
    <row r="2286" spans="2:65" s="1" customFormat="1" ht="16.5" customHeight="1">
      <c r="B2286" s="25"/>
      <c r="C2286" s="140" t="s">
        <v>3672</v>
      </c>
      <c r="D2286" s="140" t="s">
        <v>3243</v>
      </c>
      <c r="E2286" s="141" t="s">
        <v>3673</v>
      </c>
      <c r="F2286" s="142" t="s">
        <v>3674</v>
      </c>
      <c r="G2286" s="143" t="s">
        <v>146</v>
      </c>
      <c r="H2286" s="144">
        <v>2</v>
      </c>
      <c r="I2286" s="145">
        <v>7910</v>
      </c>
      <c r="J2286" s="145">
        <f>ROUND(I2286*H2286,2)</f>
        <v>15820</v>
      </c>
      <c r="K2286" s="142" t="s">
        <v>132</v>
      </c>
      <c r="L2286" s="146"/>
      <c r="M2286" s="147" t="s">
        <v>1</v>
      </c>
      <c r="N2286" s="148" t="s">
        <v>39</v>
      </c>
      <c r="O2286" s="132">
        <v>0</v>
      </c>
      <c r="P2286" s="132">
        <f>O2286*H2286</f>
        <v>0</v>
      </c>
      <c r="Q2286" s="132">
        <v>0</v>
      </c>
      <c r="R2286" s="132">
        <f>Q2286*H2286</f>
        <v>0</v>
      </c>
      <c r="S2286" s="132">
        <v>0</v>
      </c>
      <c r="T2286" s="133">
        <f>S2286*H2286</f>
        <v>0</v>
      </c>
      <c r="AR2286" s="134" t="s">
        <v>753</v>
      </c>
      <c r="AT2286" s="134" t="s">
        <v>3243</v>
      </c>
      <c r="AU2286" s="134" t="s">
        <v>84</v>
      </c>
      <c r="AY2286" s="13" t="s">
        <v>125</v>
      </c>
      <c r="BE2286" s="135">
        <f>IF(N2286="základní",J2286,0)</f>
        <v>15820</v>
      </c>
      <c r="BF2286" s="135">
        <f>IF(N2286="snížená",J2286,0)</f>
        <v>0</v>
      </c>
      <c r="BG2286" s="135">
        <f>IF(N2286="zákl. přenesená",J2286,0)</f>
        <v>0</v>
      </c>
      <c r="BH2286" s="135">
        <f>IF(N2286="sníž. přenesená",J2286,0)</f>
        <v>0</v>
      </c>
      <c r="BI2286" s="135">
        <f>IF(N2286="nulová",J2286,0)</f>
        <v>0</v>
      </c>
      <c r="BJ2286" s="13" t="s">
        <v>82</v>
      </c>
      <c r="BK2286" s="135">
        <f>ROUND(I2286*H2286,2)</f>
        <v>15820</v>
      </c>
      <c r="BL2286" s="13" t="s">
        <v>288</v>
      </c>
      <c r="BM2286" s="134" t="s">
        <v>3675</v>
      </c>
    </row>
    <row r="2287" spans="2:65" s="1" customFormat="1" ht="10.199999999999999">
      <c r="B2287" s="25"/>
      <c r="D2287" s="136" t="s">
        <v>134</v>
      </c>
      <c r="F2287" s="137" t="s">
        <v>3674</v>
      </c>
      <c r="L2287" s="25"/>
      <c r="M2287" s="138"/>
      <c r="T2287" s="49"/>
      <c r="AT2287" s="13" t="s">
        <v>134</v>
      </c>
      <c r="AU2287" s="13" t="s">
        <v>84</v>
      </c>
    </row>
    <row r="2288" spans="2:65" s="1" customFormat="1" ht="16.5" customHeight="1">
      <c r="B2288" s="25"/>
      <c r="C2288" s="140" t="s">
        <v>1953</v>
      </c>
      <c r="D2288" s="140" t="s">
        <v>3243</v>
      </c>
      <c r="E2288" s="141" t="s">
        <v>3676</v>
      </c>
      <c r="F2288" s="142" t="s">
        <v>3677</v>
      </c>
      <c r="G2288" s="143" t="s">
        <v>146</v>
      </c>
      <c r="H2288" s="144">
        <v>2</v>
      </c>
      <c r="I2288" s="145">
        <v>7910</v>
      </c>
      <c r="J2288" s="145">
        <f>ROUND(I2288*H2288,2)</f>
        <v>15820</v>
      </c>
      <c r="K2288" s="142" t="s">
        <v>132</v>
      </c>
      <c r="L2288" s="146"/>
      <c r="M2288" s="147" t="s">
        <v>1</v>
      </c>
      <c r="N2288" s="148" t="s">
        <v>39</v>
      </c>
      <c r="O2288" s="132">
        <v>0</v>
      </c>
      <c r="P2288" s="132">
        <f>O2288*H2288</f>
        <v>0</v>
      </c>
      <c r="Q2288" s="132">
        <v>0</v>
      </c>
      <c r="R2288" s="132">
        <f>Q2288*H2288</f>
        <v>0</v>
      </c>
      <c r="S2288" s="132">
        <v>0</v>
      </c>
      <c r="T2288" s="133">
        <f>S2288*H2288</f>
        <v>0</v>
      </c>
      <c r="AR2288" s="134" t="s">
        <v>753</v>
      </c>
      <c r="AT2288" s="134" t="s">
        <v>3243</v>
      </c>
      <c r="AU2288" s="134" t="s">
        <v>84</v>
      </c>
      <c r="AY2288" s="13" t="s">
        <v>125</v>
      </c>
      <c r="BE2288" s="135">
        <f>IF(N2288="základní",J2288,0)</f>
        <v>15820</v>
      </c>
      <c r="BF2288" s="135">
        <f>IF(N2288="snížená",J2288,0)</f>
        <v>0</v>
      </c>
      <c r="BG2288" s="135">
        <f>IF(N2288="zákl. přenesená",J2288,0)</f>
        <v>0</v>
      </c>
      <c r="BH2288" s="135">
        <f>IF(N2288="sníž. přenesená",J2288,0)</f>
        <v>0</v>
      </c>
      <c r="BI2288" s="135">
        <f>IF(N2288="nulová",J2288,0)</f>
        <v>0</v>
      </c>
      <c r="BJ2288" s="13" t="s">
        <v>82</v>
      </c>
      <c r="BK2288" s="135">
        <f>ROUND(I2288*H2288,2)</f>
        <v>15820</v>
      </c>
      <c r="BL2288" s="13" t="s">
        <v>288</v>
      </c>
      <c r="BM2288" s="134" t="s">
        <v>3678</v>
      </c>
    </row>
    <row r="2289" spans="2:65" s="1" customFormat="1" ht="10.199999999999999">
      <c r="B2289" s="25"/>
      <c r="D2289" s="136" t="s">
        <v>134</v>
      </c>
      <c r="F2289" s="137" t="s">
        <v>3677</v>
      </c>
      <c r="L2289" s="25"/>
      <c r="M2289" s="138"/>
      <c r="T2289" s="49"/>
      <c r="AT2289" s="13" t="s">
        <v>134</v>
      </c>
      <c r="AU2289" s="13" t="s">
        <v>84</v>
      </c>
    </row>
    <row r="2290" spans="2:65" s="1" customFormat="1" ht="16.5" customHeight="1">
      <c r="B2290" s="25"/>
      <c r="C2290" s="140" t="s">
        <v>3679</v>
      </c>
      <c r="D2290" s="140" t="s">
        <v>3243</v>
      </c>
      <c r="E2290" s="141" t="s">
        <v>3680</v>
      </c>
      <c r="F2290" s="142" t="s">
        <v>3681</v>
      </c>
      <c r="G2290" s="143" t="s">
        <v>146</v>
      </c>
      <c r="H2290" s="144">
        <v>2</v>
      </c>
      <c r="I2290" s="145">
        <v>3990</v>
      </c>
      <c r="J2290" s="145">
        <f>ROUND(I2290*H2290,2)</f>
        <v>7980</v>
      </c>
      <c r="K2290" s="142" t="s">
        <v>132</v>
      </c>
      <c r="L2290" s="146"/>
      <c r="M2290" s="147" t="s">
        <v>1</v>
      </c>
      <c r="N2290" s="148" t="s">
        <v>39</v>
      </c>
      <c r="O2290" s="132">
        <v>0</v>
      </c>
      <c r="P2290" s="132">
        <f>O2290*H2290</f>
        <v>0</v>
      </c>
      <c r="Q2290" s="132">
        <v>0</v>
      </c>
      <c r="R2290" s="132">
        <f>Q2290*H2290</f>
        <v>0</v>
      </c>
      <c r="S2290" s="132">
        <v>0</v>
      </c>
      <c r="T2290" s="133">
        <f>S2290*H2290</f>
        <v>0</v>
      </c>
      <c r="AR2290" s="134" t="s">
        <v>753</v>
      </c>
      <c r="AT2290" s="134" t="s">
        <v>3243</v>
      </c>
      <c r="AU2290" s="134" t="s">
        <v>84</v>
      </c>
      <c r="AY2290" s="13" t="s">
        <v>125</v>
      </c>
      <c r="BE2290" s="135">
        <f>IF(N2290="základní",J2290,0)</f>
        <v>7980</v>
      </c>
      <c r="BF2290" s="135">
        <f>IF(N2290="snížená",J2290,0)</f>
        <v>0</v>
      </c>
      <c r="BG2290" s="135">
        <f>IF(N2290="zákl. přenesená",J2290,0)</f>
        <v>0</v>
      </c>
      <c r="BH2290" s="135">
        <f>IF(N2290="sníž. přenesená",J2290,0)</f>
        <v>0</v>
      </c>
      <c r="BI2290" s="135">
        <f>IF(N2290="nulová",J2290,0)</f>
        <v>0</v>
      </c>
      <c r="BJ2290" s="13" t="s">
        <v>82</v>
      </c>
      <c r="BK2290" s="135">
        <f>ROUND(I2290*H2290,2)</f>
        <v>7980</v>
      </c>
      <c r="BL2290" s="13" t="s">
        <v>288</v>
      </c>
      <c r="BM2290" s="134" t="s">
        <v>3682</v>
      </c>
    </row>
    <row r="2291" spans="2:65" s="1" customFormat="1" ht="10.199999999999999">
      <c r="B2291" s="25"/>
      <c r="D2291" s="136" t="s">
        <v>134</v>
      </c>
      <c r="F2291" s="137" t="s">
        <v>3681</v>
      </c>
      <c r="L2291" s="25"/>
      <c r="M2291" s="138"/>
      <c r="T2291" s="49"/>
      <c r="AT2291" s="13" t="s">
        <v>134</v>
      </c>
      <c r="AU2291" s="13" t="s">
        <v>84</v>
      </c>
    </row>
    <row r="2292" spans="2:65" s="1" customFormat="1" ht="16.5" customHeight="1">
      <c r="B2292" s="25"/>
      <c r="C2292" s="140" t="s">
        <v>1958</v>
      </c>
      <c r="D2292" s="140" t="s">
        <v>3243</v>
      </c>
      <c r="E2292" s="141" t="s">
        <v>3683</v>
      </c>
      <c r="F2292" s="142" t="s">
        <v>3684</v>
      </c>
      <c r="G2292" s="143" t="s">
        <v>146</v>
      </c>
      <c r="H2292" s="144">
        <v>10</v>
      </c>
      <c r="I2292" s="145">
        <v>1470</v>
      </c>
      <c r="J2292" s="145">
        <f>ROUND(I2292*H2292,2)</f>
        <v>14700</v>
      </c>
      <c r="K2292" s="142" t="s">
        <v>132</v>
      </c>
      <c r="L2292" s="146"/>
      <c r="M2292" s="147" t="s">
        <v>1</v>
      </c>
      <c r="N2292" s="148" t="s">
        <v>39</v>
      </c>
      <c r="O2292" s="132">
        <v>0</v>
      </c>
      <c r="P2292" s="132">
        <f>O2292*H2292</f>
        <v>0</v>
      </c>
      <c r="Q2292" s="132">
        <v>0</v>
      </c>
      <c r="R2292" s="132">
        <f>Q2292*H2292</f>
        <v>0</v>
      </c>
      <c r="S2292" s="132">
        <v>0</v>
      </c>
      <c r="T2292" s="133">
        <f>S2292*H2292</f>
        <v>0</v>
      </c>
      <c r="AR2292" s="134" t="s">
        <v>753</v>
      </c>
      <c r="AT2292" s="134" t="s">
        <v>3243</v>
      </c>
      <c r="AU2292" s="134" t="s">
        <v>84</v>
      </c>
      <c r="AY2292" s="13" t="s">
        <v>125</v>
      </c>
      <c r="BE2292" s="135">
        <f>IF(N2292="základní",J2292,0)</f>
        <v>14700</v>
      </c>
      <c r="BF2292" s="135">
        <f>IF(N2292="snížená",J2292,0)</f>
        <v>0</v>
      </c>
      <c r="BG2292" s="135">
        <f>IF(N2292="zákl. přenesená",J2292,0)</f>
        <v>0</v>
      </c>
      <c r="BH2292" s="135">
        <f>IF(N2292="sníž. přenesená",J2292,0)</f>
        <v>0</v>
      </c>
      <c r="BI2292" s="135">
        <f>IF(N2292="nulová",J2292,0)</f>
        <v>0</v>
      </c>
      <c r="BJ2292" s="13" t="s">
        <v>82</v>
      </c>
      <c r="BK2292" s="135">
        <f>ROUND(I2292*H2292,2)</f>
        <v>14700</v>
      </c>
      <c r="BL2292" s="13" t="s">
        <v>288</v>
      </c>
      <c r="BM2292" s="134" t="s">
        <v>3685</v>
      </c>
    </row>
    <row r="2293" spans="2:65" s="1" customFormat="1" ht="10.199999999999999">
      <c r="B2293" s="25"/>
      <c r="D2293" s="136" t="s">
        <v>134</v>
      </c>
      <c r="F2293" s="137" t="s">
        <v>3684</v>
      </c>
      <c r="L2293" s="25"/>
      <c r="M2293" s="138"/>
      <c r="T2293" s="49"/>
      <c r="AT2293" s="13" t="s">
        <v>134</v>
      </c>
      <c r="AU2293" s="13" t="s">
        <v>84</v>
      </c>
    </row>
    <row r="2294" spans="2:65" s="1" customFormat="1" ht="16.5" customHeight="1">
      <c r="B2294" s="25"/>
      <c r="C2294" s="140" t="s">
        <v>3686</v>
      </c>
      <c r="D2294" s="140" t="s">
        <v>3243</v>
      </c>
      <c r="E2294" s="141" t="s">
        <v>3687</v>
      </c>
      <c r="F2294" s="142" t="s">
        <v>3688</v>
      </c>
      <c r="G2294" s="143" t="s">
        <v>450</v>
      </c>
      <c r="H2294" s="144">
        <v>50</v>
      </c>
      <c r="I2294" s="145">
        <v>339</v>
      </c>
      <c r="J2294" s="145">
        <f>ROUND(I2294*H2294,2)</f>
        <v>16950</v>
      </c>
      <c r="K2294" s="142" t="s">
        <v>132</v>
      </c>
      <c r="L2294" s="146"/>
      <c r="M2294" s="147" t="s">
        <v>1</v>
      </c>
      <c r="N2294" s="148" t="s">
        <v>39</v>
      </c>
      <c r="O2294" s="132">
        <v>0</v>
      </c>
      <c r="P2294" s="132">
        <f>O2294*H2294</f>
        <v>0</v>
      </c>
      <c r="Q2294" s="132">
        <v>2.5899999999999999E-3</v>
      </c>
      <c r="R2294" s="132">
        <f>Q2294*H2294</f>
        <v>0.1295</v>
      </c>
      <c r="S2294" s="132">
        <v>0</v>
      </c>
      <c r="T2294" s="133">
        <f>S2294*H2294</f>
        <v>0</v>
      </c>
      <c r="AR2294" s="134" t="s">
        <v>753</v>
      </c>
      <c r="AT2294" s="134" t="s">
        <v>3243</v>
      </c>
      <c r="AU2294" s="134" t="s">
        <v>84</v>
      </c>
      <c r="AY2294" s="13" t="s">
        <v>125</v>
      </c>
      <c r="BE2294" s="135">
        <f>IF(N2294="základní",J2294,0)</f>
        <v>16950</v>
      </c>
      <c r="BF2294" s="135">
        <f>IF(N2294="snížená",J2294,0)</f>
        <v>0</v>
      </c>
      <c r="BG2294" s="135">
        <f>IF(N2294="zákl. přenesená",J2294,0)</f>
        <v>0</v>
      </c>
      <c r="BH2294" s="135">
        <f>IF(N2294="sníž. přenesená",J2294,0)</f>
        <v>0</v>
      </c>
      <c r="BI2294" s="135">
        <f>IF(N2294="nulová",J2294,0)</f>
        <v>0</v>
      </c>
      <c r="BJ2294" s="13" t="s">
        <v>82</v>
      </c>
      <c r="BK2294" s="135">
        <f>ROUND(I2294*H2294,2)</f>
        <v>16950</v>
      </c>
      <c r="BL2294" s="13" t="s">
        <v>288</v>
      </c>
      <c r="BM2294" s="134" t="s">
        <v>3689</v>
      </c>
    </row>
    <row r="2295" spans="2:65" s="1" customFormat="1" ht="10.199999999999999">
      <c r="B2295" s="25"/>
      <c r="D2295" s="136" t="s">
        <v>134</v>
      </c>
      <c r="F2295" s="137" t="s">
        <v>3688</v>
      </c>
      <c r="L2295" s="25"/>
      <c r="M2295" s="138"/>
      <c r="T2295" s="49"/>
      <c r="AT2295" s="13" t="s">
        <v>134</v>
      </c>
      <c r="AU2295" s="13" t="s">
        <v>84</v>
      </c>
    </row>
    <row r="2296" spans="2:65" s="1" customFormat="1" ht="16.5" customHeight="1">
      <c r="B2296" s="25"/>
      <c r="C2296" s="140" t="s">
        <v>1963</v>
      </c>
      <c r="D2296" s="140" t="s">
        <v>3243</v>
      </c>
      <c r="E2296" s="141" t="s">
        <v>3690</v>
      </c>
      <c r="F2296" s="142" t="s">
        <v>3691</v>
      </c>
      <c r="G2296" s="143" t="s">
        <v>146</v>
      </c>
      <c r="H2296" s="144">
        <v>5</v>
      </c>
      <c r="I2296" s="145">
        <v>3670</v>
      </c>
      <c r="J2296" s="145">
        <f>ROUND(I2296*H2296,2)</f>
        <v>18350</v>
      </c>
      <c r="K2296" s="142" t="s">
        <v>132</v>
      </c>
      <c r="L2296" s="146"/>
      <c r="M2296" s="147" t="s">
        <v>1</v>
      </c>
      <c r="N2296" s="148" t="s">
        <v>39</v>
      </c>
      <c r="O2296" s="132">
        <v>0</v>
      </c>
      <c r="P2296" s="132">
        <f>O2296*H2296</f>
        <v>0</v>
      </c>
      <c r="Q2296" s="132">
        <v>1.054</v>
      </c>
      <c r="R2296" s="132">
        <f>Q2296*H2296</f>
        <v>5.2700000000000005</v>
      </c>
      <c r="S2296" s="132">
        <v>0</v>
      </c>
      <c r="T2296" s="133">
        <f>S2296*H2296</f>
        <v>0</v>
      </c>
      <c r="AR2296" s="134" t="s">
        <v>753</v>
      </c>
      <c r="AT2296" s="134" t="s">
        <v>3243</v>
      </c>
      <c r="AU2296" s="134" t="s">
        <v>84</v>
      </c>
      <c r="AY2296" s="13" t="s">
        <v>125</v>
      </c>
      <c r="BE2296" s="135">
        <f>IF(N2296="základní",J2296,0)</f>
        <v>18350</v>
      </c>
      <c r="BF2296" s="135">
        <f>IF(N2296="snížená",J2296,0)</f>
        <v>0</v>
      </c>
      <c r="BG2296" s="135">
        <f>IF(N2296="zákl. přenesená",J2296,0)</f>
        <v>0</v>
      </c>
      <c r="BH2296" s="135">
        <f>IF(N2296="sníž. přenesená",J2296,0)</f>
        <v>0</v>
      </c>
      <c r="BI2296" s="135">
        <f>IF(N2296="nulová",J2296,0)</f>
        <v>0</v>
      </c>
      <c r="BJ2296" s="13" t="s">
        <v>82</v>
      </c>
      <c r="BK2296" s="135">
        <f>ROUND(I2296*H2296,2)</f>
        <v>18350</v>
      </c>
      <c r="BL2296" s="13" t="s">
        <v>288</v>
      </c>
      <c r="BM2296" s="134" t="s">
        <v>3692</v>
      </c>
    </row>
    <row r="2297" spans="2:65" s="1" customFormat="1" ht="10.199999999999999">
      <c r="B2297" s="25"/>
      <c r="D2297" s="136" t="s">
        <v>134</v>
      </c>
      <c r="F2297" s="137" t="s">
        <v>3691</v>
      </c>
      <c r="L2297" s="25"/>
      <c r="M2297" s="138"/>
      <c r="T2297" s="49"/>
      <c r="AT2297" s="13" t="s">
        <v>134</v>
      </c>
      <c r="AU2297" s="13" t="s">
        <v>84</v>
      </c>
    </row>
    <row r="2298" spans="2:65" s="1" customFormat="1" ht="16.5" customHeight="1">
      <c r="B2298" s="25"/>
      <c r="C2298" s="140" t="s">
        <v>3693</v>
      </c>
      <c r="D2298" s="140" t="s">
        <v>3243</v>
      </c>
      <c r="E2298" s="141" t="s">
        <v>3694</v>
      </c>
      <c r="F2298" s="142" t="s">
        <v>3695</v>
      </c>
      <c r="G2298" s="143" t="s">
        <v>146</v>
      </c>
      <c r="H2298" s="144">
        <v>5</v>
      </c>
      <c r="I2298" s="145">
        <v>4620</v>
      </c>
      <c r="J2298" s="145">
        <f>ROUND(I2298*H2298,2)</f>
        <v>23100</v>
      </c>
      <c r="K2298" s="142" t="s">
        <v>132</v>
      </c>
      <c r="L2298" s="146"/>
      <c r="M2298" s="147" t="s">
        <v>1</v>
      </c>
      <c r="N2298" s="148" t="s">
        <v>39</v>
      </c>
      <c r="O2298" s="132">
        <v>0</v>
      </c>
      <c r="P2298" s="132">
        <f>O2298*H2298</f>
        <v>0</v>
      </c>
      <c r="Q2298" s="132">
        <v>0.52100000000000002</v>
      </c>
      <c r="R2298" s="132">
        <f>Q2298*H2298</f>
        <v>2.605</v>
      </c>
      <c r="S2298" s="132">
        <v>0</v>
      </c>
      <c r="T2298" s="133">
        <f>S2298*H2298</f>
        <v>0</v>
      </c>
      <c r="AR2298" s="134" t="s">
        <v>753</v>
      </c>
      <c r="AT2298" s="134" t="s">
        <v>3243</v>
      </c>
      <c r="AU2298" s="134" t="s">
        <v>84</v>
      </c>
      <c r="AY2298" s="13" t="s">
        <v>125</v>
      </c>
      <c r="BE2298" s="135">
        <f>IF(N2298="základní",J2298,0)</f>
        <v>23100</v>
      </c>
      <c r="BF2298" s="135">
        <f>IF(N2298="snížená",J2298,0)</f>
        <v>0</v>
      </c>
      <c r="BG2298" s="135">
        <f>IF(N2298="zákl. přenesená",J2298,0)</f>
        <v>0</v>
      </c>
      <c r="BH2298" s="135">
        <f>IF(N2298="sníž. přenesená",J2298,0)</f>
        <v>0</v>
      </c>
      <c r="BI2298" s="135">
        <f>IF(N2298="nulová",J2298,0)</f>
        <v>0</v>
      </c>
      <c r="BJ2298" s="13" t="s">
        <v>82</v>
      </c>
      <c r="BK2298" s="135">
        <f>ROUND(I2298*H2298,2)</f>
        <v>23100</v>
      </c>
      <c r="BL2298" s="13" t="s">
        <v>288</v>
      </c>
      <c r="BM2298" s="134" t="s">
        <v>3696</v>
      </c>
    </row>
    <row r="2299" spans="2:65" s="1" customFormat="1" ht="10.199999999999999">
      <c r="B2299" s="25"/>
      <c r="D2299" s="136" t="s">
        <v>134</v>
      </c>
      <c r="F2299" s="137" t="s">
        <v>3695</v>
      </c>
      <c r="L2299" s="25"/>
      <c r="M2299" s="138"/>
      <c r="T2299" s="49"/>
      <c r="AT2299" s="13" t="s">
        <v>134</v>
      </c>
      <c r="AU2299" s="13" t="s">
        <v>84</v>
      </c>
    </row>
    <row r="2300" spans="2:65" s="1" customFormat="1" ht="16.5" customHeight="1">
      <c r="B2300" s="25"/>
      <c r="C2300" s="140" t="s">
        <v>1967</v>
      </c>
      <c r="D2300" s="140" t="s">
        <v>3243</v>
      </c>
      <c r="E2300" s="141" t="s">
        <v>3697</v>
      </c>
      <c r="F2300" s="142" t="s">
        <v>3698</v>
      </c>
      <c r="G2300" s="143" t="s">
        <v>146</v>
      </c>
      <c r="H2300" s="144">
        <v>5</v>
      </c>
      <c r="I2300" s="145">
        <v>2200</v>
      </c>
      <c r="J2300" s="145">
        <f>ROUND(I2300*H2300,2)</f>
        <v>11000</v>
      </c>
      <c r="K2300" s="142" t="s">
        <v>132</v>
      </c>
      <c r="L2300" s="146"/>
      <c r="M2300" s="147" t="s">
        <v>1</v>
      </c>
      <c r="N2300" s="148" t="s">
        <v>39</v>
      </c>
      <c r="O2300" s="132">
        <v>0</v>
      </c>
      <c r="P2300" s="132">
        <f>O2300*H2300</f>
        <v>0</v>
      </c>
      <c r="Q2300" s="132">
        <v>0.39</v>
      </c>
      <c r="R2300" s="132">
        <f>Q2300*H2300</f>
        <v>1.9500000000000002</v>
      </c>
      <c r="S2300" s="132">
        <v>0</v>
      </c>
      <c r="T2300" s="133">
        <f>S2300*H2300</f>
        <v>0</v>
      </c>
      <c r="AR2300" s="134" t="s">
        <v>753</v>
      </c>
      <c r="AT2300" s="134" t="s">
        <v>3243</v>
      </c>
      <c r="AU2300" s="134" t="s">
        <v>84</v>
      </c>
      <c r="AY2300" s="13" t="s">
        <v>125</v>
      </c>
      <c r="BE2300" s="135">
        <f>IF(N2300="základní",J2300,0)</f>
        <v>11000</v>
      </c>
      <c r="BF2300" s="135">
        <f>IF(N2300="snížená",J2300,0)</f>
        <v>0</v>
      </c>
      <c r="BG2300" s="135">
        <f>IF(N2300="zákl. přenesená",J2300,0)</f>
        <v>0</v>
      </c>
      <c r="BH2300" s="135">
        <f>IF(N2300="sníž. přenesená",J2300,0)</f>
        <v>0</v>
      </c>
      <c r="BI2300" s="135">
        <f>IF(N2300="nulová",J2300,0)</f>
        <v>0</v>
      </c>
      <c r="BJ2300" s="13" t="s">
        <v>82</v>
      </c>
      <c r="BK2300" s="135">
        <f>ROUND(I2300*H2300,2)</f>
        <v>11000</v>
      </c>
      <c r="BL2300" s="13" t="s">
        <v>288</v>
      </c>
      <c r="BM2300" s="134" t="s">
        <v>3699</v>
      </c>
    </row>
    <row r="2301" spans="2:65" s="1" customFormat="1" ht="10.199999999999999">
      <c r="B2301" s="25"/>
      <c r="D2301" s="136" t="s">
        <v>134</v>
      </c>
      <c r="F2301" s="137" t="s">
        <v>3698</v>
      </c>
      <c r="L2301" s="25"/>
      <c r="M2301" s="138"/>
      <c r="T2301" s="49"/>
      <c r="AT2301" s="13" t="s">
        <v>134</v>
      </c>
      <c r="AU2301" s="13" t="s">
        <v>84</v>
      </c>
    </row>
    <row r="2302" spans="2:65" s="1" customFormat="1" ht="16.5" customHeight="1">
      <c r="B2302" s="25"/>
      <c r="C2302" s="140" t="s">
        <v>3700</v>
      </c>
      <c r="D2302" s="140" t="s">
        <v>3243</v>
      </c>
      <c r="E2302" s="141" t="s">
        <v>3701</v>
      </c>
      <c r="F2302" s="142" t="s">
        <v>3702</v>
      </c>
      <c r="G2302" s="143" t="s">
        <v>146</v>
      </c>
      <c r="H2302" s="144">
        <v>20</v>
      </c>
      <c r="I2302" s="145">
        <v>142</v>
      </c>
      <c r="J2302" s="145">
        <f>ROUND(I2302*H2302,2)</f>
        <v>2840</v>
      </c>
      <c r="K2302" s="142" t="s">
        <v>132</v>
      </c>
      <c r="L2302" s="146"/>
      <c r="M2302" s="147" t="s">
        <v>1</v>
      </c>
      <c r="N2302" s="148" t="s">
        <v>39</v>
      </c>
      <c r="O2302" s="132">
        <v>0</v>
      </c>
      <c r="P2302" s="132">
        <f>O2302*H2302</f>
        <v>0</v>
      </c>
      <c r="Q2302" s="132">
        <v>3.1E-2</v>
      </c>
      <c r="R2302" s="132">
        <f>Q2302*H2302</f>
        <v>0.62</v>
      </c>
      <c r="S2302" s="132">
        <v>0</v>
      </c>
      <c r="T2302" s="133">
        <f>S2302*H2302</f>
        <v>0</v>
      </c>
      <c r="AR2302" s="134" t="s">
        <v>753</v>
      </c>
      <c r="AT2302" s="134" t="s">
        <v>3243</v>
      </c>
      <c r="AU2302" s="134" t="s">
        <v>84</v>
      </c>
      <c r="AY2302" s="13" t="s">
        <v>125</v>
      </c>
      <c r="BE2302" s="135">
        <f>IF(N2302="základní",J2302,0)</f>
        <v>2840</v>
      </c>
      <c r="BF2302" s="135">
        <f>IF(N2302="snížená",J2302,0)</f>
        <v>0</v>
      </c>
      <c r="BG2302" s="135">
        <f>IF(N2302="zákl. přenesená",J2302,0)</f>
        <v>0</v>
      </c>
      <c r="BH2302" s="135">
        <f>IF(N2302="sníž. přenesená",J2302,0)</f>
        <v>0</v>
      </c>
      <c r="BI2302" s="135">
        <f>IF(N2302="nulová",J2302,0)</f>
        <v>0</v>
      </c>
      <c r="BJ2302" s="13" t="s">
        <v>82</v>
      </c>
      <c r="BK2302" s="135">
        <f>ROUND(I2302*H2302,2)</f>
        <v>2840</v>
      </c>
      <c r="BL2302" s="13" t="s">
        <v>288</v>
      </c>
      <c r="BM2302" s="134" t="s">
        <v>3703</v>
      </c>
    </row>
    <row r="2303" spans="2:65" s="1" customFormat="1" ht="10.199999999999999">
      <c r="B2303" s="25"/>
      <c r="D2303" s="136" t="s">
        <v>134</v>
      </c>
      <c r="F2303" s="137" t="s">
        <v>3702</v>
      </c>
      <c r="L2303" s="25"/>
      <c r="M2303" s="138"/>
      <c r="T2303" s="49"/>
      <c r="AT2303" s="13" t="s">
        <v>134</v>
      </c>
      <c r="AU2303" s="13" t="s">
        <v>84</v>
      </c>
    </row>
    <row r="2304" spans="2:65" s="1" customFormat="1" ht="16.5" customHeight="1">
      <c r="B2304" s="25"/>
      <c r="C2304" s="140" t="s">
        <v>1972</v>
      </c>
      <c r="D2304" s="140" t="s">
        <v>3243</v>
      </c>
      <c r="E2304" s="141" t="s">
        <v>3704</v>
      </c>
      <c r="F2304" s="142" t="s">
        <v>3705</v>
      </c>
      <c r="G2304" s="143" t="s">
        <v>146</v>
      </c>
      <c r="H2304" s="144">
        <v>50</v>
      </c>
      <c r="I2304" s="145">
        <v>185</v>
      </c>
      <c r="J2304" s="145">
        <f>ROUND(I2304*H2304,2)</f>
        <v>9250</v>
      </c>
      <c r="K2304" s="142" t="s">
        <v>132</v>
      </c>
      <c r="L2304" s="146"/>
      <c r="M2304" s="147" t="s">
        <v>1</v>
      </c>
      <c r="N2304" s="148" t="s">
        <v>39</v>
      </c>
      <c r="O2304" s="132">
        <v>0</v>
      </c>
      <c r="P2304" s="132">
        <f>O2304*H2304</f>
        <v>0</v>
      </c>
      <c r="Q2304" s="132">
        <v>7.9000000000000001E-2</v>
      </c>
      <c r="R2304" s="132">
        <f>Q2304*H2304</f>
        <v>3.95</v>
      </c>
      <c r="S2304" s="132">
        <v>0</v>
      </c>
      <c r="T2304" s="133">
        <f>S2304*H2304</f>
        <v>0</v>
      </c>
      <c r="AR2304" s="134" t="s">
        <v>753</v>
      </c>
      <c r="AT2304" s="134" t="s">
        <v>3243</v>
      </c>
      <c r="AU2304" s="134" t="s">
        <v>84</v>
      </c>
      <c r="AY2304" s="13" t="s">
        <v>125</v>
      </c>
      <c r="BE2304" s="135">
        <f>IF(N2304="základní",J2304,0)</f>
        <v>9250</v>
      </c>
      <c r="BF2304" s="135">
        <f>IF(N2304="snížená",J2304,0)</f>
        <v>0</v>
      </c>
      <c r="BG2304" s="135">
        <f>IF(N2304="zákl. přenesená",J2304,0)</f>
        <v>0</v>
      </c>
      <c r="BH2304" s="135">
        <f>IF(N2304="sníž. přenesená",J2304,0)</f>
        <v>0</v>
      </c>
      <c r="BI2304" s="135">
        <f>IF(N2304="nulová",J2304,0)</f>
        <v>0</v>
      </c>
      <c r="BJ2304" s="13" t="s">
        <v>82</v>
      </c>
      <c r="BK2304" s="135">
        <f>ROUND(I2304*H2304,2)</f>
        <v>9250</v>
      </c>
      <c r="BL2304" s="13" t="s">
        <v>288</v>
      </c>
      <c r="BM2304" s="134" t="s">
        <v>3706</v>
      </c>
    </row>
    <row r="2305" spans="2:65" s="1" customFormat="1" ht="10.199999999999999">
      <c r="B2305" s="25"/>
      <c r="D2305" s="136" t="s">
        <v>134</v>
      </c>
      <c r="F2305" s="137" t="s">
        <v>3705</v>
      </c>
      <c r="L2305" s="25"/>
      <c r="M2305" s="138"/>
      <c r="T2305" s="49"/>
      <c r="AT2305" s="13" t="s">
        <v>134</v>
      </c>
      <c r="AU2305" s="13" t="s">
        <v>84</v>
      </c>
    </row>
    <row r="2306" spans="2:65" s="1" customFormat="1" ht="16.5" customHeight="1">
      <c r="B2306" s="25"/>
      <c r="C2306" s="140" t="s">
        <v>3707</v>
      </c>
      <c r="D2306" s="140" t="s">
        <v>3243</v>
      </c>
      <c r="E2306" s="141" t="s">
        <v>3708</v>
      </c>
      <c r="F2306" s="142" t="s">
        <v>3709</v>
      </c>
      <c r="G2306" s="143" t="s">
        <v>146</v>
      </c>
      <c r="H2306" s="144">
        <v>5</v>
      </c>
      <c r="I2306" s="145">
        <v>20800</v>
      </c>
      <c r="J2306" s="145">
        <f>ROUND(I2306*H2306,2)</f>
        <v>104000</v>
      </c>
      <c r="K2306" s="142" t="s">
        <v>132</v>
      </c>
      <c r="L2306" s="146"/>
      <c r="M2306" s="147" t="s">
        <v>1</v>
      </c>
      <c r="N2306" s="148" t="s">
        <v>39</v>
      </c>
      <c r="O2306" s="132">
        <v>0</v>
      </c>
      <c r="P2306" s="132">
        <f>O2306*H2306</f>
        <v>0</v>
      </c>
      <c r="Q2306" s="132">
        <v>1.125</v>
      </c>
      <c r="R2306" s="132">
        <f>Q2306*H2306</f>
        <v>5.625</v>
      </c>
      <c r="S2306" s="132">
        <v>0</v>
      </c>
      <c r="T2306" s="133">
        <f>S2306*H2306</f>
        <v>0</v>
      </c>
      <c r="AR2306" s="134" t="s">
        <v>753</v>
      </c>
      <c r="AT2306" s="134" t="s">
        <v>3243</v>
      </c>
      <c r="AU2306" s="134" t="s">
        <v>84</v>
      </c>
      <c r="AY2306" s="13" t="s">
        <v>125</v>
      </c>
      <c r="BE2306" s="135">
        <f>IF(N2306="základní",J2306,0)</f>
        <v>104000</v>
      </c>
      <c r="BF2306" s="135">
        <f>IF(N2306="snížená",J2306,0)</f>
        <v>0</v>
      </c>
      <c r="BG2306" s="135">
        <f>IF(N2306="zákl. přenesená",J2306,0)</f>
        <v>0</v>
      </c>
      <c r="BH2306" s="135">
        <f>IF(N2306="sníž. přenesená",J2306,0)</f>
        <v>0</v>
      </c>
      <c r="BI2306" s="135">
        <f>IF(N2306="nulová",J2306,0)</f>
        <v>0</v>
      </c>
      <c r="BJ2306" s="13" t="s">
        <v>82</v>
      </c>
      <c r="BK2306" s="135">
        <f>ROUND(I2306*H2306,2)</f>
        <v>104000</v>
      </c>
      <c r="BL2306" s="13" t="s">
        <v>288</v>
      </c>
      <c r="BM2306" s="134" t="s">
        <v>3710</v>
      </c>
    </row>
    <row r="2307" spans="2:65" s="1" customFormat="1" ht="10.199999999999999">
      <c r="B2307" s="25"/>
      <c r="D2307" s="136" t="s">
        <v>134</v>
      </c>
      <c r="F2307" s="137" t="s">
        <v>3709</v>
      </c>
      <c r="L2307" s="25"/>
      <c r="M2307" s="138"/>
      <c r="T2307" s="49"/>
      <c r="AT2307" s="13" t="s">
        <v>134</v>
      </c>
      <c r="AU2307" s="13" t="s">
        <v>84</v>
      </c>
    </row>
    <row r="2308" spans="2:65" s="1" customFormat="1" ht="16.5" customHeight="1">
      <c r="B2308" s="25"/>
      <c r="C2308" s="140" t="s">
        <v>1976</v>
      </c>
      <c r="D2308" s="140" t="s">
        <v>3243</v>
      </c>
      <c r="E2308" s="141" t="s">
        <v>3711</v>
      </c>
      <c r="F2308" s="142" t="s">
        <v>3712</v>
      </c>
      <c r="G2308" s="143" t="s">
        <v>146</v>
      </c>
      <c r="H2308" s="144">
        <v>20</v>
      </c>
      <c r="I2308" s="145">
        <v>489</v>
      </c>
      <c r="J2308" s="145">
        <f>ROUND(I2308*H2308,2)</f>
        <v>9780</v>
      </c>
      <c r="K2308" s="142" t="s">
        <v>132</v>
      </c>
      <c r="L2308" s="146"/>
      <c r="M2308" s="147" t="s">
        <v>1</v>
      </c>
      <c r="N2308" s="148" t="s">
        <v>39</v>
      </c>
      <c r="O2308" s="132">
        <v>0</v>
      </c>
      <c r="P2308" s="132">
        <f>O2308*H2308</f>
        <v>0</v>
      </c>
      <c r="Q2308" s="132">
        <v>0.13200000000000001</v>
      </c>
      <c r="R2308" s="132">
        <f>Q2308*H2308</f>
        <v>2.64</v>
      </c>
      <c r="S2308" s="132">
        <v>0</v>
      </c>
      <c r="T2308" s="133">
        <f>S2308*H2308</f>
        <v>0</v>
      </c>
      <c r="AR2308" s="134" t="s">
        <v>753</v>
      </c>
      <c r="AT2308" s="134" t="s">
        <v>3243</v>
      </c>
      <c r="AU2308" s="134" t="s">
        <v>84</v>
      </c>
      <c r="AY2308" s="13" t="s">
        <v>125</v>
      </c>
      <c r="BE2308" s="135">
        <f>IF(N2308="základní",J2308,0)</f>
        <v>9780</v>
      </c>
      <c r="BF2308" s="135">
        <f>IF(N2308="snížená",J2308,0)</f>
        <v>0</v>
      </c>
      <c r="BG2308" s="135">
        <f>IF(N2308="zákl. přenesená",J2308,0)</f>
        <v>0</v>
      </c>
      <c r="BH2308" s="135">
        <f>IF(N2308="sníž. přenesená",J2308,0)</f>
        <v>0</v>
      </c>
      <c r="BI2308" s="135">
        <f>IF(N2308="nulová",J2308,0)</f>
        <v>0</v>
      </c>
      <c r="BJ2308" s="13" t="s">
        <v>82</v>
      </c>
      <c r="BK2308" s="135">
        <f>ROUND(I2308*H2308,2)</f>
        <v>9780</v>
      </c>
      <c r="BL2308" s="13" t="s">
        <v>288</v>
      </c>
      <c r="BM2308" s="134" t="s">
        <v>3713</v>
      </c>
    </row>
    <row r="2309" spans="2:65" s="1" customFormat="1" ht="10.199999999999999">
      <c r="B2309" s="25"/>
      <c r="D2309" s="136" t="s">
        <v>134</v>
      </c>
      <c r="F2309" s="137" t="s">
        <v>3712</v>
      </c>
      <c r="L2309" s="25"/>
      <c r="M2309" s="138"/>
      <c r="T2309" s="49"/>
      <c r="AT2309" s="13" t="s">
        <v>134</v>
      </c>
      <c r="AU2309" s="13" t="s">
        <v>84</v>
      </c>
    </row>
    <row r="2310" spans="2:65" s="1" customFormat="1" ht="16.5" customHeight="1">
      <c r="B2310" s="25"/>
      <c r="C2310" s="140" t="s">
        <v>3714</v>
      </c>
      <c r="D2310" s="140" t="s">
        <v>3243</v>
      </c>
      <c r="E2310" s="141" t="s">
        <v>3715</v>
      </c>
      <c r="F2310" s="142" t="s">
        <v>3716</v>
      </c>
      <c r="G2310" s="143" t="s">
        <v>146</v>
      </c>
      <c r="H2310" s="144">
        <v>20</v>
      </c>
      <c r="I2310" s="145">
        <v>622</v>
      </c>
      <c r="J2310" s="145">
        <f>ROUND(I2310*H2310,2)</f>
        <v>12440</v>
      </c>
      <c r="K2310" s="142" t="s">
        <v>132</v>
      </c>
      <c r="L2310" s="146"/>
      <c r="M2310" s="147" t="s">
        <v>1</v>
      </c>
      <c r="N2310" s="148" t="s">
        <v>39</v>
      </c>
      <c r="O2310" s="132">
        <v>0</v>
      </c>
      <c r="P2310" s="132">
        <f>O2310*H2310</f>
        <v>0</v>
      </c>
      <c r="Q2310" s="132">
        <v>0.14899999999999999</v>
      </c>
      <c r="R2310" s="132">
        <f>Q2310*H2310</f>
        <v>2.98</v>
      </c>
      <c r="S2310" s="132">
        <v>0</v>
      </c>
      <c r="T2310" s="133">
        <f>S2310*H2310</f>
        <v>0</v>
      </c>
      <c r="AR2310" s="134" t="s">
        <v>753</v>
      </c>
      <c r="AT2310" s="134" t="s">
        <v>3243</v>
      </c>
      <c r="AU2310" s="134" t="s">
        <v>84</v>
      </c>
      <c r="AY2310" s="13" t="s">
        <v>125</v>
      </c>
      <c r="BE2310" s="135">
        <f>IF(N2310="základní",J2310,0)</f>
        <v>12440</v>
      </c>
      <c r="BF2310" s="135">
        <f>IF(N2310="snížená",J2310,0)</f>
        <v>0</v>
      </c>
      <c r="BG2310" s="135">
        <f>IF(N2310="zákl. přenesená",J2310,0)</f>
        <v>0</v>
      </c>
      <c r="BH2310" s="135">
        <f>IF(N2310="sníž. přenesená",J2310,0)</f>
        <v>0</v>
      </c>
      <c r="BI2310" s="135">
        <f>IF(N2310="nulová",J2310,0)</f>
        <v>0</v>
      </c>
      <c r="BJ2310" s="13" t="s">
        <v>82</v>
      </c>
      <c r="BK2310" s="135">
        <f>ROUND(I2310*H2310,2)</f>
        <v>12440</v>
      </c>
      <c r="BL2310" s="13" t="s">
        <v>288</v>
      </c>
      <c r="BM2310" s="134" t="s">
        <v>3717</v>
      </c>
    </row>
    <row r="2311" spans="2:65" s="1" customFormat="1" ht="10.199999999999999">
      <c r="B2311" s="25"/>
      <c r="D2311" s="136" t="s">
        <v>134</v>
      </c>
      <c r="F2311" s="137" t="s">
        <v>3716</v>
      </c>
      <c r="L2311" s="25"/>
      <c r="M2311" s="138"/>
      <c r="T2311" s="49"/>
      <c r="AT2311" s="13" t="s">
        <v>134</v>
      </c>
      <c r="AU2311" s="13" t="s">
        <v>84</v>
      </c>
    </row>
    <row r="2312" spans="2:65" s="1" customFormat="1" ht="16.5" customHeight="1">
      <c r="B2312" s="25"/>
      <c r="C2312" s="140" t="s">
        <v>1981</v>
      </c>
      <c r="D2312" s="140" t="s">
        <v>3243</v>
      </c>
      <c r="E2312" s="141" t="s">
        <v>3718</v>
      </c>
      <c r="F2312" s="142" t="s">
        <v>3719</v>
      </c>
      <c r="G2312" s="143" t="s">
        <v>146</v>
      </c>
      <c r="H2312" s="144">
        <v>5</v>
      </c>
      <c r="I2312" s="145">
        <v>8370</v>
      </c>
      <c r="J2312" s="145">
        <f>ROUND(I2312*H2312,2)</f>
        <v>41850</v>
      </c>
      <c r="K2312" s="142" t="s">
        <v>132</v>
      </c>
      <c r="L2312" s="146"/>
      <c r="M2312" s="147" t="s">
        <v>1</v>
      </c>
      <c r="N2312" s="148" t="s">
        <v>39</v>
      </c>
      <c r="O2312" s="132">
        <v>0</v>
      </c>
      <c r="P2312" s="132">
        <f>O2312*H2312</f>
        <v>0</v>
      </c>
      <c r="Q2312" s="132">
        <v>1.4379999999999999</v>
      </c>
      <c r="R2312" s="132">
        <f>Q2312*H2312</f>
        <v>7.1899999999999995</v>
      </c>
      <c r="S2312" s="132">
        <v>0</v>
      </c>
      <c r="T2312" s="133">
        <f>S2312*H2312</f>
        <v>0</v>
      </c>
      <c r="AR2312" s="134" t="s">
        <v>753</v>
      </c>
      <c r="AT2312" s="134" t="s">
        <v>3243</v>
      </c>
      <c r="AU2312" s="134" t="s">
        <v>84</v>
      </c>
      <c r="AY2312" s="13" t="s">
        <v>125</v>
      </c>
      <c r="BE2312" s="135">
        <f>IF(N2312="základní",J2312,0)</f>
        <v>41850</v>
      </c>
      <c r="BF2312" s="135">
        <f>IF(N2312="snížená",J2312,0)</f>
        <v>0</v>
      </c>
      <c r="BG2312" s="135">
        <f>IF(N2312="zákl. přenesená",J2312,0)</f>
        <v>0</v>
      </c>
      <c r="BH2312" s="135">
        <f>IF(N2312="sníž. přenesená",J2312,0)</f>
        <v>0</v>
      </c>
      <c r="BI2312" s="135">
        <f>IF(N2312="nulová",J2312,0)</f>
        <v>0</v>
      </c>
      <c r="BJ2312" s="13" t="s">
        <v>82</v>
      </c>
      <c r="BK2312" s="135">
        <f>ROUND(I2312*H2312,2)</f>
        <v>41850</v>
      </c>
      <c r="BL2312" s="13" t="s">
        <v>288</v>
      </c>
      <c r="BM2312" s="134" t="s">
        <v>3720</v>
      </c>
    </row>
    <row r="2313" spans="2:65" s="1" customFormat="1" ht="10.199999999999999">
      <c r="B2313" s="25"/>
      <c r="D2313" s="136" t="s">
        <v>134</v>
      </c>
      <c r="F2313" s="137" t="s">
        <v>3719</v>
      </c>
      <c r="L2313" s="25"/>
      <c r="M2313" s="138"/>
      <c r="T2313" s="49"/>
      <c r="AT2313" s="13" t="s">
        <v>134</v>
      </c>
      <c r="AU2313" s="13" t="s">
        <v>84</v>
      </c>
    </row>
    <row r="2314" spans="2:65" s="1" customFormat="1" ht="16.5" customHeight="1">
      <c r="B2314" s="25"/>
      <c r="C2314" s="140" t="s">
        <v>3721</v>
      </c>
      <c r="D2314" s="140" t="s">
        <v>3243</v>
      </c>
      <c r="E2314" s="141" t="s">
        <v>3722</v>
      </c>
      <c r="F2314" s="142" t="s">
        <v>3723</v>
      </c>
      <c r="G2314" s="143" t="s">
        <v>146</v>
      </c>
      <c r="H2314" s="144">
        <v>10</v>
      </c>
      <c r="I2314" s="145">
        <v>1600</v>
      </c>
      <c r="J2314" s="145">
        <f>ROUND(I2314*H2314,2)</f>
        <v>16000</v>
      </c>
      <c r="K2314" s="142" t="s">
        <v>132</v>
      </c>
      <c r="L2314" s="146"/>
      <c r="M2314" s="147" t="s">
        <v>1</v>
      </c>
      <c r="N2314" s="148" t="s">
        <v>39</v>
      </c>
      <c r="O2314" s="132">
        <v>0</v>
      </c>
      <c r="P2314" s="132">
        <f>O2314*H2314</f>
        <v>0</v>
      </c>
      <c r="Q2314" s="132">
        <v>0.186</v>
      </c>
      <c r="R2314" s="132">
        <f>Q2314*H2314</f>
        <v>1.8599999999999999</v>
      </c>
      <c r="S2314" s="132">
        <v>0</v>
      </c>
      <c r="T2314" s="133">
        <f>S2314*H2314</f>
        <v>0</v>
      </c>
      <c r="AR2314" s="134" t="s">
        <v>753</v>
      </c>
      <c r="AT2314" s="134" t="s">
        <v>3243</v>
      </c>
      <c r="AU2314" s="134" t="s">
        <v>84</v>
      </c>
      <c r="AY2314" s="13" t="s">
        <v>125</v>
      </c>
      <c r="BE2314" s="135">
        <f>IF(N2314="základní",J2314,0)</f>
        <v>16000</v>
      </c>
      <c r="BF2314" s="135">
        <f>IF(N2314="snížená",J2314,0)</f>
        <v>0</v>
      </c>
      <c r="BG2314" s="135">
        <f>IF(N2314="zákl. přenesená",J2314,0)</f>
        <v>0</v>
      </c>
      <c r="BH2314" s="135">
        <f>IF(N2314="sníž. přenesená",J2314,0)</f>
        <v>0</v>
      </c>
      <c r="BI2314" s="135">
        <f>IF(N2314="nulová",J2314,0)</f>
        <v>0</v>
      </c>
      <c r="BJ2314" s="13" t="s">
        <v>82</v>
      </c>
      <c r="BK2314" s="135">
        <f>ROUND(I2314*H2314,2)</f>
        <v>16000</v>
      </c>
      <c r="BL2314" s="13" t="s">
        <v>288</v>
      </c>
      <c r="BM2314" s="134" t="s">
        <v>3724</v>
      </c>
    </row>
    <row r="2315" spans="2:65" s="1" customFormat="1" ht="10.199999999999999">
      <c r="B2315" s="25"/>
      <c r="D2315" s="136" t="s">
        <v>134</v>
      </c>
      <c r="F2315" s="137" t="s">
        <v>3723</v>
      </c>
      <c r="L2315" s="25"/>
      <c r="M2315" s="138"/>
      <c r="T2315" s="49"/>
      <c r="AT2315" s="13" t="s">
        <v>134</v>
      </c>
      <c r="AU2315" s="13" t="s">
        <v>84</v>
      </c>
    </row>
    <row r="2316" spans="2:65" s="1" customFormat="1" ht="16.5" customHeight="1">
      <c r="B2316" s="25"/>
      <c r="C2316" s="140" t="s">
        <v>1986</v>
      </c>
      <c r="D2316" s="140" t="s">
        <v>3243</v>
      </c>
      <c r="E2316" s="141" t="s">
        <v>3725</v>
      </c>
      <c r="F2316" s="142" t="s">
        <v>3726</v>
      </c>
      <c r="G2316" s="143" t="s">
        <v>146</v>
      </c>
      <c r="H2316" s="144">
        <v>10</v>
      </c>
      <c r="I2316" s="145">
        <v>2560</v>
      </c>
      <c r="J2316" s="145">
        <f>ROUND(I2316*H2316,2)</f>
        <v>25600</v>
      </c>
      <c r="K2316" s="142" t="s">
        <v>132</v>
      </c>
      <c r="L2316" s="146"/>
      <c r="M2316" s="147" t="s">
        <v>1</v>
      </c>
      <c r="N2316" s="148" t="s">
        <v>39</v>
      </c>
      <c r="O2316" s="132">
        <v>0</v>
      </c>
      <c r="P2316" s="132">
        <f>O2316*H2316</f>
        <v>0</v>
      </c>
      <c r="Q2316" s="132">
        <v>0.32100000000000001</v>
      </c>
      <c r="R2316" s="132">
        <f>Q2316*H2316</f>
        <v>3.21</v>
      </c>
      <c r="S2316" s="132">
        <v>0</v>
      </c>
      <c r="T2316" s="133">
        <f>S2316*H2316</f>
        <v>0</v>
      </c>
      <c r="AR2316" s="134" t="s">
        <v>753</v>
      </c>
      <c r="AT2316" s="134" t="s">
        <v>3243</v>
      </c>
      <c r="AU2316" s="134" t="s">
        <v>84</v>
      </c>
      <c r="AY2316" s="13" t="s">
        <v>125</v>
      </c>
      <c r="BE2316" s="135">
        <f>IF(N2316="základní",J2316,0)</f>
        <v>25600</v>
      </c>
      <c r="BF2316" s="135">
        <f>IF(N2316="snížená",J2316,0)</f>
        <v>0</v>
      </c>
      <c r="BG2316" s="135">
        <f>IF(N2316="zákl. přenesená",J2316,0)</f>
        <v>0</v>
      </c>
      <c r="BH2316" s="135">
        <f>IF(N2316="sníž. přenesená",J2316,0)</f>
        <v>0</v>
      </c>
      <c r="BI2316" s="135">
        <f>IF(N2316="nulová",J2316,0)</f>
        <v>0</v>
      </c>
      <c r="BJ2316" s="13" t="s">
        <v>82</v>
      </c>
      <c r="BK2316" s="135">
        <f>ROUND(I2316*H2316,2)</f>
        <v>25600</v>
      </c>
      <c r="BL2316" s="13" t="s">
        <v>288</v>
      </c>
      <c r="BM2316" s="134" t="s">
        <v>3727</v>
      </c>
    </row>
    <row r="2317" spans="2:65" s="1" customFormat="1" ht="10.199999999999999">
      <c r="B2317" s="25"/>
      <c r="D2317" s="136" t="s">
        <v>134</v>
      </c>
      <c r="F2317" s="137" t="s">
        <v>3726</v>
      </c>
      <c r="L2317" s="25"/>
      <c r="M2317" s="138"/>
      <c r="T2317" s="49"/>
      <c r="AT2317" s="13" t="s">
        <v>134</v>
      </c>
      <c r="AU2317" s="13" t="s">
        <v>84</v>
      </c>
    </row>
    <row r="2318" spans="2:65" s="1" customFormat="1" ht="16.5" customHeight="1">
      <c r="B2318" s="25"/>
      <c r="C2318" s="140" t="s">
        <v>3728</v>
      </c>
      <c r="D2318" s="140" t="s">
        <v>3243</v>
      </c>
      <c r="E2318" s="141" t="s">
        <v>3729</v>
      </c>
      <c r="F2318" s="142" t="s">
        <v>3730</v>
      </c>
      <c r="G2318" s="143" t="s">
        <v>146</v>
      </c>
      <c r="H2318" s="144">
        <v>100</v>
      </c>
      <c r="I2318" s="145">
        <v>156</v>
      </c>
      <c r="J2318" s="145">
        <f>ROUND(I2318*H2318,2)</f>
        <v>15600</v>
      </c>
      <c r="K2318" s="142" t="s">
        <v>132</v>
      </c>
      <c r="L2318" s="146"/>
      <c r="M2318" s="147" t="s">
        <v>1</v>
      </c>
      <c r="N2318" s="148" t="s">
        <v>39</v>
      </c>
      <c r="O2318" s="132">
        <v>0</v>
      </c>
      <c r="P2318" s="132">
        <f>O2318*H2318</f>
        <v>0</v>
      </c>
      <c r="Q2318" s="132">
        <v>5.8999999999999997E-2</v>
      </c>
      <c r="R2318" s="132">
        <f>Q2318*H2318</f>
        <v>5.8999999999999995</v>
      </c>
      <c r="S2318" s="132">
        <v>0</v>
      </c>
      <c r="T2318" s="133">
        <f>S2318*H2318</f>
        <v>0</v>
      </c>
      <c r="AR2318" s="134" t="s">
        <v>753</v>
      </c>
      <c r="AT2318" s="134" t="s">
        <v>3243</v>
      </c>
      <c r="AU2318" s="134" t="s">
        <v>84</v>
      </c>
      <c r="AY2318" s="13" t="s">
        <v>125</v>
      </c>
      <c r="BE2318" s="135">
        <f>IF(N2318="základní",J2318,0)</f>
        <v>15600</v>
      </c>
      <c r="BF2318" s="135">
        <f>IF(N2318="snížená",J2318,0)</f>
        <v>0</v>
      </c>
      <c r="BG2318" s="135">
        <f>IF(N2318="zákl. přenesená",J2318,0)</f>
        <v>0</v>
      </c>
      <c r="BH2318" s="135">
        <f>IF(N2318="sníž. přenesená",J2318,0)</f>
        <v>0</v>
      </c>
      <c r="BI2318" s="135">
        <f>IF(N2318="nulová",J2318,0)</f>
        <v>0</v>
      </c>
      <c r="BJ2318" s="13" t="s">
        <v>82</v>
      </c>
      <c r="BK2318" s="135">
        <f>ROUND(I2318*H2318,2)</f>
        <v>15600</v>
      </c>
      <c r="BL2318" s="13" t="s">
        <v>288</v>
      </c>
      <c r="BM2318" s="134" t="s">
        <v>3731</v>
      </c>
    </row>
    <row r="2319" spans="2:65" s="1" customFormat="1" ht="10.199999999999999">
      <c r="B2319" s="25"/>
      <c r="D2319" s="136" t="s">
        <v>134</v>
      </c>
      <c r="F2319" s="137" t="s">
        <v>3730</v>
      </c>
      <c r="L2319" s="25"/>
      <c r="M2319" s="138"/>
      <c r="T2319" s="49"/>
      <c r="AT2319" s="13" t="s">
        <v>134</v>
      </c>
      <c r="AU2319" s="13" t="s">
        <v>84</v>
      </c>
    </row>
    <row r="2320" spans="2:65" s="1" customFormat="1" ht="16.5" customHeight="1">
      <c r="B2320" s="25"/>
      <c r="C2320" s="140" t="s">
        <v>1991</v>
      </c>
      <c r="D2320" s="140" t="s">
        <v>3243</v>
      </c>
      <c r="E2320" s="141" t="s">
        <v>3732</v>
      </c>
      <c r="F2320" s="142" t="s">
        <v>3733</v>
      </c>
      <c r="G2320" s="143" t="s">
        <v>208</v>
      </c>
      <c r="H2320" s="144">
        <v>100</v>
      </c>
      <c r="I2320" s="145">
        <v>312</v>
      </c>
      <c r="J2320" s="145">
        <f>ROUND(I2320*H2320,2)</f>
        <v>31200</v>
      </c>
      <c r="K2320" s="142" t="s">
        <v>132</v>
      </c>
      <c r="L2320" s="146"/>
      <c r="M2320" s="147" t="s">
        <v>1</v>
      </c>
      <c r="N2320" s="148" t="s">
        <v>39</v>
      </c>
      <c r="O2320" s="132">
        <v>0</v>
      </c>
      <c r="P2320" s="132">
        <f>O2320*H2320</f>
        <v>0</v>
      </c>
      <c r="Q2320" s="132">
        <v>0.25600000000000001</v>
      </c>
      <c r="R2320" s="132">
        <f>Q2320*H2320</f>
        <v>25.6</v>
      </c>
      <c r="S2320" s="132">
        <v>0</v>
      </c>
      <c r="T2320" s="133">
        <f>S2320*H2320</f>
        <v>0</v>
      </c>
      <c r="AR2320" s="134" t="s">
        <v>753</v>
      </c>
      <c r="AT2320" s="134" t="s">
        <v>3243</v>
      </c>
      <c r="AU2320" s="134" t="s">
        <v>84</v>
      </c>
      <c r="AY2320" s="13" t="s">
        <v>125</v>
      </c>
      <c r="BE2320" s="135">
        <f>IF(N2320="základní",J2320,0)</f>
        <v>31200</v>
      </c>
      <c r="BF2320" s="135">
        <f>IF(N2320="snížená",J2320,0)</f>
        <v>0</v>
      </c>
      <c r="BG2320" s="135">
        <f>IF(N2320="zákl. přenesená",J2320,0)</f>
        <v>0</v>
      </c>
      <c r="BH2320" s="135">
        <f>IF(N2320="sníž. přenesená",J2320,0)</f>
        <v>0</v>
      </c>
      <c r="BI2320" s="135">
        <f>IF(N2320="nulová",J2320,0)</f>
        <v>0</v>
      </c>
      <c r="BJ2320" s="13" t="s">
        <v>82</v>
      </c>
      <c r="BK2320" s="135">
        <f>ROUND(I2320*H2320,2)</f>
        <v>31200</v>
      </c>
      <c r="BL2320" s="13" t="s">
        <v>288</v>
      </c>
      <c r="BM2320" s="134" t="s">
        <v>3734</v>
      </c>
    </row>
    <row r="2321" spans="2:65" s="1" customFormat="1" ht="10.199999999999999">
      <c r="B2321" s="25"/>
      <c r="D2321" s="136" t="s">
        <v>134</v>
      </c>
      <c r="F2321" s="137" t="s">
        <v>3733</v>
      </c>
      <c r="L2321" s="25"/>
      <c r="M2321" s="138"/>
      <c r="T2321" s="49"/>
      <c r="AT2321" s="13" t="s">
        <v>134</v>
      </c>
      <c r="AU2321" s="13" t="s">
        <v>84</v>
      </c>
    </row>
    <row r="2322" spans="2:65" s="1" customFormat="1" ht="16.5" customHeight="1">
      <c r="B2322" s="25"/>
      <c r="C2322" s="140" t="s">
        <v>3735</v>
      </c>
      <c r="D2322" s="140" t="s">
        <v>3243</v>
      </c>
      <c r="E2322" s="141" t="s">
        <v>3736</v>
      </c>
      <c r="F2322" s="142" t="s">
        <v>3737</v>
      </c>
      <c r="G2322" s="143" t="s">
        <v>208</v>
      </c>
      <c r="H2322" s="144">
        <v>20</v>
      </c>
      <c r="I2322" s="145">
        <v>640</v>
      </c>
      <c r="J2322" s="145">
        <f>ROUND(I2322*H2322,2)</f>
        <v>12800</v>
      </c>
      <c r="K2322" s="142" t="s">
        <v>132</v>
      </c>
      <c r="L2322" s="146"/>
      <c r="M2322" s="147" t="s">
        <v>1</v>
      </c>
      <c r="N2322" s="148" t="s">
        <v>39</v>
      </c>
      <c r="O2322" s="132">
        <v>0</v>
      </c>
      <c r="P2322" s="132">
        <f>O2322*H2322</f>
        <v>0</v>
      </c>
      <c r="Q2322" s="132">
        <v>0.49299999999999999</v>
      </c>
      <c r="R2322" s="132">
        <f>Q2322*H2322</f>
        <v>9.86</v>
      </c>
      <c r="S2322" s="132">
        <v>0</v>
      </c>
      <c r="T2322" s="133">
        <f>S2322*H2322</f>
        <v>0</v>
      </c>
      <c r="AR2322" s="134" t="s">
        <v>753</v>
      </c>
      <c r="AT2322" s="134" t="s">
        <v>3243</v>
      </c>
      <c r="AU2322" s="134" t="s">
        <v>84</v>
      </c>
      <c r="AY2322" s="13" t="s">
        <v>125</v>
      </c>
      <c r="BE2322" s="135">
        <f>IF(N2322="základní",J2322,0)</f>
        <v>12800</v>
      </c>
      <c r="BF2322" s="135">
        <f>IF(N2322="snížená",J2322,0)</f>
        <v>0</v>
      </c>
      <c r="BG2322" s="135">
        <f>IF(N2322="zákl. přenesená",J2322,0)</f>
        <v>0</v>
      </c>
      <c r="BH2322" s="135">
        <f>IF(N2322="sníž. přenesená",J2322,0)</f>
        <v>0</v>
      </c>
      <c r="BI2322" s="135">
        <f>IF(N2322="nulová",J2322,0)</f>
        <v>0</v>
      </c>
      <c r="BJ2322" s="13" t="s">
        <v>82</v>
      </c>
      <c r="BK2322" s="135">
        <f>ROUND(I2322*H2322,2)</f>
        <v>12800</v>
      </c>
      <c r="BL2322" s="13" t="s">
        <v>288</v>
      </c>
      <c r="BM2322" s="134" t="s">
        <v>3738</v>
      </c>
    </row>
    <row r="2323" spans="2:65" s="1" customFormat="1" ht="10.199999999999999">
      <c r="B2323" s="25"/>
      <c r="D2323" s="136" t="s">
        <v>134</v>
      </c>
      <c r="F2323" s="137" t="s">
        <v>3737</v>
      </c>
      <c r="L2323" s="25"/>
      <c r="M2323" s="138"/>
      <c r="T2323" s="49"/>
      <c r="AT2323" s="13" t="s">
        <v>134</v>
      </c>
      <c r="AU2323" s="13" t="s">
        <v>84</v>
      </c>
    </row>
    <row r="2324" spans="2:65" s="1" customFormat="1" ht="16.5" customHeight="1">
      <c r="B2324" s="25"/>
      <c r="C2324" s="140" t="s">
        <v>1996</v>
      </c>
      <c r="D2324" s="140" t="s">
        <v>3243</v>
      </c>
      <c r="E2324" s="141" t="s">
        <v>3739</v>
      </c>
      <c r="F2324" s="142" t="s">
        <v>3740</v>
      </c>
      <c r="G2324" s="143" t="s">
        <v>146</v>
      </c>
      <c r="H2324" s="144">
        <v>100</v>
      </c>
      <c r="I2324" s="145">
        <v>33</v>
      </c>
      <c r="J2324" s="145">
        <f>ROUND(I2324*H2324,2)</f>
        <v>3300</v>
      </c>
      <c r="K2324" s="142" t="s">
        <v>132</v>
      </c>
      <c r="L2324" s="146"/>
      <c r="M2324" s="147" t="s">
        <v>1</v>
      </c>
      <c r="N2324" s="148" t="s">
        <v>39</v>
      </c>
      <c r="O2324" s="132">
        <v>0</v>
      </c>
      <c r="P2324" s="132">
        <f>O2324*H2324</f>
        <v>0</v>
      </c>
      <c r="Q2324" s="132">
        <v>0</v>
      </c>
      <c r="R2324" s="132">
        <f>Q2324*H2324</f>
        <v>0</v>
      </c>
      <c r="S2324" s="132">
        <v>0</v>
      </c>
      <c r="T2324" s="133">
        <f>S2324*H2324</f>
        <v>0</v>
      </c>
      <c r="AR2324" s="134" t="s">
        <v>753</v>
      </c>
      <c r="AT2324" s="134" t="s">
        <v>3243</v>
      </c>
      <c r="AU2324" s="134" t="s">
        <v>84</v>
      </c>
      <c r="AY2324" s="13" t="s">
        <v>125</v>
      </c>
      <c r="BE2324" s="135">
        <f>IF(N2324="základní",J2324,0)</f>
        <v>3300</v>
      </c>
      <c r="BF2324" s="135">
        <f>IF(N2324="snížená",J2324,0)</f>
        <v>0</v>
      </c>
      <c r="BG2324" s="135">
        <f>IF(N2324="zákl. přenesená",J2324,0)</f>
        <v>0</v>
      </c>
      <c r="BH2324" s="135">
        <f>IF(N2324="sníž. přenesená",J2324,0)</f>
        <v>0</v>
      </c>
      <c r="BI2324" s="135">
        <f>IF(N2324="nulová",J2324,0)</f>
        <v>0</v>
      </c>
      <c r="BJ2324" s="13" t="s">
        <v>82</v>
      </c>
      <c r="BK2324" s="135">
        <f>ROUND(I2324*H2324,2)</f>
        <v>3300</v>
      </c>
      <c r="BL2324" s="13" t="s">
        <v>288</v>
      </c>
      <c r="BM2324" s="134" t="s">
        <v>3741</v>
      </c>
    </row>
    <row r="2325" spans="2:65" s="1" customFormat="1" ht="10.199999999999999">
      <c r="B2325" s="25"/>
      <c r="D2325" s="136" t="s">
        <v>134</v>
      </c>
      <c r="F2325" s="137" t="s">
        <v>3740</v>
      </c>
      <c r="L2325" s="25"/>
      <c r="M2325" s="138"/>
      <c r="T2325" s="49"/>
      <c r="AT2325" s="13" t="s">
        <v>134</v>
      </c>
      <c r="AU2325" s="13" t="s">
        <v>84</v>
      </c>
    </row>
    <row r="2326" spans="2:65" s="1" customFormat="1" ht="16.5" customHeight="1">
      <c r="B2326" s="25"/>
      <c r="C2326" s="140" t="s">
        <v>3742</v>
      </c>
      <c r="D2326" s="140" t="s">
        <v>3243</v>
      </c>
      <c r="E2326" s="141" t="s">
        <v>3743</v>
      </c>
      <c r="F2326" s="142" t="s">
        <v>3744</v>
      </c>
      <c r="G2326" s="143" t="s">
        <v>2039</v>
      </c>
      <c r="H2326" s="144">
        <v>3</v>
      </c>
      <c r="I2326" s="145">
        <v>2400</v>
      </c>
      <c r="J2326" s="145">
        <f>ROUND(I2326*H2326,2)</f>
        <v>7200</v>
      </c>
      <c r="K2326" s="142" t="s">
        <v>132</v>
      </c>
      <c r="L2326" s="146"/>
      <c r="M2326" s="147" t="s">
        <v>1</v>
      </c>
      <c r="N2326" s="148" t="s">
        <v>39</v>
      </c>
      <c r="O2326" s="132">
        <v>0</v>
      </c>
      <c r="P2326" s="132">
        <f>O2326*H2326</f>
        <v>0</v>
      </c>
      <c r="Q2326" s="132">
        <v>0</v>
      </c>
      <c r="R2326" s="132">
        <f>Q2326*H2326</f>
        <v>0</v>
      </c>
      <c r="S2326" s="132">
        <v>0</v>
      </c>
      <c r="T2326" s="133">
        <f>S2326*H2326</f>
        <v>0</v>
      </c>
      <c r="AR2326" s="134" t="s">
        <v>753</v>
      </c>
      <c r="AT2326" s="134" t="s">
        <v>3243</v>
      </c>
      <c r="AU2326" s="134" t="s">
        <v>84</v>
      </c>
      <c r="AY2326" s="13" t="s">
        <v>125</v>
      </c>
      <c r="BE2326" s="135">
        <f>IF(N2326="základní",J2326,0)</f>
        <v>7200</v>
      </c>
      <c r="BF2326" s="135">
        <f>IF(N2326="snížená",J2326,0)</f>
        <v>0</v>
      </c>
      <c r="BG2326" s="135">
        <f>IF(N2326="zákl. přenesená",J2326,0)</f>
        <v>0</v>
      </c>
      <c r="BH2326" s="135">
        <f>IF(N2326="sníž. přenesená",J2326,0)</f>
        <v>0</v>
      </c>
      <c r="BI2326" s="135">
        <f>IF(N2326="nulová",J2326,0)</f>
        <v>0</v>
      </c>
      <c r="BJ2326" s="13" t="s">
        <v>82</v>
      </c>
      <c r="BK2326" s="135">
        <f>ROUND(I2326*H2326,2)</f>
        <v>7200</v>
      </c>
      <c r="BL2326" s="13" t="s">
        <v>288</v>
      </c>
      <c r="BM2326" s="134" t="s">
        <v>3745</v>
      </c>
    </row>
    <row r="2327" spans="2:65" s="1" customFormat="1" ht="10.199999999999999">
      <c r="B2327" s="25"/>
      <c r="D2327" s="136" t="s">
        <v>134</v>
      </c>
      <c r="F2327" s="137" t="s">
        <v>3744</v>
      </c>
      <c r="L2327" s="25"/>
      <c r="M2327" s="138"/>
      <c r="T2327" s="49"/>
      <c r="AT2327" s="13" t="s">
        <v>134</v>
      </c>
      <c r="AU2327" s="13" t="s">
        <v>84</v>
      </c>
    </row>
    <row r="2328" spans="2:65" s="1" customFormat="1" ht="16.5" customHeight="1">
      <c r="B2328" s="25"/>
      <c r="C2328" s="140" t="s">
        <v>2001</v>
      </c>
      <c r="D2328" s="140" t="s">
        <v>3243</v>
      </c>
      <c r="E2328" s="141" t="s">
        <v>3746</v>
      </c>
      <c r="F2328" s="142" t="s">
        <v>3747</v>
      </c>
      <c r="G2328" s="143" t="s">
        <v>177</v>
      </c>
      <c r="H2328" s="144">
        <v>20</v>
      </c>
      <c r="I2328" s="145">
        <v>3300</v>
      </c>
      <c r="J2328" s="145">
        <f>ROUND(I2328*H2328,2)</f>
        <v>66000</v>
      </c>
      <c r="K2328" s="142" t="s">
        <v>132</v>
      </c>
      <c r="L2328" s="146"/>
      <c r="M2328" s="147" t="s">
        <v>1</v>
      </c>
      <c r="N2328" s="148" t="s">
        <v>39</v>
      </c>
      <c r="O2328" s="132">
        <v>0</v>
      </c>
      <c r="P2328" s="132">
        <f>O2328*H2328</f>
        <v>0</v>
      </c>
      <c r="Q2328" s="132">
        <v>2.4289999999999998</v>
      </c>
      <c r="R2328" s="132">
        <f>Q2328*H2328</f>
        <v>48.58</v>
      </c>
      <c r="S2328" s="132">
        <v>0</v>
      </c>
      <c r="T2328" s="133">
        <f>S2328*H2328</f>
        <v>0</v>
      </c>
      <c r="AR2328" s="134" t="s">
        <v>753</v>
      </c>
      <c r="AT2328" s="134" t="s">
        <v>3243</v>
      </c>
      <c r="AU2328" s="134" t="s">
        <v>84</v>
      </c>
      <c r="AY2328" s="13" t="s">
        <v>125</v>
      </c>
      <c r="BE2328" s="135">
        <f>IF(N2328="základní",J2328,0)</f>
        <v>66000</v>
      </c>
      <c r="BF2328" s="135">
        <f>IF(N2328="snížená",J2328,0)</f>
        <v>0</v>
      </c>
      <c r="BG2328" s="135">
        <f>IF(N2328="zákl. přenesená",J2328,0)</f>
        <v>0</v>
      </c>
      <c r="BH2328" s="135">
        <f>IF(N2328="sníž. přenesená",J2328,0)</f>
        <v>0</v>
      </c>
      <c r="BI2328" s="135">
        <f>IF(N2328="nulová",J2328,0)</f>
        <v>0</v>
      </c>
      <c r="BJ2328" s="13" t="s">
        <v>82</v>
      </c>
      <c r="BK2328" s="135">
        <f>ROUND(I2328*H2328,2)</f>
        <v>66000</v>
      </c>
      <c r="BL2328" s="13" t="s">
        <v>288</v>
      </c>
      <c r="BM2328" s="134" t="s">
        <v>3748</v>
      </c>
    </row>
    <row r="2329" spans="2:65" s="1" customFormat="1" ht="10.199999999999999">
      <c r="B2329" s="25"/>
      <c r="D2329" s="136" t="s">
        <v>134</v>
      </c>
      <c r="F2329" s="137" t="s">
        <v>3747</v>
      </c>
      <c r="L2329" s="25"/>
      <c r="M2329" s="138"/>
      <c r="T2329" s="49"/>
      <c r="AT2329" s="13" t="s">
        <v>134</v>
      </c>
      <c r="AU2329" s="13" t="s">
        <v>84</v>
      </c>
    </row>
    <row r="2330" spans="2:65" s="1" customFormat="1" ht="16.5" customHeight="1">
      <c r="B2330" s="25"/>
      <c r="C2330" s="140" t="s">
        <v>3749</v>
      </c>
      <c r="D2330" s="140" t="s">
        <v>3243</v>
      </c>
      <c r="E2330" s="141" t="s">
        <v>3750</v>
      </c>
      <c r="F2330" s="142" t="s">
        <v>3751</v>
      </c>
      <c r="G2330" s="143" t="s">
        <v>177</v>
      </c>
      <c r="H2330" s="144">
        <v>2</v>
      </c>
      <c r="I2330" s="145">
        <v>9000</v>
      </c>
      <c r="J2330" s="145">
        <f>ROUND(I2330*H2330,2)</f>
        <v>18000</v>
      </c>
      <c r="K2330" s="142" t="s">
        <v>132</v>
      </c>
      <c r="L2330" s="146"/>
      <c r="M2330" s="147" t="s">
        <v>1</v>
      </c>
      <c r="N2330" s="148" t="s">
        <v>39</v>
      </c>
      <c r="O2330" s="132">
        <v>0</v>
      </c>
      <c r="P2330" s="132">
        <f>O2330*H2330</f>
        <v>0</v>
      </c>
      <c r="Q2330" s="132">
        <v>0.55000000000000004</v>
      </c>
      <c r="R2330" s="132">
        <f>Q2330*H2330</f>
        <v>1.1000000000000001</v>
      </c>
      <c r="S2330" s="132">
        <v>0</v>
      </c>
      <c r="T2330" s="133">
        <f>S2330*H2330</f>
        <v>0</v>
      </c>
      <c r="AR2330" s="134" t="s">
        <v>753</v>
      </c>
      <c r="AT2330" s="134" t="s">
        <v>3243</v>
      </c>
      <c r="AU2330" s="134" t="s">
        <v>84</v>
      </c>
      <c r="AY2330" s="13" t="s">
        <v>125</v>
      </c>
      <c r="BE2330" s="135">
        <f>IF(N2330="základní",J2330,0)</f>
        <v>18000</v>
      </c>
      <c r="BF2330" s="135">
        <f>IF(N2330="snížená",J2330,0)</f>
        <v>0</v>
      </c>
      <c r="BG2330" s="135">
        <f>IF(N2330="zákl. přenesená",J2330,0)</f>
        <v>0</v>
      </c>
      <c r="BH2330" s="135">
        <f>IF(N2330="sníž. přenesená",J2330,0)</f>
        <v>0</v>
      </c>
      <c r="BI2330" s="135">
        <f>IF(N2330="nulová",J2330,0)</f>
        <v>0</v>
      </c>
      <c r="BJ2330" s="13" t="s">
        <v>82</v>
      </c>
      <c r="BK2330" s="135">
        <f>ROUND(I2330*H2330,2)</f>
        <v>18000</v>
      </c>
      <c r="BL2330" s="13" t="s">
        <v>288</v>
      </c>
      <c r="BM2330" s="134" t="s">
        <v>3752</v>
      </c>
    </row>
    <row r="2331" spans="2:65" s="1" customFormat="1" ht="10.199999999999999">
      <c r="B2331" s="25"/>
      <c r="D2331" s="136" t="s">
        <v>134</v>
      </c>
      <c r="F2331" s="137" t="s">
        <v>3751</v>
      </c>
      <c r="L2331" s="25"/>
      <c r="M2331" s="138"/>
      <c r="T2331" s="49"/>
      <c r="AT2331" s="13" t="s">
        <v>134</v>
      </c>
      <c r="AU2331" s="13" t="s">
        <v>84</v>
      </c>
    </row>
    <row r="2332" spans="2:65" s="1" customFormat="1" ht="16.5" customHeight="1">
      <c r="B2332" s="25"/>
      <c r="C2332" s="140" t="s">
        <v>2006</v>
      </c>
      <c r="D2332" s="140" t="s">
        <v>3243</v>
      </c>
      <c r="E2332" s="141" t="s">
        <v>3753</v>
      </c>
      <c r="F2332" s="142" t="s">
        <v>3754</v>
      </c>
      <c r="G2332" s="143" t="s">
        <v>177</v>
      </c>
      <c r="H2332" s="144">
        <v>2</v>
      </c>
      <c r="I2332" s="145">
        <v>8200</v>
      </c>
      <c r="J2332" s="145">
        <f>ROUND(I2332*H2332,2)</f>
        <v>16400</v>
      </c>
      <c r="K2332" s="142" t="s">
        <v>132</v>
      </c>
      <c r="L2332" s="146"/>
      <c r="M2332" s="147" t="s">
        <v>1</v>
      </c>
      <c r="N2332" s="148" t="s">
        <v>39</v>
      </c>
      <c r="O2332" s="132">
        <v>0</v>
      </c>
      <c r="P2332" s="132">
        <f>O2332*H2332</f>
        <v>0</v>
      </c>
      <c r="Q2332" s="132">
        <v>0.55000000000000004</v>
      </c>
      <c r="R2332" s="132">
        <f>Q2332*H2332</f>
        <v>1.1000000000000001</v>
      </c>
      <c r="S2332" s="132">
        <v>0</v>
      </c>
      <c r="T2332" s="133">
        <f>S2332*H2332</f>
        <v>0</v>
      </c>
      <c r="AR2332" s="134" t="s">
        <v>753</v>
      </c>
      <c r="AT2332" s="134" t="s">
        <v>3243</v>
      </c>
      <c r="AU2332" s="134" t="s">
        <v>84</v>
      </c>
      <c r="AY2332" s="13" t="s">
        <v>125</v>
      </c>
      <c r="BE2332" s="135">
        <f>IF(N2332="základní",J2332,0)</f>
        <v>16400</v>
      </c>
      <c r="BF2332" s="135">
        <f>IF(N2332="snížená",J2332,0)</f>
        <v>0</v>
      </c>
      <c r="BG2332" s="135">
        <f>IF(N2332="zákl. přenesená",J2332,0)</f>
        <v>0</v>
      </c>
      <c r="BH2332" s="135">
        <f>IF(N2332="sníž. přenesená",J2332,0)</f>
        <v>0</v>
      </c>
      <c r="BI2332" s="135">
        <f>IF(N2332="nulová",J2332,0)</f>
        <v>0</v>
      </c>
      <c r="BJ2332" s="13" t="s">
        <v>82</v>
      </c>
      <c r="BK2332" s="135">
        <f>ROUND(I2332*H2332,2)</f>
        <v>16400</v>
      </c>
      <c r="BL2332" s="13" t="s">
        <v>288</v>
      </c>
      <c r="BM2332" s="134" t="s">
        <v>3755</v>
      </c>
    </row>
    <row r="2333" spans="2:65" s="1" customFormat="1" ht="10.199999999999999">
      <c r="B2333" s="25"/>
      <c r="D2333" s="136" t="s">
        <v>134</v>
      </c>
      <c r="F2333" s="137" t="s">
        <v>3754</v>
      </c>
      <c r="L2333" s="25"/>
      <c r="M2333" s="138"/>
      <c r="T2333" s="49"/>
      <c r="AT2333" s="13" t="s">
        <v>134</v>
      </c>
      <c r="AU2333" s="13" t="s">
        <v>84</v>
      </c>
    </row>
    <row r="2334" spans="2:65" s="1" customFormat="1" ht="16.5" customHeight="1">
      <c r="B2334" s="25"/>
      <c r="C2334" s="140" t="s">
        <v>3756</v>
      </c>
      <c r="D2334" s="140" t="s">
        <v>3243</v>
      </c>
      <c r="E2334" s="141" t="s">
        <v>3757</v>
      </c>
      <c r="F2334" s="142" t="s">
        <v>3758</v>
      </c>
      <c r="G2334" s="143" t="s">
        <v>146</v>
      </c>
      <c r="H2334" s="144">
        <v>10</v>
      </c>
      <c r="I2334" s="145">
        <v>234</v>
      </c>
      <c r="J2334" s="145">
        <f>ROUND(I2334*H2334,2)</f>
        <v>2340</v>
      </c>
      <c r="K2334" s="142" t="s">
        <v>132</v>
      </c>
      <c r="L2334" s="146"/>
      <c r="M2334" s="147" t="s">
        <v>1</v>
      </c>
      <c r="N2334" s="148" t="s">
        <v>39</v>
      </c>
      <c r="O2334" s="132">
        <v>0</v>
      </c>
      <c r="P2334" s="132">
        <f>O2334*H2334</f>
        <v>0</v>
      </c>
      <c r="Q2334" s="132">
        <v>0</v>
      </c>
      <c r="R2334" s="132">
        <f>Q2334*H2334</f>
        <v>0</v>
      </c>
      <c r="S2334" s="132">
        <v>0</v>
      </c>
      <c r="T2334" s="133">
        <f>S2334*H2334</f>
        <v>0</v>
      </c>
      <c r="AR2334" s="134" t="s">
        <v>753</v>
      </c>
      <c r="AT2334" s="134" t="s">
        <v>3243</v>
      </c>
      <c r="AU2334" s="134" t="s">
        <v>84</v>
      </c>
      <c r="AY2334" s="13" t="s">
        <v>125</v>
      </c>
      <c r="BE2334" s="135">
        <f>IF(N2334="základní",J2334,0)</f>
        <v>2340</v>
      </c>
      <c r="BF2334" s="135">
        <f>IF(N2334="snížená",J2334,0)</f>
        <v>0</v>
      </c>
      <c r="BG2334" s="135">
        <f>IF(N2334="zákl. přenesená",J2334,0)</f>
        <v>0</v>
      </c>
      <c r="BH2334" s="135">
        <f>IF(N2334="sníž. přenesená",J2334,0)</f>
        <v>0</v>
      </c>
      <c r="BI2334" s="135">
        <f>IF(N2334="nulová",J2334,0)</f>
        <v>0</v>
      </c>
      <c r="BJ2334" s="13" t="s">
        <v>82</v>
      </c>
      <c r="BK2334" s="135">
        <f>ROUND(I2334*H2334,2)</f>
        <v>2340</v>
      </c>
      <c r="BL2334" s="13" t="s">
        <v>288</v>
      </c>
      <c r="BM2334" s="134" t="s">
        <v>3759</v>
      </c>
    </row>
    <row r="2335" spans="2:65" s="1" customFormat="1" ht="10.199999999999999">
      <c r="B2335" s="25"/>
      <c r="D2335" s="136" t="s">
        <v>134</v>
      </c>
      <c r="F2335" s="137" t="s">
        <v>3758</v>
      </c>
      <c r="L2335" s="25"/>
      <c r="M2335" s="138"/>
      <c r="T2335" s="49"/>
      <c r="AT2335" s="13" t="s">
        <v>134</v>
      </c>
      <c r="AU2335" s="13" t="s">
        <v>84</v>
      </c>
    </row>
    <row r="2336" spans="2:65" s="1" customFormat="1" ht="16.5" customHeight="1">
      <c r="B2336" s="25"/>
      <c r="C2336" s="140" t="s">
        <v>2011</v>
      </c>
      <c r="D2336" s="140" t="s">
        <v>3243</v>
      </c>
      <c r="E2336" s="141" t="s">
        <v>3760</v>
      </c>
      <c r="F2336" s="142" t="s">
        <v>3761</v>
      </c>
      <c r="G2336" s="143" t="s">
        <v>146</v>
      </c>
      <c r="H2336" s="144">
        <v>10</v>
      </c>
      <c r="I2336" s="145">
        <v>13.5</v>
      </c>
      <c r="J2336" s="145">
        <f>ROUND(I2336*H2336,2)</f>
        <v>135</v>
      </c>
      <c r="K2336" s="142" t="s">
        <v>132</v>
      </c>
      <c r="L2336" s="146"/>
      <c r="M2336" s="147" t="s">
        <v>1</v>
      </c>
      <c r="N2336" s="148" t="s">
        <v>39</v>
      </c>
      <c r="O2336" s="132">
        <v>0</v>
      </c>
      <c r="P2336" s="132">
        <f>O2336*H2336</f>
        <v>0</v>
      </c>
      <c r="Q2336" s="132">
        <v>0</v>
      </c>
      <c r="R2336" s="132">
        <f>Q2336*H2336</f>
        <v>0</v>
      </c>
      <c r="S2336" s="132">
        <v>0</v>
      </c>
      <c r="T2336" s="133">
        <f>S2336*H2336</f>
        <v>0</v>
      </c>
      <c r="AR2336" s="134" t="s">
        <v>753</v>
      </c>
      <c r="AT2336" s="134" t="s">
        <v>3243</v>
      </c>
      <c r="AU2336" s="134" t="s">
        <v>84</v>
      </c>
      <c r="AY2336" s="13" t="s">
        <v>125</v>
      </c>
      <c r="BE2336" s="135">
        <f>IF(N2336="základní",J2336,0)</f>
        <v>135</v>
      </c>
      <c r="BF2336" s="135">
        <f>IF(N2336="snížená",J2336,0)</f>
        <v>0</v>
      </c>
      <c r="BG2336" s="135">
        <f>IF(N2336="zákl. přenesená",J2336,0)</f>
        <v>0</v>
      </c>
      <c r="BH2336" s="135">
        <f>IF(N2336="sníž. přenesená",J2336,0)</f>
        <v>0</v>
      </c>
      <c r="BI2336" s="135">
        <f>IF(N2336="nulová",J2336,0)</f>
        <v>0</v>
      </c>
      <c r="BJ2336" s="13" t="s">
        <v>82</v>
      </c>
      <c r="BK2336" s="135">
        <f>ROUND(I2336*H2336,2)</f>
        <v>135</v>
      </c>
      <c r="BL2336" s="13" t="s">
        <v>288</v>
      </c>
      <c r="BM2336" s="134" t="s">
        <v>3762</v>
      </c>
    </row>
    <row r="2337" spans="2:65" s="1" customFormat="1" ht="10.199999999999999">
      <c r="B2337" s="25"/>
      <c r="D2337" s="136" t="s">
        <v>134</v>
      </c>
      <c r="F2337" s="137" t="s">
        <v>3761</v>
      </c>
      <c r="L2337" s="25"/>
      <c r="M2337" s="138"/>
      <c r="T2337" s="49"/>
      <c r="AT2337" s="13" t="s">
        <v>134</v>
      </c>
      <c r="AU2337" s="13" t="s">
        <v>84</v>
      </c>
    </row>
    <row r="2338" spans="2:65" s="1" customFormat="1" ht="16.5" customHeight="1">
      <c r="B2338" s="25"/>
      <c r="C2338" s="140" t="s">
        <v>3763</v>
      </c>
      <c r="D2338" s="140" t="s">
        <v>3243</v>
      </c>
      <c r="E2338" s="141" t="s">
        <v>3764</v>
      </c>
      <c r="F2338" s="142" t="s">
        <v>3765</v>
      </c>
      <c r="G2338" s="143" t="s">
        <v>450</v>
      </c>
      <c r="H2338" s="144">
        <v>30</v>
      </c>
      <c r="I2338" s="145">
        <v>87.9</v>
      </c>
      <c r="J2338" s="145">
        <f>ROUND(I2338*H2338,2)</f>
        <v>2637</v>
      </c>
      <c r="K2338" s="142" t="s">
        <v>132</v>
      </c>
      <c r="L2338" s="146"/>
      <c r="M2338" s="147" t="s">
        <v>1</v>
      </c>
      <c r="N2338" s="148" t="s">
        <v>39</v>
      </c>
      <c r="O2338" s="132">
        <v>0</v>
      </c>
      <c r="P2338" s="132">
        <f>O2338*H2338</f>
        <v>0</v>
      </c>
      <c r="Q2338" s="132">
        <v>0</v>
      </c>
      <c r="R2338" s="132">
        <f>Q2338*H2338</f>
        <v>0</v>
      </c>
      <c r="S2338" s="132">
        <v>0</v>
      </c>
      <c r="T2338" s="133">
        <f>S2338*H2338</f>
        <v>0</v>
      </c>
      <c r="AR2338" s="134" t="s">
        <v>753</v>
      </c>
      <c r="AT2338" s="134" t="s">
        <v>3243</v>
      </c>
      <c r="AU2338" s="134" t="s">
        <v>84</v>
      </c>
      <c r="AY2338" s="13" t="s">
        <v>125</v>
      </c>
      <c r="BE2338" s="135">
        <f>IF(N2338="základní",J2338,0)</f>
        <v>2637</v>
      </c>
      <c r="BF2338" s="135">
        <f>IF(N2338="snížená",J2338,0)</f>
        <v>0</v>
      </c>
      <c r="BG2338" s="135">
        <f>IF(N2338="zákl. přenesená",J2338,0)</f>
        <v>0</v>
      </c>
      <c r="BH2338" s="135">
        <f>IF(N2338="sníž. přenesená",J2338,0)</f>
        <v>0</v>
      </c>
      <c r="BI2338" s="135">
        <f>IF(N2338="nulová",J2338,0)</f>
        <v>0</v>
      </c>
      <c r="BJ2338" s="13" t="s">
        <v>82</v>
      </c>
      <c r="BK2338" s="135">
        <f>ROUND(I2338*H2338,2)</f>
        <v>2637</v>
      </c>
      <c r="BL2338" s="13" t="s">
        <v>288</v>
      </c>
      <c r="BM2338" s="134" t="s">
        <v>3766</v>
      </c>
    </row>
    <row r="2339" spans="2:65" s="1" customFormat="1" ht="10.199999999999999">
      <c r="B2339" s="25"/>
      <c r="D2339" s="136" t="s">
        <v>134</v>
      </c>
      <c r="F2339" s="137" t="s">
        <v>3765</v>
      </c>
      <c r="L2339" s="25"/>
      <c r="M2339" s="138"/>
      <c r="T2339" s="49"/>
      <c r="AT2339" s="13" t="s">
        <v>134</v>
      </c>
      <c r="AU2339" s="13" t="s">
        <v>84</v>
      </c>
    </row>
    <row r="2340" spans="2:65" s="1" customFormat="1" ht="16.5" customHeight="1">
      <c r="B2340" s="25"/>
      <c r="C2340" s="140" t="s">
        <v>2015</v>
      </c>
      <c r="D2340" s="140" t="s">
        <v>3243</v>
      </c>
      <c r="E2340" s="141" t="s">
        <v>3767</v>
      </c>
      <c r="F2340" s="142" t="s">
        <v>3768</v>
      </c>
      <c r="G2340" s="143" t="s">
        <v>146</v>
      </c>
      <c r="H2340" s="144">
        <v>1</v>
      </c>
      <c r="I2340" s="145">
        <v>140300</v>
      </c>
      <c r="J2340" s="145">
        <f>ROUND(I2340*H2340,2)</f>
        <v>140300</v>
      </c>
      <c r="K2340" s="142" t="s">
        <v>132</v>
      </c>
      <c r="L2340" s="146"/>
      <c r="M2340" s="147" t="s">
        <v>1</v>
      </c>
      <c r="N2340" s="148" t="s">
        <v>39</v>
      </c>
      <c r="O2340" s="132">
        <v>0</v>
      </c>
      <c r="P2340" s="132">
        <f>O2340*H2340</f>
        <v>0</v>
      </c>
      <c r="Q2340" s="132">
        <v>0</v>
      </c>
      <c r="R2340" s="132">
        <f>Q2340*H2340</f>
        <v>0</v>
      </c>
      <c r="S2340" s="132">
        <v>0</v>
      </c>
      <c r="T2340" s="133">
        <f>S2340*H2340</f>
        <v>0</v>
      </c>
      <c r="AR2340" s="134" t="s">
        <v>753</v>
      </c>
      <c r="AT2340" s="134" t="s">
        <v>3243</v>
      </c>
      <c r="AU2340" s="134" t="s">
        <v>84</v>
      </c>
      <c r="AY2340" s="13" t="s">
        <v>125</v>
      </c>
      <c r="BE2340" s="135">
        <f>IF(N2340="základní",J2340,0)</f>
        <v>140300</v>
      </c>
      <c r="BF2340" s="135">
        <f>IF(N2340="snížená",J2340,0)</f>
        <v>0</v>
      </c>
      <c r="BG2340" s="135">
        <f>IF(N2340="zákl. přenesená",J2340,0)</f>
        <v>0</v>
      </c>
      <c r="BH2340" s="135">
        <f>IF(N2340="sníž. přenesená",J2340,0)</f>
        <v>0</v>
      </c>
      <c r="BI2340" s="135">
        <f>IF(N2340="nulová",J2340,0)</f>
        <v>0</v>
      </c>
      <c r="BJ2340" s="13" t="s">
        <v>82</v>
      </c>
      <c r="BK2340" s="135">
        <f>ROUND(I2340*H2340,2)</f>
        <v>140300</v>
      </c>
      <c r="BL2340" s="13" t="s">
        <v>288</v>
      </c>
      <c r="BM2340" s="134" t="s">
        <v>3769</v>
      </c>
    </row>
    <row r="2341" spans="2:65" s="1" customFormat="1" ht="10.199999999999999">
      <c r="B2341" s="25"/>
      <c r="D2341" s="136" t="s">
        <v>134</v>
      </c>
      <c r="F2341" s="137" t="s">
        <v>3768</v>
      </c>
      <c r="L2341" s="25"/>
      <c r="M2341" s="138"/>
      <c r="T2341" s="49"/>
      <c r="AT2341" s="13" t="s">
        <v>134</v>
      </c>
      <c r="AU2341" s="13" t="s">
        <v>84</v>
      </c>
    </row>
    <row r="2342" spans="2:65" s="1" customFormat="1" ht="16.5" customHeight="1">
      <c r="B2342" s="25"/>
      <c r="C2342" s="140" t="s">
        <v>3770</v>
      </c>
      <c r="D2342" s="140" t="s">
        <v>3243</v>
      </c>
      <c r="E2342" s="141" t="s">
        <v>3771</v>
      </c>
      <c r="F2342" s="142" t="s">
        <v>3772</v>
      </c>
      <c r="G2342" s="143" t="s">
        <v>146</v>
      </c>
      <c r="H2342" s="144">
        <v>10</v>
      </c>
      <c r="I2342" s="145">
        <v>2050</v>
      </c>
      <c r="J2342" s="145">
        <f>ROUND(I2342*H2342,2)</f>
        <v>20500</v>
      </c>
      <c r="K2342" s="142" t="s">
        <v>132</v>
      </c>
      <c r="L2342" s="146"/>
      <c r="M2342" s="147" t="s">
        <v>1</v>
      </c>
      <c r="N2342" s="148" t="s">
        <v>39</v>
      </c>
      <c r="O2342" s="132">
        <v>0</v>
      </c>
      <c r="P2342" s="132">
        <f>O2342*H2342</f>
        <v>0</v>
      </c>
      <c r="Q2342" s="132">
        <v>0</v>
      </c>
      <c r="R2342" s="132">
        <f>Q2342*H2342</f>
        <v>0</v>
      </c>
      <c r="S2342" s="132">
        <v>0</v>
      </c>
      <c r="T2342" s="133">
        <f>S2342*H2342</f>
        <v>0</v>
      </c>
      <c r="AR2342" s="134" t="s">
        <v>753</v>
      </c>
      <c r="AT2342" s="134" t="s">
        <v>3243</v>
      </c>
      <c r="AU2342" s="134" t="s">
        <v>84</v>
      </c>
      <c r="AY2342" s="13" t="s">
        <v>125</v>
      </c>
      <c r="BE2342" s="135">
        <f>IF(N2342="základní",J2342,0)</f>
        <v>20500</v>
      </c>
      <c r="BF2342" s="135">
        <f>IF(N2342="snížená",J2342,0)</f>
        <v>0</v>
      </c>
      <c r="BG2342" s="135">
        <f>IF(N2342="zákl. přenesená",J2342,0)</f>
        <v>0</v>
      </c>
      <c r="BH2342" s="135">
        <f>IF(N2342="sníž. přenesená",J2342,0)</f>
        <v>0</v>
      </c>
      <c r="BI2342" s="135">
        <f>IF(N2342="nulová",J2342,0)</f>
        <v>0</v>
      </c>
      <c r="BJ2342" s="13" t="s">
        <v>82</v>
      </c>
      <c r="BK2342" s="135">
        <f>ROUND(I2342*H2342,2)</f>
        <v>20500</v>
      </c>
      <c r="BL2342" s="13" t="s">
        <v>288</v>
      </c>
      <c r="BM2342" s="134" t="s">
        <v>3773</v>
      </c>
    </row>
    <row r="2343" spans="2:65" s="1" customFormat="1" ht="10.199999999999999">
      <c r="B2343" s="25"/>
      <c r="D2343" s="136" t="s">
        <v>134</v>
      </c>
      <c r="F2343" s="137" t="s">
        <v>3772</v>
      </c>
      <c r="L2343" s="25"/>
      <c r="M2343" s="138"/>
      <c r="T2343" s="49"/>
      <c r="AT2343" s="13" t="s">
        <v>134</v>
      </c>
      <c r="AU2343" s="13" t="s">
        <v>84</v>
      </c>
    </row>
    <row r="2344" spans="2:65" s="1" customFormat="1" ht="16.5" customHeight="1">
      <c r="B2344" s="25"/>
      <c r="C2344" s="140" t="s">
        <v>2020</v>
      </c>
      <c r="D2344" s="140" t="s">
        <v>3243</v>
      </c>
      <c r="E2344" s="141" t="s">
        <v>3774</v>
      </c>
      <c r="F2344" s="142" t="s">
        <v>3775</v>
      </c>
      <c r="G2344" s="143" t="s">
        <v>208</v>
      </c>
      <c r="H2344" s="144">
        <v>1000</v>
      </c>
      <c r="I2344" s="145">
        <v>19.5</v>
      </c>
      <c r="J2344" s="145">
        <f>ROUND(I2344*H2344,2)</f>
        <v>19500</v>
      </c>
      <c r="K2344" s="142" t="s">
        <v>132</v>
      </c>
      <c r="L2344" s="146"/>
      <c r="M2344" s="147" t="s">
        <v>1</v>
      </c>
      <c r="N2344" s="148" t="s">
        <v>39</v>
      </c>
      <c r="O2344" s="132">
        <v>0</v>
      </c>
      <c r="P2344" s="132">
        <f>O2344*H2344</f>
        <v>0</v>
      </c>
      <c r="Q2344" s="132">
        <v>0</v>
      </c>
      <c r="R2344" s="132">
        <f>Q2344*H2344</f>
        <v>0</v>
      </c>
      <c r="S2344" s="132">
        <v>0</v>
      </c>
      <c r="T2344" s="133">
        <f>S2344*H2344</f>
        <v>0</v>
      </c>
      <c r="AR2344" s="134" t="s">
        <v>753</v>
      </c>
      <c r="AT2344" s="134" t="s">
        <v>3243</v>
      </c>
      <c r="AU2344" s="134" t="s">
        <v>84</v>
      </c>
      <c r="AY2344" s="13" t="s">
        <v>125</v>
      </c>
      <c r="BE2344" s="135">
        <f>IF(N2344="základní",J2344,0)</f>
        <v>19500</v>
      </c>
      <c r="BF2344" s="135">
        <f>IF(N2344="snížená",J2344,0)</f>
        <v>0</v>
      </c>
      <c r="BG2344" s="135">
        <f>IF(N2344="zákl. přenesená",J2344,0)</f>
        <v>0</v>
      </c>
      <c r="BH2344" s="135">
        <f>IF(N2344="sníž. přenesená",J2344,0)</f>
        <v>0</v>
      </c>
      <c r="BI2344" s="135">
        <f>IF(N2344="nulová",J2344,0)</f>
        <v>0</v>
      </c>
      <c r="BJ2344" s="13" t="s">
        <v>82</v>
      </c>
      <c r="BK2344" s="135">
        <f>ROUND(I2344*H2344,2)</f>
        <v>19500</v>
      </c>
      <c r="BL2344" s="13" t="s">
        <v>288</v>
      </c>
      <c r="BM2344" s="134" t="s">
        <v>3776</v>
      </c>
    </row>
    <row r="2345" spans="2:65" s="1" customFormat="1" ht="10.199999999999999">
      <c r="B2345" s="25"/>
      <c r="D2345" s="136" t="s">
        <v>134</v>
      </c>
      <c r="F2345" s="137" t="s">
        <v>3775</v>
      </c>
      <c r="L2345" s="25"/>
      <c r="M2345" s="138"/>
      <c r="T2345" s="49"/>
      <c r="AT2345" s="13" t="s">
        <v>134</v>
      </c>
      <c r="AU2345" s="13" t="s">
        <v>84</v>
      </c>
    </row>
    <row r="2346" spans="2:65" s="1" customFormat="1" ht="16.5" customHeight="1">
      <c r="B2346" s="25"/>
      <c r="C2346" s="140" t="s">
        <v>3777</v>
      </c>
      <c r="D2346" s="140" t="s">
        <v>3243</v>
      </c>
      <c r="E2346" s="141" t="s">
        <v>3778</v>
      </c>
      <c r="F2346" s="142" t="s">
        <v>3779</v>
      </c>
      <c r="G2346" s="143" t="s">
        <v>208</v>
      </c>
      <c r="H2346" s="144">
        <v>1000</v>
      </c>
      <c r="I2346" s="145">
        <v>25.5</v>
      </c>
      <c r="J2346" s="145">
        <f>ROUND(I2346*H2346,2)</f>
        <v>25500</v>
      </c>
      <c r="K2346" s="142" t="s">
        <v>132</v>
      </c>
      <c r="L2346" s="146"/>
      <c r="M2346" s="147" t="s">
        <v>1</v>
      </c>
      <c r="N2346" s="148" t="s">
        <v>39</v>
      </c>
      <c r="O2346" s="132">
        <v>0</v>
      </c>
      <c r="P2346" s="132">
        <f>O2346*H2346</f>
        <v>0</v>
      </c>
      <c r="Q2346" s="132">
        <v>0</v>
      </c>
      <c r="R2346" s="132">
        <f>Q2346*H2346</f>
        <v>0</v>
      </c>
      <c r="S2346" s="132">
        <v>0</v>
      </c>
      <c r="T2346" s="133">
        <f>S2346*H2346</f>
        <v>0</v>
      </c>
      <c r="AR2346" s="134" t="s">
        <v>753</v>
      </c>
      <c r="AT2346" s="134" t="s">
        <v>3243</v>
      </c>
      <c r="AU2346" s="134" t="s">
        <v>84</v>
      </c>
      <c r="AY2346" s="13" t="s">
        <v>125</v>
      </c>
      <c r="BE2346" s="135">
        <f>IF(N2346="základní",J2346,0)</f>
        <v>25500</v>
      </c>
      <c r="BF2346" s="135">
        <f>IF(N2346="snížená",J2346,0)</f>
        <v>0</v>
      </c>
      <c r="BG2346" s="135">
        <f>IF(N2346="zákl. přenesená",J2346,0)</f>
        <v>0</v>
      </c>
      <c r="BH2346" s="135">
        <f>IF(N2346="sníž. přenesená",J2346,0)</f>
        <v>0</v>
      </c>
      <c r="BI2346" s="135">
        <f>IF(N2346="nulová",J2346,0)</f>
        <v>0</v>
      </c>
      <c r="BJ2346" s="13" t="s">
        <v>82</v>
      </c>
      <c r="BK2346" s="135">
        <f>ROUND(I2346*H2346,2)</f>
        <v>25500</v>
      </c>
      <c r="BL2346" s="13" t="s">
        <v>288</v>
      </c>
      <c r="BM2346" s="134" t="s">
        <v>3780</v>
      </c>
    </row>
    <row r="2347" spans="2:65" s="1" customFormat="1" ht="10.199999999999999">
      <c r="B2347" s="25"/>
      <c r="D2347" s="136" t="s">
        <v>134</v>
      </c>
      <c r="F2347" s="137" t="s">
        <v>3779</v>
      </c>
      <c r="L2347" s="25"/>
      <c r="M2347" s="138"/>
      <c r="T2347" s="49"/>
      <c r="AT2347" s="13" t="s">
        <v>134</v>
      </c>
      <c r="AU2347" s="13" t="s">
        <v>84</v>
      </c>
    </row>
    <row r="2348" spans="2:65" s="1" customFormat="1" ht="24.15" customHeight="1">
      <c r="B2348" s="25"/>
      <c r="C2348" s="140" t="s">
        <v>2025</v>
      </c>
      <c r="D2348" s="140" t="s">
        <v>3243</v>
      </c>
      <c r="E2348" s="141" t="s">
        <v>3781</v>
      </c>
      <c r="F2348" s="142" t="s">
        <v>3782</v>
      </c>
      <c r="G2348" s="143" t="s">
        <v>146</v>
      </c>
      <c r="H2348" s="144">
        <v>30</v>
      </c>
      <c r="I2348" s="145">
        <v>250</v>
      </c>
      <c r="J2348" s="145">
        <f>ROUND(I2348*H2348,2)</f>
        <v>7500</v>
      </c>
      <c r="K2348" s="142" t="s">
        <v>1</v>
      </c>
      <c r="L2348" s="146"/>
      <c r="M2348" s="147" t="s">
        <v>1</v>
      </c>
      <c r="N2348" s="148" t="s">
        <v>39</v>
      </c>
      <c r="O2348" s="132">
        <v>0</v>
      </c>
      <c r="P2348" s="132">
        <f>O2348*H2348</f>
        <v>0</v>
      </c>
      <c r="Q2348" s="132">
        <v>4.0000000000000003E-5</v>
      </c>
      <c r="R2348" s="132">
        <f>Q2348*H2348</f>
        <v>1.2000000000000001E-3</v>
      </c>
      <c r="S2348" s="132">
        <v>0</v>
      </c>
      <c r="T2348" s="133">
        <f>S2348*H2348</f>
        <v>0</v>
      </c>
      <c r="AR2348" s="134" t="s">
        <v>753</v>
      </c>
      <c r="AT2348" s="134" t="s">
        <v>3243</v>
      </c>
      <c r="AU2348" s="134" t="s">
        <v>84</v>
      </c>
      <c r="AY2348" s="13" t="s">
        <v>125</v>
      </c>
      <c r="BE2348" s="135">
        <f>IF(N2348="základní",J2348,0)</f>
        <v>7500</v>
      </c>
      <c r="BF2348" s="135">
        <f>IF(N2348="snížená",J2348,0)</f>
        <v>0</v>
      </c>
      <c r="BG2348" s="135">
        <f>IF(N2348="zákl. přenesená",J2348,0)</f>
        <v>0</v>
      </c>
      <c r="BH2348" s="135">
        <f>IF(N2348="sníž. přenesená",J2348,0)</f>
        <v>0</v>
      </c>
      <c r="BI2348" s="135">
        <f>IF(N2348="nulová",J2348,0)</f>
        <v>0</v>
      </c>
      <c r="BJ2348" s="13" t="s">
        <v>82</v>
      </c>
      <c r="BK2348" s="135">
        <f>ROUND(I2348*H2348,2)</f>
        <v>7500</v>
      </c>
      <c r="BL2348" s="13" t="s">
        <v>288</v>
      </c>
      <c r="BM2348" s="134" t="s">
        <v>3783</v>
      </c>
    </row>
    <row r="2349" spans="2:65" s="1" customFormat="1" ht="19.2">
      <c r="B2349" s="25"/>
      <c r="D2349" s="136" t="s">
        <v>134</v>
      </c>
      <c r="F2349" s="137" t="s">
        <v>3782</v>
      </c>
      <c r="L2349" s="25"/>
      <c r="M2349" s="138"/>
      <c r="T2349" s="49"/>
      <c r="AT2349" s="13" t="s">
        <v>134</v>
      </c>
      <c r="AU2349" s="13" t="s">
        <v>84</v>
      </c>
    </row>
    <row r="2350" spans="2:65" s="11" customFormat="1" ht="25.95" customHeight="1">
      <c r="B2350" s="113"/>
      <c r="D2350" s="114" t="s">
        <v>73</v>
      </c>
      <c r="E2350" s="115" t="s">
        <v>3629</v>
      </c>
      <c r="F2350" s="115" t="s">
        <v>3784</v>
      </c>
      <c r="J2350" s="116">
        <f>BK2350</f>
        <v>257650</v>
      </c>
      <c r="L2350" s="113"/>
      <c r="M2350" s="117"/>
      <c r="P2350" s="118">
        <f>P2351</f>
        <v>0</v>
      </c>
      <c r="R2350" s="118">
        <f>R2351</f>
        <v>0</v>
      </c>
      <c r="T2350" s="119">
        <f>T2351</f>
        <v>0</v>
      </c>
      <c r="AR2350" s="114" t="s">
        <v>84</v>
      </c>
      <c r="AT2350" s="120" t="s">
        <v>73</v>
      </c>
      <c r="AU2350" s="120" t="s">
        <v>74</v>
      </c>
      <c r="AY2350" s="114" t="s">
        <v>125</v>
      </c>
      <c r="BK2350" s="121">
        <f>BK2351</f>
        <v>257650</v>
      </c>
    </row>
    <row r="2351" spans="2:65" s="11" customFormat="1" ht="22.8" customHeight="1">
      <c r="B2351" s="113"/>
      <c r="D2351" s="114" t="s">
        <v>73</v>
      </c>
      <c r="E2351" s="122" t="s">
        <v>3785</v>
      </c>
      <c r="F2351" s="122" t="s">
        <v>3786</v>
      </c>
      <c r="J2351" s="123">
        <f>BK2351</f>
        <v>257650</v>
      </c>
      <c r="L2351" s="113"/>
      <c r="M2351" s="117"/>
      <c r="P2351" s="118">
        <f>SUM(P2352:P2363)</f>
        <v>0</v>
      </c>
      <c r="R2351" s="118">
        <f>SUM(R2352:R2363)</f>
        <v>0</v>
      </c>
      <c r="T2351" s="119">
        <f>SUM(T2352:T2363)</f>
        <v>0</v>
      </c>
      <c r="AR2351" s="114" t="s">
        <v>82</v>
      </c>
      <c r="AT2351" s="120" t="s">
        <v>73</v>
      </c>
      <c r="AU2351" s="120" t="s">
        <v>82</v>
      </c>
      <c r="AY2351" s="114" t="s">
        <v>125</v>
      </c>
      <c r="BK2351" s="121">
        <f>SUM(BK2352:BK2363)</f>
        <v>257650</v>
      </c>
    </row>
    <row r="2352" spans="2:65" s="1" customFormat="1" ht="21.75" customHeight="1">
      <c r="B2352" s="25"/>
      <c r="C2352" s="124" t="s">
        <v>3787</v>
      </c>
      <c r="D2352" s="124" t="s">
        <v>128</v>
      </c>
      <c r="E2352" s="125" t="s">
        <v>3788</v>
      </c>
      <c r="F2352" s="126" t="s">
        <v>3789</v>
      </c>
      <c r="G2352" s="127" t="s">
        <v>146</v>
      </c>
      <c r="H2352" s="128">
        <v>50</v>
      </c>
      <c r="I2352" s="129">
        <v>552</v>
      </c>
      <c r="J2352" s="129">
        <f>ROUND(I2352*H2352,2)</f>
        <v>27600</v>
      </c>
      <c r="K2352" s="126" t="s">
        <v>132</v>
      </c>
      <c r="L2352" s="25"/>
      <c r="M2352" s="130" t="s">
        <v>1</v>
      </c>
      <c r="N2352" s="131" t="s">
        <v>39</v>
      </c>
      <c r="O2352" s="132">
        <v>0</v>
      </c>
      <c r="P2352" s="132">
        <f>O2352*H2352</f>
        <v>0</v>
      </c>
      <c r="Q2352" s="132">
        <v>0</v>
      </c>
      <c r="R2352" s="132">
        <f>Q2352*H2352</f>
        <v>0</v>
      </c>
      <c r="S2352" s="132">
        <v>0</v>
      </c>
      <c r="T2352" s="133">
        <f>S2352*H2352</f>
        <v>0</v>
      </c>
      <c r="AR2352" s="134" t="s">
        <v>133</v>
      </c>
      <c r="AT2352" s="134" t="s">
        <v>128</v>
      </c>
      <c r="AU2352" s="134" t="s">
        <v>84</v>
      </c>
      <c r="AY2352" s="13" t="s">
        <v>125</v>
      </c>
      <c r="BE2352" s="135">
        <f>IF(N2352="základní",J2352,0)</f>
        <v>27600</v>
      </c>
      <c r="BF2352" s="135">
        <f>IF(N2352="snížená",J2352,0)</f>
        <v>0</v>
      </c>
      <c r="BG2352" s="135">
        <f>IF(N2352="zákl. přenesená",J2352,0)</f>
        <v>0</v>
      </c>
      <c r="BH2352" s="135">
        <f>IF(N2352="sníž. přenesená",J2352,0)</f>
        <v>0</v>
      </c>
      <c r="BI2352" s="135">
        <f>IF(N2352="nulová",J2352,0)</f>
        <v>0</v>
      </c>
      <c r="BJ2352" s="13" t="s">
        <v>82</v>
      </c>
      <c r="BK2352" s="135">
        <f>ROUND(I2352*H2352,2)</f>
        <v>27600</v>
      </c>
      <c r="BL2352" s="13" t="s">
        <v>133</v>
      </c>
      <c r="BM2352" s="134" t="s">
        <v>3790</v>
      </c>
    </row>
    <row r="2353" spans="2:65" s="1" customFormat="1" ht="10.199999999999999">
      <c r="B2353" s="25"/>
      <c r="D2353" s="136" t="s">
        <v>134</v>
      </c>
      <c r="F2353" s="137" t="s">
        <v>3789</v>
      </c>
      <c r="L2353" s="25"/>
      <c r="M2353" s="138"/>
      <c r="T2353" s="49"/>
      <c r="AT2353" s="13" t="s">
        <v>134</v>
      </c>
      <c r="AU2353" s="13" t="s">
        <v>84</v>
      </c>
    </row>
    <row r="2354" spans="2:65" s="1" customFormat="1" ht="16.5" customHeight="1">
      <c r="B2354" s="25"/>
      <c r="C2354" s="124" t="s">
        <v>2030</v>
      </c>
      <c r="D2354" s="124" t="s">
        <v>128</v>
      </c>
      <c r="E2354" s="125" t="s">
        <v>3791</v>
      </c>
      <c r="F2354" s="126" t="s">
        <v>3792</v>
      </c>
      <c r="G2354" s="127" t="s">
        <v>146</v>
      </c>
      <c r="H2354" s="128">
        <v>50</v>
      </c>
      <c r="I2354" s="129">
        <v>737</v>
      </c>
      <c r="J2354" s="129">
        <f>ROUND(I2354*H2354,2)</f>
        <v>36850</v>
      </c>
      <c r="K2354" s="126" t="s">
        <v>132</v>
      </c>
      <c r="L2354" s="25"/>
      <c r="M2354" s="130" t="s">
        <v>1</v>
      </c>
      <c r="N2354" s="131" t="s">
        <v>39</v>
      </c>
      <c r="O2354" s="132">
        <v>0</v>
      </c>
      <c r="P2354" s="132">
        <f>O2354*H2354</f>
        <v>0</v>
      </c>
      <c r="Q2354" s="132">
        <v>0</v>
      </c>
      <c r="R2354" s="132">
        <f>Q2354*H2354</f>
        <v>0</v>
      </c>
      <c r="S2354" s="132">
        <v>0</v>
      </c>
      <c r="T2354" s="133">
        <f>S2354*H2354</f>
        <v>0</v>
      </c>
      <c r="AR2354" s="134" t="s">
        <v>133</v>
      </c>
      <c r="AT2354" s="134" t="s">
        <v>128</v>
      </c>
      <c r="AU2354" s="134" t="s">
        <v>84</v>
      </c>
      <c r="AY2354" s="13" t="s">
        <v>125</v>
      </c>
      <c r="BE2354" s="135">
        <f>IF(N2354="základní",J2354,0)</f>
        <v>36850</v>
      </c>
      <c r="BF2354" s="135">
        <f>IF(N2354="snížená",J2354,0)</f>
        <v>0</v>
      </c>
      <c r="BG2354" s="135">
        <f>IF(N2354="zákl. přenesená",J2354,0)</f>
        <v>0</v>
      </c>
      <c r="BH2354" s="135">
        <f>IF(N2354="sníž. přenesená",J2354,0)</f>
        <v>0</v>
      </c>
      <c r="BI2354" s="135">
        <f>IF(N2354="nulová",J2354,0)</f>
        <v>0</v>
      </c>
      <c r="BJ2354" s="13" t="s">
        <v>82</v>
      </c>
      <c r="BK2354" s="135">
        <f>ROUND(I2354*H2354,2)</f>
        <v>36850</v>
      </c>
      <c r="BL2354" s="13" t="s">
        <v>133</v>
      </c>
      <c r="BM2354" s="134" t="s">
        <v>3793</v>
      </c>
    </row>
    <row r="2355" spans="2:65" s="1" customFormat="1" ht="10.199999999999999">
      <c r="B2355" s="25"/>
      <c r="D2355" s="136" t="s">
        <v>134</v>
      </c>
      <c r="F2355" s="137" t="s">
        <v>3792</v>
      </c>
      <c r="L2355" s="25"/>
      <c r="M2355" s="138"/>
      <c r="T2355" s="49"/>
      <c r="AT2355" s="13" t="s">
        <v>134</v>
      </c>
      <c r="AU2355" s="13" t="s">
        <v>84</v>
      </c>
    </row>
    <row r="2356" spans="2:65" s="1" customFormat="1" ht="16.5" customHeight="1">
      <c r="B2356" s="25"/>
      <c r="C2356" s="124" t="s">
        <v>3794</v>
      </c>
      <c r="D2356" s="124" t="s">
        <v>128</v>
      </c>
      <c r="E2356" s="125" t="s">
        <v>3795</v>
      </c>
      <c r="F2356" s="126" t="s">
        <v>3796</v>
      </c>
      <c r="G2356" s="127" t="s">
        <v>146</v>
      </c>
      <c r="H2356" s="128">
        <v>20</v>
      </c>
      <c r="I2356" s="129">
        <v>1380</v>
      </c>
      <c r="J2356" s="129">
        <f>ROUND(I2356*H2356,2)</f>
        <v>27600</v>
      </c>
      <c r="K2356" s="126" t="s">
        <v>132</v>
      </c>
      <c r="L2356" s="25"/>
      <c r="M2356" s="130" t="s">
        <v>1</v>
      </c>
      <c r="N2356" s="131" t="s">
        <v>39</v>
      </c>
      <c r="O2356" s="132">
        <v>0</v>
      </c>
      <c r="P2356" s="132">
        <f>O2356*H2356</f>
        <v>0</v>
      </c>
      <c r="Q2356" s="132">
        <v>0</v>
      </c>
      <c r="R2356" s="132">
        <f>Q2356*H2356</f>
        <v>0</v>
      </c>
      <c r="S2356" s="132">
        <v>0</v>
      </c>
      <c r="T2356" s="133">
        <f>S2356*H2356</f>
        <v>0</v>
      </c>
      <c r="AR2356" s="134" t="s">
        <v>133</v>
      </c>
      <c r="AT2356" s="134" t="s">
        <v>128</v>
      </c>
      <c r="AU2356" s="134" t="s">
        <v>84</v>
      </c>
      <c r="AY2356" s="13" t="s">
        <v>125</v>
      </c>
      <c r="BE2356" s="135">
        <f>IF(N2356="základní",J2356,0)</f>
        <v>27600</v>
      </c>
      <c r="BF2356" s="135">
        <f>IF(N2356="snížená",J2356,0)</f>
        <v>0</v>
      </c>
      <c r="BG2356" s="135">
        <f>IF(N2356="zákl. přenesená",J2356,0)</f>
        <v>0</v>
      </c>
      <c r="BH2356" s="135">
        <f>IF(N2356="sníž. přenesená",J2356,0)</f>
        <v>0</v>
      </c>
      <c r="BI2356" s="135">
        <f>IF(N2356="nulová",J2356,0)</f>
        <v>0</v>
      </c>
      <c r="BJ2356" s="13" t="s">
        <v>82</v>
      </c>
      <c r="BK2356" s="135">
        <f>ROUND(I2356*H2356,2)</f>
        <v>27600</v>
      </c>
      <c r="BL2356" s="13" t="s">
        <v>133</v>
      </c>
      <c r="BM2356" s="134" t="s">
        <v>3797</v>
      </c>
    </row>
    <row r="2357" spans="2:65" s="1" customFormat="1" ht="10.199999999999999">
      <c r="B2357" s="25"/>
      <c r="D2357" s="136" t="s">
        <v>134</v>
      </c>
      <c r="F2357" s="137" t="s">
        <v>3796</v>
      </c>
      <c r="L2357" s="25"/>
      <c r="M2357" s="138"/>
      <c r="T2357" s="49"/>
      <c r="AT2357" s="13" t="s">
        <v>134</v>
      </c>
      <c r="AU2357" s="13" t="s">
        <v>84</v>
      </c>
    </row>
    <row r="2358" spans="2:65" s="1" customFormat="1" ht="16.5" customHeight="1">
      <c r="B2358" s="25"/>
      <c r="C2358" s="124" t="s">
        <v>2034</v>
      </c>
      <c r="D2358" s="124" t="s">
        <v>128</v>
      </c>
      <c r="E2358" s="125" t="s">
        <v>3798</v>
      </c>
      <c r="F2358" s="126" t="s">
        <v>3799</v>
      </c>
      <c r="G2358" s="127" t="s">
        <v>146</v>
      </c>
      <c r="H2358" s="128">
        <v>20</v>
      </c>
      <c r="I2358" s="129">
        <v>1840</v>
      </c>
      <c r="J2358" s="129">
        <f>ROUND(I2358*H2358,2)</f>
        <v>36800</v>
      </c>
      <c r="K2358" s="126" t="s">
        <v>132</v>
      </c>
      <c r="L2358" s="25"/>
      <c r="M2358" s="130" t="s">
        <v>1</v>
      </c>
      <c r="N2358" s="131" t="s">
        <v>39</v>
      </c>
      <c r="O2358" s="132">
        <v>0</v>
      </c>
      <c r="P2358" s="132">
        <f>O2358*H2358</f>
        <v>0</v>
      </c>
      <c r="Q2358" s="132">
        <v>0</v>
      </c>
      <c r="R2358" s="132">
        <f>Q2358*H2358</f>
        <v>0</v>
      </c>
      <c r="S2358" s="132">
        <v>0</v>
      </c>
      <c r="T2358" s="133">
        <f>S2358*H2358</f>
        <v>0</v>
      </c>
      <c r="AR2358" s="134" t="s">
        <v>133</v>
      </c>
      <c r="AT2358" s="134" t="s">
        <v>128</v>
      </c>
      <c r="AU2358" s="134" t="s">
        <v>84</v>
      </c>
      <c r="AY2358" s="13" t="s">
        <v>125</v>
      </c>
      <c r="BE2358" s="135">
        <f>IF(N2358="základní",J2358,0)</f>
        <v>36800</v>
      </c>
      <c r="BF2358" s="135">
        <f>IF(N2358="snížená",J2358,0)</f>
        <v>0</v>
      </c>
      <c r="BG2358" s="135">
        <f>IF(N2358="zákl. přenesená",J2358,0)</f>
        <v>0</v>
      </c>
      <c r="BH2358" s="135">
        <f>IF(N2358="sníž. přenesená",J2358,0)</f>
        <v>0</v>
      </c>
      <c r="BI2358" s="135">
        <f>IF(N2358="nulová",J2358,0)</f>
        <v>0</v>
      </c>
      <c r="BJ2358" s="13" t="s">
        <v>82</v>
      </c>
      <c r="BK2358" s="135">
        <f>ROUND(I2358*H2358,2)</f>
        <v>36800</v>
      </c>
      <c r="BL2358" s="13" t="s">
        <v>133</v>
      </c>
      <c r="BM2358" s="134" t="s">
        <v>3800</v>
      </c>
    </row>
    <row r="2359" spans="2:65" s="1" customFormat="1" ht="10.199999999999999">
      <c r="B2359" s="25"/>
      <c r="D2359" s="136" t="s">
        <v>134</v>
      </c>
      <c r="F2359" s="137" t="s">
        <v>3799</v>
      </c>
      <c r="L2359" s="25"/>
      <c r="M2359" s="138"/>
      <c r="T2359" s="49"/>
      <c r="AT2359" s="13" t="s">
        <v>134</v>
      </c>
      <c r="AU2359" s="13" t="s">
        <v>84</v>
      </c>
    </row>
    <row r="2360" spans="2:65" s="1" customFormat="1" ht="16.5" customHeight="1">
      <c r="B2360" s="25"/>
      <c r="C2360" s="124" t="s">
        <v>3801</v>
      </c>
      <c r="D2360" s="124" t="s">
        <v>128</v>
      </c>
      <c r="E2360" s="125" t="s">
        <v>3802</v>
      </c>
      <c r="F2360" s="126" t="s">
        <v>3803</v>
      </c>
      <c r="G2360" s="127" t="s">
        <v>146</v>
      </c>
      <c r="H2360" s="128">
        <v>20</v>
      </c>
      <c r="I2360" s="129">
        <v>2760</v>
      </c>
      <c r="J2360" s="129">
        <f>ROUND(I2360*H2360,2)</f>
        <v>55200</v>
      </c>
      <c r="K2360" s="126" t="s">
        <v>132</v>
      </c>
      <c r="L2360" s="25"/>
      <c r="M2360" s="130" t="s">
        <v>1</v>
      </c>
      <c r="N2360" s="131" t="s">
        <v>39</v>
      </c>
      <c r="O2360" s="132">
        <v>0</v>
      </c>
      <c r="P2360" s="132">
        <f>O2360*H2360</f>
        <v>0</v>
      </c>
      <c r="Q2360" s="132">
        <v>0</v>
      </c>
      <c r="R2360" s="132">
        <f>Q2360*H2360</f>
        <v>0</v>
      </c>
      <c r="S2360" s="132">
        <v>0</v>
      </c>
      <c r="T2360" s="133">
        <f>S2360*H2360</f>
        <v>0</v>
      </c>
      <c r="AR2360" s="134" t="s">
        <v>133</v>
      </c>
      <c r="AT2360" s="134" t="s">
        <v>128</v>
      </c>
      <c r="AU2360" s="134" t="s">
        <v>84</v>
      </c>
      <c r="AY2360" s="13" t="s">
        <v>125</v>
      </c>
      <c r="BE2360" s="135">
        <f>IF(N2360="základní",J2360,0)</f>
        <v>55200</v>
      </c>
      <c r="BF2360" s="135">
        <f>IF(N2360="snížená",J2360,0)</f>
        <v>0</v>
      </c>
      <c r="BG2360" s="135">
        <f>IF(N2360="zákl. přenesená",J2360,0)</f>
        <v>0</v>
      </c>
      <c r="BH2360" s="135">
        <f>IF(N2360="sníž. přenesená",J2360,0)</f>
        <v>0</v>
      </c>
      <c r="BI2360" s="135">
        <f>IF(N2360="nulová",J2360,0)</f>
        <v>0</v>
      </c>
      <c r="BJ2360" s="13" t="s">
        <v>82</v>
      </c>
      <c r="BK2360" s="135">
        <f>ROUND(I2360*H2360,2)</f>
        <v>55200</v>
      </c>
      <c r="BL2360" s="13" t="s">
        <v>133</v>
      </c>
      <c r="BM2360" s="134" t="s">
        <v>3804</v>
      </c>
    </row>
    <row r="2361" spans="2:65" s="1" customFormat="1" ht="10.199999999999999">
      <c r="B2361" s="25"/>
      <c r="D2361" s="136" t="s">
        <v>134</v>
      </c>
      <c r="F2361" s="137" t="s">
        <v>3803</v>
      </c>
      <c r="L2361" s="25"/>
      <c r="M2361" s="138"/>
      <c r="T2361" s="49"/>
      <c r="AT2361" s="13" t="s">
        <v>134</v>
      </c>
      <c r="AU2361" s="13" t="s">
        <v>84</v>
      </c>
    </row>
    <row r="2362" spans="2:65" s="1" customFormat="1" ht="16.5" customHeight="1">
      <c r="B2362" s="25"/>
      <c r="C2362" s="124" t="s">
        <v>2040</v>
      </c>
      <c r="D2362" s="124" t="s">
        <v>128</v>
      </c>
      <c r="E2362" s="125" t="s">
        <v>3805</v>
      </c>
      <c r="F2362" s="126" t="s">
        <v>3806</v>
      </c>
      <c r="G2362" s="127" t="s">
        <v>146</v>
      </c>
      <c r="H2362" s="128">
        <v>20</v>
      </c>
      <c r="I2362" s="129">
        <v>3680</v>
      </c>
      <c r="J2362" s="129">
        <f>ROUND(I2362*H2362,2)</f>
        <v>73600</v>
      </c>
      <c r="K2362" s="126" t="s">
        <v>132</v>
      </c>
      <c r="L2362" s="25"/>
      <c r="M2362" s="130" t="s">
        <v>1</v>
      </c>
      <c r="N2362" s="131" t="s">
        <v>39</v>
      </c>
      <c r="O2362" s="132">
        <v>0</v>
      </c>
      <c r="P2362" s="132">
        <f>O2362*H2362</f>
        <v>0</v>
      </c>
      <c r="Q2362" s="132">
        <v>0</v>
      </c>
      <c r="R2362" s="132">
        <f>Q2362*H2362</f>
        <v>0</v>
      </c>
      <c r="S2362" s="132">
        <v>0</v>
      </c>
      <c r="T2362" s="133">
        <f>S2362*H2362</f>
        <v>0</v>
      </c>
      <c r="AR2362" s="134" t="s">
        <v>133</v>
      </c>
      <c r="AT2362" s="134" t="s">
        <v>128</v>
      </c>
      <c r="AU2362" s="134" t="s">
        <v>84</v>
      </c>
      <c r="AY2362" s="13" t="s">
        <v>125</v>
      </c>
      <c r="BE2362" s="135">
        <f>IF(N2362="základní",J2362,0)</f>
        <v>73600</v>
      </c>
      <c r="BF2362" s="135">
        <f>IF(N2362="snížená",J2362,0)</f>
        <v>0</v>
      </c>
      <c r="BG2362" s="135">
        <f>IF(N2362="zákl. přenesená",J2362,0)</f>
        <v>0</v>
      </c>
      <c r="BH2362" s="135">
        <f>IF(N2362="sníž. přenesená",J2362,0)</f>
        <v>0</v>
      </c>
      <c r="BI2362" s="135">
        <f>IF(N2362="nulová",J2362,0)</f>
        <v>0</v>
      </c>
      <c r="BJ2362" s="13" t="s">
        <v>82</v>
      </c>
      <c r="BK2362" s="135">
        <f>ROUND(I2362*H2362,2)</f>
        <v>73600</v>
      </c>
      <c r="BL2362" s="13" t="s">
        <v>133</v>
      </c>
      <c r="BM2362" s="134" t="s">
        <v>3807</v>
      </c>
    </row>
    <row r="2363" spans="2:65" s="1" customFormat="1" ht="10.199999999999999">
      <c r="B2363" s="25"/>
      <c r="D2363" s="136" t="s">
        <v>134</v>
      </c>
      <c r="F2363" s="137" t="s">
        <v>3806</v>
      </c>
      <c r="L2363" s="25"/>
      <c r="M2363" s="138"/>
      <c r="T2363" s="49"/>
      <c r="AT2363" s="13" t="s">
        <v>134</v>
      </c>
      <c r="AU2363" s="13" t="s">
        <v>84</v>
      </c>
    </row>
    <row r="2364" spans="2:65" s="11" customFormat="1" ht="25.95" customHeight="1">
      <c r="B2364" s="113"/>
      <c r="D2364" s="114" t="s">
        <v>73</v>
      </c>
      <c r="E2364" s="115" t="s">
        <v>3665</v>
      </c>
      <c r="F2364" s="115" t="s">
        <v>3808</v>
      </c>
      <c r="J2364" s="116">
        <f>BK2364</f>
        <v>1830795</v>
      </c>
      <c r="L2364" s="113"/>
      <c r="M2364" s="117"/>
      <c r="P2364" s="118">
        <f>P2365+P2388+P2401+P2436+P2441+P2446+P2451</f>
        <v>0</v>
      </c>
      <c r="R2364" s="118">
        <f>R2365+R2388+R2401+R2436+R2441+R2446+R2451</f>
        <v>0</v>
      </c>
      <c r="T2364" s="119">
        <f>T2365+T2388+T2401+T2436+T2441+T2446+T2451</f>
        <v>0</v>
      </c>
      <c r="AR2364" s="114" t="s">
        <v>84</v>
      </c>
      <c r="AT2364" s="120" t="s">
        <v>73</v>
      </c>
      <c r="AU2364" s="120" t="s">
        <v>74</v>
      </c>
      <c r="AY2364" s="114" t="s">
        <v>125</v>
      </c>
      <c r="BK2364" s="121">
        <f>BK2365+BK2388+BK2401+BK2436+BK2441+BK2446+BK2451</f>
        <v>1830795</v>
      </c>
    </row>
    <row r="2365" spans="2:65" s="11" customFormat="1" ht="22.8" customHeight="1">
      <c r="B2365" s="113"/>
      <c r="D2365" s="114" t="s">
        <v>73</v>
      </c>
      <c r="E2365" s="122" t="s">
        <v>3809</v>
      </c>
      <c r="F2365" s="122" t="s">
        <v>3810</v>
      </c>
      <c r="J2365" s="123">
        <f>BK2365</f>
        <v>415885</v>
      </c>
      <c r="L2365" s="113"/>
      <c r="M2365" s="117"/>
      <c r="P2365" s="118">
        <f>SUM(P2366:P2387)</f>
        <v>0</v>
      </c>
      <c r="R2365" s="118">
        <f>SUM(R2366:R2387)</f>
        <v>0</v>
      </c>
      <c r="T2365" s="119">
        <f>SUM(T2366:T2387)</f>
        <v>0</v>
      </c>
      <c r="AR2365" s="114" t="s">
        <v>82</v>
      </c>
      <c r="AT2365" s="120" t="s">
        <v>73</v>
      </c>
      <c r="AU2365" s="120" t="s">
        <v>82</v>
      </c>
      <c r="AY2365" s="114" t="s">
        <v>125</v>
      </c>
      <c r="BK2365" s="121">
        <f>SUM(BK2366:BK2387)</f>
        <v>415885</v>
      </c>
    </row>
    <row r="2366" spans="2:65" s="1" customFormat="1" ht="24.15" customHeight="1">
      <c r="B2366" s="25"/>
      <c r="C2366" s="124" t="s">
        <v>3811</v>
      </c>
      <c r="D2366" s="124" t="s">
        <v>128</v>
      </c>
      <c r="E2366" s="125" t="s">
        <v>3812</v>
      </c>
      <c r="F2366" s="126" t="s">
        <v>3813</v>
      </c>
      <c r="G2366" s="127" t="s">
        <v>146</v>
      </c>
      <c r="H2366" s="128">
        <v>5</v>
      </c>
      <c r="I2366" s="129">
        <v>11300</v>
      </c>
      <c r="J2366" s="129">
        <f>ROUND(I2366*H2366,2)</f>
        <v>56500</v>
      </c>
      <c r="K2366" s="126" t="s">
        <v>132</v>
      </c>
      <c r="L2366" s="25"/>
      <c r="M2366" s="130" t="s">
        <v>1</v>
      </c>
      <c r="N2366" s="131" t="s">
        <v>39</v>
      </c>
      <c r="O2366" s="132">
        <v>0</v>
      </c>
      <c r="P2366" s="132">
        <f>O2366*H2366</f>
        <v>0</v>
      </c>
      <c r="Q2366" s="132">
        <v>0</v>
      </c>
      <c r="R2366" s="132">
        <f>Q2366*H2366</f>
        <v>0</v>
      </c>
      <c r="S2366" s="132">
        <v>0</v>
      </c>
      <c r="T2366" s="133">
        <f>S2366*H2366</f>
        <v>0</v>
      </c>
      <c r="AR2366" s="134" t="s">
        <v>133</v>
      </c>
      <c r="AT2366" s="134" t="s">
        <v>128</v>
      </c>
      <c r="AU2366" s="134" t="s">
        <v>84</v>
      </c>
      <c r="AY2366" s="13" t="s">
        <v>125</v>
      </c>
      <c r="BE2366" s="135">
        <f>IF(N2366="základní",J2366,0)</f>
        <v>56500</v>
      </c>
      <c r="BF2366" s="135">
        <f>IF(N2366="snížená",J2366,0)</f>
        <v>0</v>
      </c>
      <c r="BG2366" s="135">
        <f>IF(N2366="zákl. přenesená",J2366,0)</f>
        <v>0</v>
      </c>
      <c r="BH2366" s="135">
        <f>IF(N2366="sníž. přenesená",J2366,0)</f>
        <v>0</v>
      </c>
      <c r="BI2366" s="135">
        <f>IF(N2366="nulová",J2366,0)</f>
        <v>0</v>
      </c>
      <c r="BJ2366" s="13" t="s">
        <v>82</v>
      </c>
      <c r="BK2366" s="135">
        <f>ROUND(I2366*H2366,2)</f>
        <v>56500</v>
      </c>
      <c r="BL2366" s="13" t="s">
        <v>133</v>
      </c>
      <c r="BM2366" s="134" t="s">
        <v>3814</v>
      </c>
    </row>
    <row r="2367" spans="2:65" s="1" customFormat="1" ht="19.2">
      <c r="B2367" s="25"/>
      <c r="D2367" s="136" t="s">
        <v>134</v>
      </c>
      <c r="F2367" s="137" t="s">
        <v>3813</v>
      </c>
      <c r="L2367" s="25"/>
      <c r="M2367" s="138"/>
      <c r="T2367" s="49"/>
      <c r="AT2367" s="13" t="s">
        <v>134</v>
      </c>
      <c r="AU2367" s="13" t="s">
        <v>84</v>
      </c>
    </row>
    <row r="2368" spans="2:65" s="1" customFormat="1" ht="16.5" customHeight="1">
      <c r="B2368" s="25"/>
      <c r="C2368" s="124" t="s">
        <v>2045</v>
      </c>
      <c r="D2368" s="124" t="s">
        <v>128</v>
      </c>
      <c r="E2368" s="125" t="s">
        <v>3815</v>
      </c>
      <c r="F2368" s="126" t="s">
        <v>3816</v>
      </c>
      <c r="G2368" s="127" t="s">
        <v>146</v>
      </c>
      <c r="H2368" s="128">
        <v>5</v>
      </c>
      <c r="I2368" s="129">
        <v>8960</v>
      </c>
      <c r="J2368" s="129">
        <f>ROUND(I2368*H2368,2)</f>
        <v>44800</v>
      </c>
      <c r="K2368" s="126" t="s">
        <v>132</v>
      </c>
      <c r="L2368" s="25"/>
      <c r="M2368" s="130" t="s">
        <v>1</v>
      </c>
      <c r="N2368" s="131" t="s">
        <v>39</v>
      </c>
      <c r="O2368" s="132">
        <v>0</v>
      </c>
      <c r="P2368" s="132">
        <f>O2368*H2368</f>
        <v>0</v>
      </c>
      <c r="Q2368" s="132">
        <v>0</v>
      </c>
      <c r="R2368" s="132">
        <f>Q2368*H2368</f>
        <v>0</v>
      </c>
      <c r="S2368" s="132">
        <v>0</v>
      </c>
      <c r="T2368" s="133">
        <f>S2368*H2368</f>
        <v>0</v>
      </c>
      <c r="AR2368" s="134" t="s">
        <v>133</v>
      </c>
      <c r="AT2368" s="134" t="s">
        <v>128</v>
      </c>
      <c r="AU2368" s="134" t="s">
        <v>84</v>
      </c>
      <c r="AY2368" s="13" t="s">
        <v>125</v>
      </c>
      <c r="BE2368" s="135">
        <f>IF(N2368="základní",J2368,0)</f>
        <v>44800</v>
      </c>
      <c r="BF2368" s="135">
        <f>IF(N2368="snížená",J2368,0)</f>
        <v>0</v>
      </c>
      <c r="BG2368" s="135">
        <f>IF(N2368="zákl. přenesená",J2368,0)</f>
        <v>0</v>
      </c>
      <c r="BH2368" s="135">
        <f>IF(N2368="sníž. přenesená",J2368,0)</f>
        <v>0</v>
      </c>
      <c r="BI2368" s="135">
        <f>IF(N2368="nulová",J2368,0)</f>
        <v>0</v>
      </c>
      <c r="BJ2368" s="13" t="s">
        <v>82</v>
      </c>
      <c r="BK2368" s="135">
        <f>ROUND(I2368*H2368,2)</f>
        <v>44800</v>
      </c>
      <c r="BL2368" s="13" t="s">
        <v>133</v>
      </c>
      <c r="BM2368" s="134" t="s">
        <v>3817</v>
      </c>
    </row>
    <row r="2369" spans="2:65" s="1" customFormat="1" ht="10.199999999999999">
      <c r="B2369" s="25"/>
      <c r="D2369" s="136" t="s">
        <v>134</v>
      </c>
      <c r="F2369" s="137" t="s">
        <v>3816</v>
      </c>
      <c r="L2369" s="25"/>
      <c r="M2369" s="138"/>
      <c r="T2369" s="49"/>
      <c r="AT2369" s="13" t="s">
        <v>134</v>
      </c>
      <c r="AU2369" s="13" t="s">
        <v>84</v>
      </c>
    </row>
    <row r="2370" spans="2:65" s="1" customFormat="1" ht="21.75" customHeight="1">
      <c r="B2370" s="25"/>
      <c r="C2370" s="124" t="s">
        <v>3818</v>
      </c>
      <c r="D2370" s="124" t="s">
        <v>128</v>
      </c>
      <c r="E2370" s="125" t="s">
        <v>3819</v>
      </c>
      <c r="F2370" s="126" t="s">
        <v>3820</v>
      </c>
      <c r="G2370" s="127" t="s">
        <v>146</v>
      </c>
      <c r="H2370" s="128">
        <v>5</v>
      </c>
      <c r="I2370" s="129">
        <v>23100</v>
      </c>
      <c r="J2370" s="129">
        <f>ROUND(I2370*H2370,2)</f>
        <v>115500</v>
      </c>
      <c r="K2370" s="126" t="s">
        <v>132</v>
      </c>
      <c r="L2370" s="25"/>
      <c r="M2370" s="130" t="s">
        <v>1</v>
      </c>
      <c r="N2370" s="131" t="s">
        <v>39</v>
      </c>
      <c r="O2370" s="132">
        <v>0</v>
      </c>
      <c r="P2370" s="132">
        <f>O2370*H2370</f>
        <v>0</v>
      </c>
      <c r="Q2370" s="132">
        <v>0</v>
      </c>
      <c r="R2370" s="132">
        <f>Q2370*H2370</f>
        <v>0</v>
      </c>
      <c r="S2370" s="132">
        <v>0</v>
      </c>
      <c r="T2370" s="133">
        <f>S2370*H2370</f>
        <v>0</v>
      </c>
      <c r="AR2370" s="134" t="s">
        <v>133</v>
      </c>
      <c r="AT2370" s="134" t="s">
        <v>128</v>
      </c>
      <c r="AU2370" s="134" t="s">
        <v>84</v>
      </c>
      <c r="AY2370" s="13" t="s">
        <v>125</v>
      </c>
      <c r="BE2370" s="135">
        <f>IF(N2370="základní",J2370,0)</f>
        <v>115500</v>
      </c>
      <c r="BF2370" s="135">
        <f>IF(N2370="snížená",J2370,0)</f>
        <v>0</v>
      </c>
      <c r="BG2370" s="135">
        <f>IF(N2370="zákl. přenesená",J2370,0)</f>
        <v>0</v>
      </c>
      <c r="BH2370" s="135">
        <f>IF(N2370="sníž. přenesená",J2370,0)</f>
        <v>0</v>
      </c>
      <c r="BI2370" s="135">
        <f>IF(N2370="nulová",J2370,0)</f>
        <v>0</v>
      </c>
      <c r="BJ2370" s="13" t="s">
        <v>82</v>
      </c>
      <c r="BK2370" s="135">
        <f>ROUND(I2370*H2370,2)</f>
        <v>115500</v>
      </c>
      <c r="BL2370" s="13" t="s">
        <v>133</v>
      </c>
      <c r="BM2370" s="134" t="s">
        <v>3821</v>
      </c>
    </row>
    <row r="2371" spans="2:65" s="1" customFormat="1" ht="28.8">
      <c r="B2371" s="25"/>
      <c r="D2371" s="136" t="s">
        <v>134</v>
      </c>
      <c r="F2371" s="137" t="s">
        <v>3822</v>
      </c>
      <c r="L2371" s="25"/>
      <c r="M2371" s="138"/>
      <c r="T2371" s="49"/>
      <c r="AT2371" s="13" t="s">
        <v>134</v>
      </c>
      <c r="AU2371" s="13" t="s">
        <v>84</v>
      </c>
    </row>
    <row r="2372" spans="2:65" s="1" customFormat="1" ht="16.5" customHeight="1">
      <c r="B2372" s="25"/>
      <c r="C2372" s="124" t="s">
        <v>2050</v>
      </c>
      <c r="D2372" s="124" t="s">
        <v>128</v>
      </c>
      <c r="E2372" s="125" t="s">
        <v>3823</v>
      </c>
      <c r="F2372" s="126" t="s">
        <v>3824</v>
      </c>
      <c r="G2372" s="127" t="s">
        <v>146</v>
      </c>
      <c r="H2372" s="128">
        <v>5</v>
      </c>
      <c r="I2372" s="129">
        <v>17200</v>
      </c>
      <c r="J2372" s="129">
        <f>ROUND(I2372*H2372,2)</f>
        <v>86000</v>
      </c>
      <c r="K2372" s="126" t="s">
        <v>132</v>
      </c>
      <c r="L2372" s="25"/>
      <c r="M2372" s="130" t="s">
        <v>1</v>
      </c>
      <c r="N2372" s="131" t="s">
        <v>39</v>
      </c>
      <c r="O2372" s="132">
        <v>0</v>
      </c>
      <c r="P2372" s="132">
        <f>O2372*H2372</f>
        <v>0</v>
      </c>
      <c r="Q2372" s="132">
        <v>0</v>
      </c>
      <c r="R2372" s="132">
        <f>Q2372*H2372</f>
        <v>0</v>
      </c>
      <c r="S2372" s="132">
        <v>0</v>
      </c>
      <c r="T2372" s="133">
        <f>S2372*H2372</f>
        <v>0</v>
      </c>
      <c r="AR2372" s="134" t="s">
        <v>133</v>
      </c>
      <c r="AT2372" s="134" t="s">
        <v>128</v>
      </c>
      <c r="AU2372" s="134" t="s">
        <v>84</v>
      </c>
      <c r="AY2372" s="13" t="s">
        <v>125</v>
      </c>
      <c r="BE2372" s="135">
        <f>IF(N2372="základní",J2372,0)</f>
        <v>86000</v>
      </c>
      <c r="BF2372" s="135">
        <f>IF(N2372="snížená",J2372,0)</f>
        <v>0</v>
      </c>
      <c r="BG2372" s="135">
        <f>IF(N2372="zákl. přenesená",J2372,0)</f>
        <v>0</v>
      </c>
      <c r="BH2372" s="135">
        <f>IF(N2372="sníž. přenesená",J2372,0)</f>
        <v>0</v>
      </c>
      <c r="BI2372" s="135">
        <f>IF(N2372="nulová",J2372,0)</f>
        <v>0</v>
      </c>
      <c r="BJ2372" s="13" t="s">
        <v>82</v>
      </c>
      <c r="BK2372" s="135">
        <f>ROUND(I2372*H2372,2)</f>
        <v>86000</v>
      </c>
      <c r="BL2372" s="13" t="s">
        <v>133</v>
      </c>
      <c r="BM2372" s="134" t="s">
        <v>3825</v>
      </c>
    </row>
    <row r="2373" spans="2:65" s="1" customFormat="1" ht="19.2">
      <c r="B2373" s="25"/>
      <c r="D2373" s="136" t="s">
        <v>134</v>
      </c>
      <c r="F2373" s="137" t="s">
        <v>3826</v>
      </c>
      <c r="L2373" s="25"/>
      <c r="M2373" s="138"/>
      <c r="T2373" s="49"/>
      <c r="AT2373" s="13" t="s">
        <v>134</v>
      </c>
      <c r="AU2373" s="13" t="s">
        <v>84</v>
      </c>
    </row>
    <row r="2374" spans="2:65" s="1" customFormat="1" ht="16.5" customHeight="1">
      <c r="B2374" s="25"/>
      <c r="C2374" s="124" t="s">
        <v>3827</v>
      </c>
      <c r="D2374" s="124" t="s">
        <v>128</v>
      </c>
      <c r="E2374" s="125" t="s">
        <v>3828</v>
      </c>
      <c r="F2374" s="126" t="s">
        <v>3829</v>
      </c>
      <c r="G2374" s="127" t="s">
        <v>146</v>
      </c>
      <c r="H2374" s="128">
        <v>5</v>
      </c>
      <c r="I2374" s="129">
        <v>703</v>
      </c>
      <c r="J2374" s="129">
        <f>ROUND(I2374*H2374,2)</f>
        <v>3515</v>
      </c>
      <c r="K2374" s="126" t="s">
        <v>132</v>
      </c>
      <c r="L2374" s="25"/>
      <c r="M2374" s="130" t="s">
        <v>1</v>
      </c>
      <c r="N2374" s="131" t="s">
        <v>39</v>
      </c>
      <c r="O2374" s="132">
        <v>0</v>
      </c>
      <c r="P2374" s="132">
        <f>O2374*H2374</f>
        <v>0</v>
      </c>
      <c r="Q2374" s="132">
        <v>0</v>
      </c>
      <c r="R2374" s="132">
        <f>Q2374*H2374</f>
        <v>0</v>
      </c>
      <c r="S2374" s="132">
        <v>0</v>
      </c>
      <c r="T2374" s="133">
        <f>S2374*H2374</f>
        <v>0</v>
      </c>
      <c r="AR2374" s="134" t="s">
        <v>133</v>
      </c>
      <c r="AT2374" s="134" t="s">
        <v>128</v>
      </c>
      <c r="AU2374" s="134" t="s">
        <v>84</v>
      </c>
      <c r="AY2374" s="13" t="s">
        <v>125</v>
      </c>
      <c r="BE2374" s="135">
        <f>IF(N2374="základní",J2374,0)</f>
        <v>3515</v>
      </c>
      <c r="BF2374" s="135">
        <f>IF(N2374="snížená",J2374,0)</f>
        <v>0</v>
      </c>
      <c r="BG2374" s="135">
        <f>IF(N2374="zákl. přenesená",J2374,0)</f>
        <v>0</v>
      </c>
      <c r="BH2374" s="135">
        <f>IF(N2374="sníž. přenesená",J2374,0)</f>
        <v>0</v>
      </c>
      <c r="BI2374" s="135">
        <f>IF(N2374="nulová",J2374,0)</f>
        <v>0</v>
      </c>
      <c r="BJ2374" s="13" t="s">
        <v>82</v>
      </c>
      <c r="BK2374" s="135">
        <f>ROUND(I2374*H2374,2)</f>
        <v>3515</v>
      </c>
      <c r="BL2374" s="13" t="s">
        <v>133</v>
      </c>
      <c r="BM2374" s="134" t="s">
        <v>3830</v>
      </c>
    </row>
    <row r="2375" spans="2:65" s="1" customFormat="1" ht="10.199999999999999">
      <c r="B2375" s="25"/>
      <c r="D2375" s="136" t="s">
        <v>134</v>
      </c>
      <c r="F2375" s="137" t="s">
        <v>3829</v>
      </c>
      <c r="L2375" s="25"/>
      <c r="M2375" s="138"/>
      <c r="T2375" s="49"/>
      <c r="AT2375" s="13" t="s">
        <v>134</v>
      </c>
      <c r="AU2375" s="13" t="s">
        <v>84</v>
      </c>
    </row>
    <row r="2376" spans="2:65" s="1" customFormat="1" ht="16.5" customHeight="1">
      <c r="B2376" s="25"/>
      <c r="C2376" s="124" t="s">
        <v>2054</v>
      </c>
      <c r="D2376" s="124" t="s">
        <v>128</v>
      </c>
      <c r="E2376" s="125" t="s">
        <v>3831</v>
      </c>
      <c r="F2376" s="126" t="s">
        <v>3832</v>
      </c>
      <c r="G2376" s="127" t="s">
        <v>146</v>
      </c>
      <c r="H2376" s="128">
        <v>5</v>
      </c>
      <c r="I2376" s="129">
        <v>3450</v>
      </c>
      <c r="J2376" s="129">
        <f>ROUND(I2376*H2376,2)</f>
        <v>17250</v>
      </c>
      <c r="K2376" s="126" t="s">
        <v>132</v>
      </c>
      <c r="L2376" s="25"/>
      <c r="M2376" s="130" t="s">
        <v>1</v>
      </c>
      <c r="N2376" s="131" t="s">
        <v>39</v>
      </c>
      <c r="O2376" s="132">
        <v>0</v>
      </c>
      <c r="P2376" s="132">
        <f>O2376*H2376</f>
        <v>0</v>
      </c>
      <c r="Q2376" s="132">
        <v>0</v>
      </c>
      <c r="R2376" s="132">
        <f>Q2376*H2376</f>
        <v>0</v>
      </c>
      <c r="S2376" s="132">
        <v>0</v>
      </c>
      <c r="T2376" s="133">
        <f>S2376*H2376</f>
        <v>0</v>
      </c>
      <c r="AR2376" s="134" t="s">
        <v>133</v>
      </c>
      <c r="AT2376" s="134" t="s">
        <v>128</v>
      </c>
      <c r="AU2376" s="134" t="s">
        <v>84</v>
      </c>
      <c r="AY2376" s="13" t="s">
        <v>125</v>
      </c>
      <c r="BE2376" s="135">
        <f>IF(N2376="základní",J2376,0)</f>
        <v>17250</v>
      </c>
      <c r="BF2376" s="135">
        <f>IF(N2376="snížená",J2376,0)</f>
        <v>0</v>
      </c>
      <c r="BG2376" s="135">
        <f>IF(N2376="zákl. přenesená",J2376,0)</f>
        <v>0</v>
      </c>
      <c r="BH2376" s="135">
        <f>IF(N2376="sníž. přenesená",J2376,0)</f>
        <v>0</v>
      </c>
      <c r="BI2376" s="135">
        <f>IF(N2376="nulová",J2376,0)</f>
        <v>0</v>
      </c>
      <c r="BJ2376" s="13" t="s">
        <v>82</v>
      </c>
      <c r="BK2376" s="135">
        <f>ROUND(I2376*H2376,2)</f>
        <v>17250</v>
      </c>
      <c r="BL2376" s="13" t="s">
        <v>133</v>
      </c>
      <c r="BM2376" s="134" t="s">
        <v>3833</v>
      </c>
    </row>
    <row r="2377" spans="2:65" s="1" customFormat="1" ht="19.2">
      <c r="B2377" s="25"/>
      <c r="D2377" s="136" t="s">
        <v>134</v>
      </c>
      <c r="F2377" s="137" t="s">
        <v>3834</v>
      </c>
      <c r="L2377" s="25"/>
      <c r="M2377" s="138"/>
      <c r="T2377" s="49"/>
      <c r="AT2377" s="13" t="s">
        <v>134</v>
      </c>
      <c r="AU2377" s="13" t="s">
        <v>84</v>
      </c>
    </row>
    <row r="2378" spans="2:65" s="1" customFormat="1" ht="16.5" customHeight="1">
      <c r="B2378" s="25"/>
      <c r="C2378" s="124" t="s">
        <v>3835</v>
      </c>
      <c r="D2378" s="124" t="s">
        <v>128</v>
      </c>
      <c r="E2378" s="125" t="s">
        <v>3836</v>
      </c>
      <c r="F2378" s="126" t="s">
        <v>3837</v>
      </c>
      <c r="G2378" s="127" t="s">
        <v>146</v>
      </c>
      <c r="H2378" s="128">
        <v>5</v>
      </c>
      <c r="I2378" s="129">
        <v>4440</v>
      </c>
      <c r="J2378" s="129">
        <f>ROUND(I2378*H2378,2)</f>
        <v>22200</v>
      </c>
      <c r="K2378" s="126" t="s">
        <v>132</v>
      </c>
      <c r="L2378" s="25"/>
      <c r="M2378" s="130" t="s">
        <v>1</v>
      </c>
      <c r="N2378" s="131" t="s">
        <v>39</v>
      </c>
      <c r="O2378" s="132">
        <v>0</v>
      </c>
      <c r="P2378" s="132">
        <f>O2378*H2378</f>
        <v>0</v>
      </c>
      <c r="Q2378" s="132">
        <v>0</v>
      </c>
      <c r="R2378" s="132">
        <f>Q2378*H2378</f>
        <v>0</v>
      </c>
      <c r="S2378" s="132">
        <v>0</v>
      </c>
      <c r="T2378" s="133">
        <f>S2378*H2378</f>
        <v>0</v>
      </c>
      <c r="AR2378" s="134" t="s">
        <v>133</v>
      </c>
      <c r="AT2378" s="134" t="s">
        <v>128</v>
      </c>
      <c r="AU2378" s="134" t="s">
        <v>84</v>
      </c>
      <c r="AY2378" s="13" t="s">
        <v>125</v>
      </c>
      <c r="BE2378" s="135">
        <f>IF(N2378="základní",J2378,0)</f>
        <v>22200</v>
      </c>
      <c r="BF2378" s="135">
        <f>IF(N2378="snížená",J2378,0)</f>
        <v>0</v>
      </c>
      <c r="BG2378" s="135">
        <f>IF(N2378="zákl. přenesená",J2378,0)</f>
        <v>0</v>
      </c>
      <c r="BH2378" s="135">
        <f>IF(N2378="sníž. přenesená",J2378,0)</f>
        <v>0</v>
      </c>
      <c r="BI2378" s="135">
        <f>IF(N2378="nulová",J2378,0)</f>
        <v>0</v>
      </c>
      <c r="BJ2378" s="13" t="s">
        <v>82</v>
      </c>
      <c r="BK2378" s="135">
        <f>ROUND(I2378*H2378,2)</f>
        <v>22200</v>
      </c>
      <c r="BL2378" s="13" t="s">
        <v>133</v>
      </c>
      <c r="BM2378" s="134" t="s">
        <v>3838</v>
      </c>
    </row>
    <row r="2379" spans="2:65" s="1" customFormat="1" ht="10.199999999999999">
      <c r="B2379" s="25"/>
      <c r="D2379" s="136" t="s">
        <v>134</v>
      </c>
      <c r="F2379" s="137" t="s">
        <v>3837</v>
      </c>
      <c r="L2379" s="25"/>
      <c r="M2379" s="138"/>
      <c r="T2379" s="49"/>
      <c r="AT2379" s="13" t="s">
        <v>134</v>
      </c>
      <c r="AU2379" s="13" t="s">
        <v>84</v>
      </c>
    </row>
    <row r="2380" spans="2:65" s="1" customFormat="1" ht="16.5" customHeight="1">
      <c r="B2380" s="25"/>
      <c r="C2380" s="124" t="s">
        <v>2059</v>
      </c>
      <c r="D2380" s="124" t="s">
        <v>128</v>
      </c>
      <c r="E2380" s="125" t="s">
        <v>3839</v>
      </c>
      <c r="F2380" s="126" t="s">
        <v>3840</v>
      </c>
      <c r="G2380" s="127" t="s">
        <v>146</v>
      </c>
      <c r="H2380" s="128">
        <v>5</v>
      </c>
      <c r="I2380" s="129">
        <v>994</v>
      </c>
      <c r="J2380" s="129">
        <f>ROUND(I2380*H2380,2)</f>
        <v>4970</v>
      </c>
      <c r="K2380" s="126" t="s">
        <v>132</v>
      </c>
      <c r="L2380" s="25"/>
      <c r="M2380" s="130" t="s">
        <v>1</v>
      </c>
      <c r="N2380" s="131" t="s">
        <v>39</v>
      </c>
      <c r="O2380" s="132">
        <v>0</v>
      </c>
      <c r="P2380" s="132">
        <f>O2380*H2380</f>
        <v>0</v>
      </c>
      <c r="Q2380" s="132">
        <v>0</v>
      </c>
      <c r="R2380" s="132">
        <f>Q2380*H2380</f>
        <v>0</v>
      </c>
      <c r="S2380" s="132">
        <v>0</v>
      </c>
      <c r="T2380" s="133">
        <f>S2380*H2380</f>
        <v>0</v>
      </c>
      <c r="AR2380" s="134" t="s">
        <v>133</v>
      </c>
      <c r="AT2380" s="134" t="s">
        <v>128</v>
      </c>
      <c r="AU2380" s="134" t="s">
        <v>84</v>
      </c>
      <c r="AY2380" s="13" t="s">
        <v>125</v>
      </c>
      <c r="BE2380" s="135">
        <f>IF(N2380="základní",J2380,0)</f>
        <v>4970</v>
      </c>
      <c r="BF2380" s="135">
        <f>IF(N2380="snížená",J2380,0)</f>
        <v>0</v>
      </c>
      <c r="BG2380" s="135">
        <f>IF(N2380="zákl. přenesená",J2380,0)</f>
        <v>0</v>
      </c>
      <c r="BH2380" s="135">
        <f>IF(N2380="sníž. přenesená",J2380,0)</f>
        <v>0</v>
      </c>
      <c r="BI2380" s="135">
        <f>IF(N2380="nulová",J2380,0)</f>
        <v>0</v>
      </c>
      <c r="BJ2380" s="13" t="s">
        <v>82</v>
      </c>
      <c r="BK2380" s="135">
        <f>ROUND(I2380*H2380,2)</f>
        <v>4970</v>
      </c>
      <c r="BL2380" s="13" t="s">
        <v>133</v>
      </c>
      <c r="BM2380" s="134" t="s">
        <v>3841</v>
      </c>
    </row>
    <row r="2381" spans="2:65" s="1" customFormat="1" ht="10.199999999999999">
      <c r="B2381" s="25"/>
      <c r="D2381" s="136" t="s">
        <v>134</v>
      </c>
      <c r="F2381" s="137" t="s">
        <v>3840</v>
      </c>
      <c r="L2381" s="25"/>
      <c r="M2381" s="138"/>
      <c r="T2381" s="49"/>
      <c r="AT2381" s="13" t="s">
        <v>134</v>
      </c>
      <c r="AU2381" s="13" t="s">
        <v>84</v>
      </c>
    </row>
    <row r="2382" spans="2:65" s="1" customFormat="1" ht="16.5" customHeight="1">
      <c r="B2382" s="25"/>
      <c r="C2382" s="124" t="s">
        <v>3842</v>
      </c>
      <c r="D2382" s="124" t="s">
        <v>128</v>
      </c>
      <c r="E2382" s="125" t="s">
        <v>3843</v>
      </c>
      <c r="F2382" s="126" t="s">
        <v>3844</v>
      </c>
      <c r="G2382" s="127" t="s">
        <v>146</v>
      </c>
      <c r="H2382" s="128">
        <v>5</v>
      </c>
      <c r="I2382" s="129">
        <v>3320</v>
      </c>
      <c r="J2382" s="129">
        <f>ROUND(I2382*H2382,2)</f>
        <v>16600</v>
      </c>
      <c r="K2382" s="126" t="s">
        <v>132</v>
      </c>
      <c r="L2382" s="25"/>
      <c r="M2382" s="130" t="s">
        <v>1</v>
      </c>
      <c r="N2382" s="131" t="s">
        <v>39</v>
      </c>
      <c r="O2382" s="132">
        <v>0</v>
      </c>
      <c r="P2382" s="132">
        <f>O2382*H2382</f>
        <v>0</v>
      </c>
      <c r="Q2382" s="132">
        <v>0</v>
      </c>
      <c r="R2382" s="132">
        <f>Q2382*H2382</f>
        <v>0</v>
      </c>
      <c r="S2382" s="132">
        <v>0</v>
      </c>
      <c r="T2382" s="133">
        <f>S2382*H2382</f>
        <v>0</v>
      </c>
      <c r="AR2382" s="134" t="s">
        <v>133</v>
      </c>
      <c r="AT2382" s="134" t="s">
        <v>128</v>
      </c>
      <c r="AU2382" s="134" t="s">
        <v>84</v>
      </c>
      <c r="AY2382" s="13" t="s">
        <v>125</v>
      </c>
      <c r="BE2382" s="135">
        <f>IF(N2382="základní",J2382,0)</f>
        <v>16600</v>
      </c>
      <c r="BF2382" s="135">
        <f>IF(N2382="snížená",J2382,0)</f>
        <v>0</v>
      </c>
      <c r="BG2382" s="135">
        <f>IF(N2382="zákl. přenesená",J2382,0)</f>
        <v>0</v>
      </c>
      <c r="BH2382" s="135">
        <f>IF(N2382="sníž. přenesená",J2382,0)</f>
        <v>0</v>
      </c>
      <c r="BI2382" s="135">
        <f>IF(N2382="nulová",J2382,0)</f>
        <v>0</v>
      </c>
      <c r="BJ2382" s="13" t="s">
        <v>82</v>
      </c>
      <c r="BK2382" s="135">
        <f>ROUND(I2382*H2382,2)</f>
        <v>16600</v>
      </c>
      <c r="BL2382" s="13" t="s">
        <v>133</v>
      </c>
      <c r="BM2382" s="134" t="s">
        <v>3845</v>
      </c>
    </row>
    <row r="2383" spans="2:65" s="1" customFormat="1" ht="19.2">
      <c r="B2383" s="25"/>
      <c r="D2383" s="136" t="s">
        <v>134</v>
      </c>
      <c r="F2383" s="137" t="s">
        <v>3846</v>
      </c>
      <c r="L2383" s="25"/>
      <c r="M2383" s="138"/>
      <c r="T2383" s="49"/>
      <c r="AT2383" s="13" t="s">
        <v>134</v>
      </c>
      <c r="AU2383" s="13" t="s">
        <v>84</v>
      </c>
    </row>
    <row r="2384" spans="2:65" s="1" customFormat="1" ht="16.5" customHeight="1">
      <c r="B2384" s="25"/>
      <c r="C2384" s="124" t="s">
        <v>2063</v>
      </c>
      <c r="D2384" s="124" t="s">
        <v>128</v>
      </c>
      <c r="E2384" s="125" t="s">
        <v>3847</v>
      </c>
      <c r="F2384" s="126" t="s">
        <v>3848</v>
      </c>
      <c r="G2384" s="127" t="s">
        <v>146</v>
      </c>
      <c r="H2384" s="128">
        <v>5</v>
      </c>
      <c r="I2384" s="129">
        <v>4630</v>
      </c>
      <c r="J2384" s="129">
        <f>ROUND(I2384*H2384,2)</f>
        <v>23150</v>
      </c>
      <c r="K2384" s="126" t="s">
        <v>132</v>
      </c>
      <c r="L2384" s="25"/>
      <c r="M2384" s="130" t="s">
        <v>1</v>
      </c>
      <c r="N2384" s="131" t="s">
        <v>39</v>
      </c>
      <c r="O2384" s="132">
        <v>0</v>
      </c>
      <c r="P2384" s="132">
        <f>O2384*H2384</f>
        <v>0</v>
      </c>
      <c r="Q2384" s="132">
        <v>0</v>
      </c>
      <c r="R2384" s="132">
        <f>Q2384*H2384</f>
        <v>0</v>
      </c>
      <c r="S2384" s="132">
        <v>0</v>
      </c>
      <c r="T2384" s="133">
        <f>S2384*H2384</f>
        <v>0</v>
      </c>
      <c r="AR2384" s="134" t="s">
        <v>133</v>
      </c>
      <c r="AT2384" s="134" t="s">
        <v>128</v>
      </c>
      <c r="AU2384" s="134" t="s">
        <v>84</v>
      </c>
      <c r="AY2384" s="13" t="s">
        <v>125</v>
      </c>
      <c r="BE2384" s="135">
        <f>IF(N2384="základní",J2384,0)</f>
        <v>23150</v>
      </c>
      <c r="BF2384" s="135">
        <f>IF(N2384="snížená",J2384,0)</f>
        <v>0</v>
      </c>
      <c r="BG2384" s="135">
        <f>IF(N2384="zákl. přenesená",J2384,0)</f>
        <v>0</v>
      </c>
      <c r="BH2384" s="135">
        <f>IF(N2384="sníž. přenesená",J2384,0)</f>
        <v>0</v>
      </c>
      <c r="BI2384" s="135">
        <f>IF(N2384="nulová",J2384,0)</f>
        <v>0</v>
      </c>
      <c r="BJ2384" s="13" t="s">
        <v>82</v>
      </c>
      <c r="BK2384" s="135">
        <f>ROUND(I2384*H2384,2)</f>
        <v>23150</v>
      </c>
      <c r="BL2384" s="13" t="s">
        <v>133</v>
      </c>
      <c r="BM2384" s="134" t="s">
        <v>3849</v>
      </c>
    </row>
    <row r="2385" spans="2:65" s="1" customFormat="1" ht="28.8">
      <c r="B2385" s="25"/>
      <c r="D2385" s="136" t="s">
        <v>134</v>
      </c>
      <c r="F2385" s="137" t="s">
        <v>3850</v>
      </c>
      <c r="L2385" s="25"/>
      <c r="M2385" s="138"/>
      <c r="T2385" s="49"/>
      <c r="AT2385" s="13" t="s">
        <v>134</v>
      </c>
      <c r="AU2385" s="13" t="s">
        <v>84</v>
      </c>
    </row>
    <row r="2386" spans="2:65" s="1" customFormat="1" ht="16.5" customHeight="1">
      <c r="B2386" s="25"/>
      <c r="C2386" s="124" t="s">
        <v>3851</v>
      </c>
      <c r="D2386" s="124" t="s">
        <v>128</v>
      </c>
      <c r="E2386" s="125" t="s">
        <v>3852</v>
      </c>
      <c r="F2386" s="126" t="s">
        <v>3853</v>
      </c>
      <c r="G2386" s="127" t="s">
        <v>146</v>
      </c>
      <c r="H2386" s="128">
        <v>10</v>
      </c>
      <c r="I2386" s="129">
        <v>2540</v>
      </c>
      <c r="J2386" s="129">
        <f>ROUND(I2386*H2386,2)</f>
        <v>25400</v>
      </c>
      <c r="K2386" s="126" t="s">
        <v>132</v>
      </c>
      <c r="L2386" s="25"/>
      <c r="M2386" s="130" t="s">
        <v>1</v>
      </c>
      <c r="N2386" s="131" t="s">
        <v>39</v>
      </c>
      <c r="O2386" s="132">
        <v>0</v>
      </c>
      <c r="P2386" s="132">
        <f>O2386*H2386</f>
        <v>0</v>
      </c>
      <c r="Q2386" s="132">
        <v>0</v>
      </c>
      <c r="R2386" s="132">
        <f>Q2386*H2386</f>
        <v>0</v>
      </c>
      <c r="S2386" s="132">
        <v>0</v>
      </c>
      <c r="T2386" s="133">
        <f>S2386*H2386</f>
        <v>0</v>
      </c>
      <c r="AR2386" s="134" t="s">
        <v>133</v>
      </c>
      <c r="AT2386" s="134" t="s">
        <v>128</v>
      </c>
      <c r="AU2386" s="134" t="s">
        <v>84</v>
      </c>
      <c r="AY2386" s="13" t="s">
        <v>125</v>
      </c>
      <c r="BE2386" s="135">
        <f>IF(N2386="základní",J2386,0)</f>
        <v>25400</v>
      </c>
      <c r="BF2386" s="135">
        <f>IF(N2386="snížená",J2386,0)</f>
        <v>0</v>
      </c>
      <c r="BG2386" s="135">
        <f>IF(N2386="zákl. přenesená",J2386,0)</f>
        <v>0</v>
      </c>
      <c r="BH2386" s="135">
        <f>IF(N2386="sníž. přenesená",J2386,0)</f>
        <v>0</v>
      </c>
      <c r="BI2386" s="135">
        <f>IF(N2386="nulová",J2386,0)</f>
        <v>0</v>
      </c>
      <c r="BJ2386" s="13" t="s">
        <v>82</v>
      </c>
      <c r="BK2386" s="135">
        <f>ROUND(I2386*H2386,2)</f>
        <v>25400</v>
      </c>
      <c r="BL2386" s="13" t="s">
        <v>133</v>
      </c>
      <c r="BM2386" s="134" t="s">
        <v>3854</v>
      </c>
    </row>
    <row r="2387" spans="2:65" s="1" customFormat="1" ht="28.8">
      <c r="B2387" s="25"/>
      <c r="D2387" s="136" t="s">
        <v>134</v>
      </c>
      <c r="F2387" s="137" t="s">
        <v>3855</v>
      </c>
      <c r="L2387" s="25"/>
      <c r="M2387" s="138"/>
      <c r="T2387" s="49"/>
      <c r="AT2387" s="13" t="s">
        <v>134</v>
      </c>
      <c r="AU2387" s="13" t="s">
        <v>84</v>
      </c>
    </row>
    <row r="2388" spans="2:65" s="11" customFormat="1" ht="22.8" customHeight="1">
      <c r="B2388" s="113"/>
      <c r="D2388" s="114" t="s">
        <v>73</v>
      </c>
      <c r="E2388" s="122" t="s">
        <v>3856</v>
      </c>
      <c r="F2388" s="122" t="s">
        <v>3857</v>
      </c>
      <c r="J2388" s="123">
        <f>BK2388</f>
        <v>323000</v>
      </c>
      <c r="L2388" s="113"/>
      <c r="M2388" s="117"/>
      <c r="P2388" s="118">
        <f>SUM(P2389:P2400)</f>
        <v>0</v>
      </c>
      <c r="R2388" s="118">
        <f>SUM(R2389:R2400)</f>
        <v>0</v>
      </c>
      <c r="T2388" s="119">
        <f>SUM(T2389:T2400)</f>
        <v>0</v>
      </c>
      <c r="AR2388" s="114" t="s">
        <v>82</v>
      </c>
      <c r="AT2388" s="120" t="s">
        <v>73</v>
      </c>
      <c r="AU2388" s="120" t="s">
        <v>82</v>
      </c>
      <c r="AY2388" s="114" t="s">
        <v>125</v>
      </c>
      <c r="BK2388" s="121">
        <f>SUM(BK2389:BK2400)</f>
        <v>323000</v>
      </c>
    </row>
    <row r="2389" spans="2:65" s="1" customFormat="1" ht="16.5" customHeight="1">
      <c r="B2389" s="25"/>
      <c r="C2389" s="124" t="s">
        <v>2068</v>
      </c>
      <c r="D2389" s="124" t="s">
        <v>128</v>
      </c>
      <c r="E2389" s="125" t="s">
        <v>3858</v>
      </c>
      <c r="F2389" s="126" t="s">
        <v>3859</v>
      </c>
      <c r="G2389" s="127" t="s">
        <v>146</v>
      </c>
      <c r="H2389" s="128">
        <v>20</v>
      </c>
      <c r="I2389" s="129">
        <v>1420</v>
      </c>
      <c r="J2389" s="129">
        <f>ROUND(I2389*H2389,2)</f>
        <v>28400</v>
      </c>
      <c r="K2389" s="126" t="s">
        <v>132</v>
      </c>
      <c r="L2389" s="25"/>
      <c r="M2389" s="130" t="s">
        <v>1</v>
      </c>
      <c r="N2389" s="131" t="s">
        <v>39</v>
      </c>
      <c r="O2389" s="132">
        <v>0</v>
      </c>
      <c r="P2389" s="132">
        <f>O2389*H2389</f>
        <v>0</v>
      </c>
      <c r="Q2389" s="132">
        <v>0</v>
      </c>
      <c r="R2389" s="132">
        <f>Q2389*H2389</f>
        <v>0</v>
      </c>
      <c r="S2389" s="132">
        <v>0</v>
      </c>
      <c r="T2389" s="133">
        <f>S2389*H2389</f>
        <v>0</v>
      </c>
      <c r="AR2389" s="134" t="s">
        <v>133</v>
      </c>
      <c r="AT2389" s="134" t="s">
        <v>128</v>
      </c>
      <c r="AU2389" s="134" t="s">
        <v>84</v>
      </c>
      <c r="AY2389" s="13" t="s">
        <v>125</v>
      </c>
      <c r="BE2389" s="135">
        <f>IF(N2389="základní",J2389,0)</f>
        <v>28400</v>
      </c>
      <c r="BF2389" s="135">
        <f>IF(N2389="snížená",J2389,0)</f>
        <v>0</v>
      </c>
      <c r="BG2389" s="135">
        <f>IF(N2389="zákl. přenesená",J2389,0)</f>
        <v>0</v>
      </c>
      <c r="BH2389" s="135">
        <f>IF(N2389="sníž. přenesená",J2389,0)</f>
        <v>0</v>
      </c>
      <c r="BI2389" s="135">
        <f>IF(N2389="nulová",J2389,0)</f>
        <v>0</v>
      </c>
      <c r="BJ2389" s="13" t="s">
        <v>82</v>
      </c>
      <c r="BK2389" s="135">
        <f>ROUND(I2389*H2389,2)</f>
        <v>28400</v>
      </c>
      <c r="BL2389" s="13" t="s">
        <v>133</v>
      </c>
      <c r="BM2389" s="134" t="s">
        <v>3860</v>
      </c>
    </row>
    <row r="2390" spans="2:65" s="1" customFormat="1" ht="10.199999999999999">
      <c r="B2390" s="25"/>
      <c r="D2390" s="136" t="s">
        <v>134</v>
      </c>
      <c r="F2390" s="137" t="s">
        <v>3859</v>
      </c>
      <c r="L2390" s="25"/>
      <c r="M2390" s="138"/>
      <c r="T2390" s="49"/>
      <c r="AT2390" s="13" t="s">
        <v>134</v>
      </c>
      <c r="AU2390" s="13" t="s">
        <v>84</v>
      </c>
    </row>
    <row r="2391" spans="2:65" s="1" customFormat="1" ht="16.5" customHeight="1">
      <c r="B2391" s="25"/>
      <c r="C2391" s="124" t="s">
        <v>3861</v>
      </c>
      <c r="D2391" s="124" t="s">
        <v>128</v>
      </c>
      <c r="E2391" s="125" t="s">
        <v>3862</v>
      </c>
      <c r="F2391" s="126" t="s">
        <v>3863</v>
      </c>
      <c r="G2391" s="127" t="s">
        <v>146</v>
      </c>
      <c r="H2391" s="128">
        <v>20</v>
      </c>
      <c r="I2391" s="129">
        <v>4740</v>
      </c>
      <c r="J2391" s="129">
        <f>ROUND(I2391*H2391,2)</f>
        <v>94800</v>
      </c>
      <c r="K2391" s="126" t="s">
        <v>132</v>
      </c>
      <c r="L2391" s="25"/>
      <c r="M2391" s="130" t="s">
        <v>1</v>
      </c>
      <c r="N2391" s="131" t="s">
        <v>39</v>
      </c>
      <c r="O2391" s="132">
        <v>0</v>
      </c>
      <c r="P2391" s="132">
        <f>O2391*H2391</f>
        <v>0</v>
      </c>
      <c r="Q2391" s="132">
        <v>0</v>
      </c>
      <c r="R2391" s="132">
        <f>Q2391*H2391</f>
        <v>0</v>
      </c>
      <c r="S2391" s="132">
        <v>0</v>
      </c>
      <c r="T2391" s="133">
        <f>S2391*H2391</f>
        <v>0</v>
      </c>
      <c r="AR2391" s="134" t="s">
        <v>133</v>
      </c>
      <c r="AT2391" s="134" t="s">
        <v>128</v>
      </c>
      <c r="AU2391" s="134" t="s">
        <v>84</v>
      </c>
      <c r="AY2391" s="13" t="s">
        <v>125</v>
      </c>
      <c r="BE2391" s="135">
        <f>IF(N2391="základní",J2391,0)</f>
        <v>94800</v>
      </c>
      <c r="BF2391" s="135">
        <f>IF(N2391="snížená",J2391,0)</f>
        <v>0</v>
      </c>
      <c r="BG2391" s="135">
        <f>IF(N2391="zákl. přenesená",J2391,0)</f>
        <v>0</v>
      </c>
      <c r="BH2391" s="135">
        <f>IF(N2391="sníž. přenesená",J2391,0)</f>
        <v>0</v>
      </c>
      <c r="BI2391" s="135">
        <f>IF(N2391="nulová",J2391,0)</f>
        <v>0</v>
      </c>
      <c r="BJ2391" s="13" t="s">
        <v>82</v>
      </c>
      <c r="BK2391" s="135">
        <f>ROUND(I2391*H2391,2)</f>
        <v>94800</v>
      </c>
      <c r="BL2391" s="13" t="s">
        <v>133</v>
      </c>
      <c r="BM2391" s="134" t="s">
        <v>3864</v>
      </c>
    </row>
    <row r="2392" spans="2:65" s="1" customFormat="1" ht="10.199999999999999">
      <c r="B2392" s="25"/>
      <c r="D2392" s="136" t="s">
        <v>134</v>
      </c>
      <c r="F2392" s="137" t="s">
        <v>3865</v>
      </c>
      <c r="L2392" s="25"/>
      <c r="M2392" s="138"/>
      <c r="T2392" s="49"/>
      <c r="AT2392" s="13" t="s">
        <v>134</v>
      </c>
      <c r="AU2392" s="13" t="s">
        <v>84</v>
      </c>
    </row>
    <row r="2393" spans="2:65" s="1" customFormat="1" ht="21.75" customHeight="1">
      <c r="B2393" s="25"/>
      <c r="C2393" s="124" t="s">
        <v>2073</v>
      </c>
      <c r="D2393" s="124" t="s">
        <v>128</v>
      </c>
      <c r="E2393" s="125" t="s">
        <v>3866</v>
      </c>
      <c r="F2393" s="126" t="s">
        <v>3867</v>
      </c>
      <c r="G2393" s="127" t="s">
        <v>146</v>
      </c>
      <c r="H2393" s="128">
        <v>10</v>
      </c>
      <c r="I2393" s="129">
        <v>4350</v>
      </c>
      <c r="J2393" s="129">
        <f>ROUND(I2393*H2393,2)</f>
        <v>43500</v>
      </c>
      <c r="K2393" s="126" t="s">
        <v>132</v>
      </c>
      <c r="L2393" s="25"/>
      <c r="M2393" s="130" t="s">
        <v>1</v>
      </c>
      <c r="N2393" s="131" t="s">
        <v>39</v>
      </c>
      <c r="O2393" s="132">
        <v>0</v>
      </c>
      <c r="P2393" s="132">
        <f>O2393*H2393</f>
        <v>0</v>
      </c>
      <c r="Q2393" s="132">
        <v>0</v>
      </c>
      <c r="R2393" s="132">
        <f>Q2393*H2393</f>
        <v>0</v>
      </c>
      <c r="S2393" s="132">
        <v>0</v>
      </c>
      <c r="T2393" s="133">
        <f>S2393*H2393</f>
        <v>0</v>
      </c>
      <c r="AR2393" s="134" t="s">
        <v>133</v>
      </c>
      <c r="AT2393" s="134" t="s">
        <v>128</v>
      </c>
      <c r="AU2393" s="134" t="s">
        <v>84</v>
      </c>
      <c r="AY2393" s="13" t="s">
        <v>125</v>
      </c>
      <c r="BE2393" s="135">
        <f>IF(N2393="základní",J2393,0)</f>
        <v>43500</v>
      </c>
      <c r="BF2393" s="135">
        <f>IF(N2393="snížená",J2393,0)</f>
        <v>0</v>
      </c>
      <c r="BG2393" s="135">
        <f>IF(N2393="zákl. přenesená",J2393,0)</f>
        <v>0</v>
      </c>
      <c r="BH2393" s="135">
        <f>IF(N2393="sníž. přenesená",J2393,0)</f>
        <v>0</v>
      </c>
      <c r="BI2393" s="135">
        <f>IF(N2393="nulová",J2393,0)</f>
        <v>0</v>
      </c>
      <c r="BJ2393" s="13" t="s">
        <v>82</v>
      </c>
      <c r="BK2393" s="135">
        <f>ROUND(I2393*H2393,2)</f>
        <v>43500</v>
      </c>
      <c r="BL2393" s="13" t="s">
        <v>133</v>
      </c>
      <c r="BM2393" s="134" t="s">
        <v>3868</v>
      </c>
    </row>
    <row r="2394" spans="2:65" s="1" customFormat="1" ht="10.199999999999999">
      <c r="B2394" s="25"/>
      <c r="D2394" s="136" t="s">
        <v>134</v>
      </c>
      <c r="F2394" s="137" t="s">
        <v>3867</v>
      </c>
      <c r="L2394" s="25"/>
      <c r="M2394" s="138"/>
      <c r="T2394" s="49"/>
      <c r="AT2394" s="13" t="s">
        <v>134</v>
      </c>
      <c r="AU2394" s="13" t="s">
        <v>84</v>
      </c>
    </row>
    <row r="2395" spans="2:65" s="1" customFormat="1" ht="21.75" customHeight="1">
      <c r="B2395" s="25"/>
      <c r="C2395" s="124" t="s">
        <v>3869</v>
      </c>
      <c r="D2395" s="124" t="s">
        <v>128</v>
      </c>
      <c r="E2395" s="125" t="s">
        <v>3870</v>
      </c>
      <c r="F2395" s="126" t="s">
        <v>3871</v>
      </c>
      <c r="G2395" s="127" t="s">
        <v>146</v>
      </c>
      <c r="H2395" s="128">
        <v>10</v>
      </c>
      <c r="I2395" s="129">
        <v>7170</v>
      </c>
      <c r="J2395" s="129">
        <f>ROUND(I2395*H2395,2)</f>
        <v>71700</v>
      </c>
      <c r="K2395" s="126" t="s">
        <v>132</v>
      </c>
      <c r="L2395" s="25"/>
      <c r="M2395" s="130" t="s">
        <v>1</v>
      </c>
      <c r="N2395" s="131" t="s">
        <v>39</v>
      </c>
      <c r="O2395" s="132">
        <v>0</v>
      </c>
      <c r="P2395" s="132">
        <f>O2395*H2395</f>
        <v>0</v>
      </c>
      <c r="Q2395" s="132">
        <v>0</v>
      </c>
      <c r="R2395" s="132">
        <f>Q2395*H2395</f>
        <v>0</v>
      </c>
      <c r="S2395" s="132">
        <v>0</v>
      </c>
      <c r="T2395" s="133">
        <f>S2395*H2395</f>
        <v>0</v>
      </c>
      <c r="AR2395" s="134" t="s">
        <v>133</v>
      </c>
      <c r="AT2395" s="134" t="s">
        <v>128</v>
      </c>
      <c r="AU2395" s="134" t="s">
        <v>84</v>
      </c>
      <c r="AY2395" s="13" t="s">
        <v>125</v>
      </c>
      <c r="BE2395" s="135">
        <f>IF(N2395="základní",J2395,0)</f>
        <v>71700</v>
      </c>
      <c r="BF2395" s="135">
        <f>IF(N2395="snížená",J2395,0)</f>
        <v>0</v>
      </c>
      <c r="BG2395" s="135">
        <f>IF(N2395="zákl. přenesená",J2395,0)</f>
        <v>0</v>
      </c>
      <c r="BH2395" s="135">
        <f>IF(N2395="sníž. přenesená",J2395,0)</f>
        <v>0</v>
      </c>
      <c r="BI2395" s="135">
        <f>IF(N2395="nulová",J2395,0)</f>
        <v>0</v>
      </c>
      <c r="BJ2395" s="13" t="s">
        <v>82</v>
      </c>
      <c r="BK2395" s="135">
        <f>ROUND(I2395*H2395,2)</f>
        <v>71700</v>
      </c>
      <c r="BL2395" s="13" t="s">
        <v>133</v>
      </c>
      <c r="BM2395" s="134" t="s">
        <v>3872</v>
      </c>
    </row>
    <row r="2396" spans="2:65" s="1" customFormat="1" ht="10.199999999999999">
      <c r="B2396" s="25"/>
      <c r="D2396" s="136" t="s">
        <v>134</v>
      </c>
      <c r="F2396" s="137" t="s">
        <v>3871</v>
      </c>
      <c r="L2396" s="25"/>
      <c r="M2396" s="138"/>
      <c r="T2396" s="49"/>
      <c r="AT2396" s="13" t="s">
        <v>134</v>
      </c>
      <c r="AU2396" s="13" t="s">
        <v>84</v>
      </c>
    </row>
    <row r="2397" spans="2:65" s="1" customFormat="1" ht="16.5" customHeight="1">
      <c r="B2397" s="25"/>
      <c r="C2397" s="124" t="s">
        <v>2079</v>
      </c>
      <c r="D2397" s="124" t="s">
        <v>128</v>
      </c>
      <c r="E2397" s="125" t="s">
        <v>3873</v>
      </c>
      <c r="F2397" s="126" t="s">
        <v>3874</v>
      </c>
      <c r="G2397" s="127" t="s">
        <v>146</v>
      </c>
      <c r="H2397" s="128">
        <v>20</v>
      </c>
      <c r="I2397" s="129">
        <v>1880</v>
      </c>
      <c r="J2397" s="129">
        <f>ROUND(I2397*H2397,2)</f>
        <v>37600</v>
      </c>
      <c r="K2397" s="126" t="s">
        <v>132</v>
      </c>
      <c r="L2397" s="25"/>
      <c r="M2397" s="130" t="s">
        <v>1</v>
      </c>
      <c r="N2397" s="131" t="s">
        <v>39</v>
      </c>
      <c r="O2397" s="132">
        <v>0</v>
      </c>
      <c r="P2397" s="132">
        <f>O2397*H2397</f>
        <v>0</v>
      </c>
      <c r="Q2397" s="132">
        <v>0</v>
      </c>
      <c r="R2397" s="132">
        <f>Q2397*H2397</f>
        <v>0</v>
      </c>
      <c r="S2397" s="132">
        <v>0</v>
      </c>
      <c r="T2397" s="133">
        <f>S2397*H2397</f>
        <v>0</v>
      </c>
      <c r="AR2397" s="134" t="s">
        <v>133</v>
      </c>
      <c r="AT2397" s="134" t="s">
        <v>128</v>
      </c>
      <c r="AU2397" s="134" t="s">
        <v>84</v>
      </c>
      <c r="AY2397" s="13" t="s">
        <v>125</v>
      </c>
      <c r="BE2397" s="135">
        <f>IF(N2397="základní",J2397,0)</f>
        <v>37600</v>
      </c>
      <c r="BF2397" s="135">
        <f>IF(N2397="snížená",J2397,0)</f>
        <v>0</v>
      </c>
      <c r="BG2397" s="135">
        <f>IF(N2397="zákl. přenesená",J2397,0)</f>
        <v>0</v>
      </c>
      <c r="BH2397" s="135">
        <f>IF(N2397="sníž. přenesená",J2397,0)</f>
        <v>0</v>
      </c>
      <c r="BI2397" s="135">
        <f>IF(N2397="nulová",J2397,0)</f>
        <v>0</v>
      </c>
      <c r="BJ2397" s="13" t="s">
        <v>82</v>
      </c>
      <c r="BK2397" s="135">
        <f>ROUND(I2397*H2397,2)</f>
        <v>37600</v>
      </c>
      <c r="BL2397" s="13" t="s">
        <v>133</v>
      </c>
      <c r="BM2397" s="134" t="s">
        <v>3875</v>
      </c>
    </row>
    <row r="2398" spans="2:65" s="1" customFormat="1" ht="19.2">
      <c r="B2398" s="25"/>
      <c r="D2398" s="136" t="s">
        <v>134</v>
      </c>
      <c r="F2398" s="137" t="s">
        <v>3876</v>
      </c>
      <c r="L2398" s="25"/>
      <c r="M2398" s="138"/>
      <c r="T2398" s="49"/>
      <c r="AT2398" s="13" t="s">
        <v>134</v>
      </c>
      <c r="AU2398" s="13" t="s">
        <v>84</v>
      </c>
    </row>
    <row r="2399" spans="2:65" s="1" customFormat="1" ht="16.5" customHeight="1">
      <c r="B2399" s="25"/>
      <c r="C2399" s="124" t="s">
        <v>3877</v>
      </c>
      <c r="D2399" s="124" t="s">
        <v>128</v>
      </c>
      <c r="E2399" s="125" t="s">
        <v>3878</v>
      </c>
      <c r="F2399" s="126" t="s">
        <v>3879</v>
      </c>
      <c r="G2399" s="127" t="s">
        <v>146</v>
      </c>
      <c r="H2399" s="128">
        <v>10</v>
      </c>
      <c r="I2399" s="129">
        <v>4700</v>
      </c>
      <c r="J2399" s="129">
        <f>ROUND(I2399*H2399,2)</f>
        <v>47000</v>
      </c>
      <c r="K2399" s="126" t="s">
        <v>132</v>
      </c>
      <c r="L2399" s="25"/>
      <c r="M2399" s="130" t="s">
        <v>1</v>
      </c>
      <c r="N2399" s="131" t="s">
        <v>39</v>
      </c>
      <c r="O2399" s="132">
        <v>0</v>
      </c>
      <c r="P2399" s="132">
        <f>O2399*H2399</f>
        <v>0</v>
      </c>
      <c r="Q2399" s="132">
        <v>0</v>
      </c>
      <c r="R2399" s="132">
        <f>Q2399*H2399</f>
        <v>0</v>
      </c>
      <c r="S2399" s="132">
        <v>0</v>
      </c>
      <c r="T2399" s="133">
        <f>S2399*H2399</f>
        <v>0</v>
      </c>
      <c r="AR2399" s="134" t="s">
        <v>133</v>
      </c>
      <c r="AT2399" s="134" t="s">
        <v>128</v>
      </c>
      <c r="AU2399" s="134" t="s">
        <v>84</v>
      </c>
      <c r="AY2399" s="13" t="s">
        <v>125</v>
      </c>
      <c r="BE2399" s="135">
        <f>IF(N2399="základní",J2399,0)</f>
        <v>47000</v>
      </c>
      <c r="BF2399" s="135">
        <f>IF(N2399="snížená",J2399,0)</f>
        <v>0</v>
      </c>
      <c r="BG2399" s="135">
        <f>IF(N2399="zákl. přenesená",J2399,0)</f>
        <v>0</v>
      </c>
      <c r="BH2399" s="135">
        <f>IF(N2399="sníž. přenesená",J2399,0)</f>
        <v>0</v>
      </c>
      <c r="BI2399" s="135">
        <f>IF(N2399="nulová",J2399,0)</f>
        <v>0</v>
      </c>
      <c r="BJ2399" s="13" t="s">
        <v>82</v>
      </c>
      <c r="BK2399" s="135">
        <f>ROUND(I2399*H2399,2)</f>
        <v>47000</v>
      </c>
      <c r="BL2399" s="13" t="s">
        <v>133</v>
      </c>
      <c r="BM2399" s="134" t="s">
        <v>3880</v>
      </c>
    </row>
    <row r="2400" spans="2:65" s="1" customFormat="1" ht="19.2">
      <c r="B2400" s="25"/>
      <c r="D2400" s="136" t="s">
        <v>134</v>
      </c>
      <c r="F2400" s="137" t="s">
        <v>3881</v>
      </c>
      <c r="L2400" s="25"/>
      <c r="M2400" s="138"/>
      <c r="T2400" s="49"/>
      <c r="AT2400" s="13" t="s">
        <v>134</v>
      </c>
      <c r="AU2400" s="13" t="s">
        <v>84</v>
      </c>
    </row>
    <row r="2401" spans="2:65" s="11" customFormat="1" ht="22.8" customHeight="1">
      <c r="B2401" s="113"/>
      <c r="D2401" s="114" t="s">
        <v>73</v>
      </c>
      <c r="E2401" s="122" t="s">
        <v>3882</v>
      </c>
      <c r="F2401" s="122" t="s">
        <v>3883</v>
      </c>
      <c r="J2401" s="123">
        <f>BK2401</f>
        <v>499840</v>
      </c>
      <c r="L2401" s="113"/>
      <c r="M2401" s="117"/>
      <c r="P2401" s="118">
        <f>SUM(P2402:P2435)</f>
        <v>0</v>
      </c>
      <c r="R2401" s="118">
        <f>SUM(R2402:R2435)</f>
        <v>0</v>
      </c>
      <c r="T2401" s="119">
        <f>SUM(T2402:T2435)</f>
        <v>0</v>
      </c>
      <c r="AR2401" s="114" t="s">
        <v>82</v>
      </c>
      <c r="AT2401" s="120" t="s">
        <v>73</v>
      </c>
      <c r="AU2401" s="120" t="s">
        <v>82</v>
      </c>
      <c r="AY2401" s="114" t="s">
        <v>125</v>
      </c>
      <c r="BK2401" s="121">
        <f>SUM(BK2402:BK2435)</f>
        <v>499840</v>
      </c>
    </row>
    <row r="2402" spans="2:65" s="1" customFormat="1" ht="16.5" customHeight="1">
      <c r="B2402" s="25"/>
      <c r="C2402" s="124" t="s">
        <v>2084</v>
      </c>
      <c r="D2402" s="124" t="s">
        <v>128</v>
      </c>
      <c r="E2402" s="125" t="s">
        <v>3884</v>
      </c>
      <c r="F2402" s="126" t="s">
        <v>3885</v>
      </c>
      <c r="G2402" s="127" t="s">
        <v>146</v>
      </c>
      <c r="H2402" s="128">
        <v>10</v>
      </c>
      <c r="I2402" s="129">
        <v>702</v>
      </c>
      <c r="J2402" s="129">
        <f>ROUND(I2402*H2402,2)</f>
        <v>7020</v>
      </c>
      <c r="K2402" s="126" t="s">
        <v>132</v>
      </c>
      <c r="L2402" s="25"/>
      <c r="M2402" s="130" t="s">
        <v>1</v>
      </c>
      <c r="N2402" s="131" t="s">
        <v>39</v>
      </c>
      <c r="O2402" s="132">
        <v>0</v>
      </c>
      <c r="P2402" s="132">
        <f>O2402*H2402</f>
        <v>0</v>
      </c>
      <c r="Q2402" s="132">
        <v>0</v>
      </c>
      <c r="R2402" s="132">
        <f>Q2402*H2402</f>
        <v>0</v>
      </c>
      <c r="S2402" s="132">
        <v>0</v>
      </c>
      <c r="T2402" s="133">
        <f>S2402*H2402</f>
        <v>0</v>
      </c>
      <c r="AR2402" s="134" t="s">
        <v>133</v>
      </c>
      <c r="AT2402" s="134" t="s">
        <v>128</v>
      </c>
      <c r="AU2402" s="134" t="s">
        <v>84</v>
      </c>
      <c r="AY2402" s="13" t="s">
        <v>125</v>
      </c>
      <c r="BE2402" s="135">
        <f>IF(N2402="základní",J2402,0)</f>
        <v>7020</v>
      </c>
      <c r="BF2402" s="135">
        <f>IF(N2402="snížená",J2402,0)</f>
        <v>0</v>
      </c>
      <c r="BG2402" s="135">
        <f>IF(N2402="zákl. přenesená",J2402,0)</f>
        <v>0</v>
      </c>
      <c r="BH2402" s="135">
        <f>IF(N2402="sníž. přenesená",J2402,0)</f>
        <v>0</v>
      </c>
      <c r="BI2402" s="135">
        <f>IF(N2402="nulová",J2402,0)</f>
        <v>0</v>
      </c>
      <c r="BJ2402" s="13" t="s">
        <v>82</v>
      </c>
      <c r="BK2402" s="135">
        <f>ROUND(I2402*H2402,2)</f>
        <v>7020</v>
      </c>
      <c r="BL2402" s="13" t="s">
        <v>133</v>
      </c>
      <c r="BM2402" s="134" t="s">
        <v>3886</v>
      </c>
    </row>
    <row r="2403" spans="2:65" s="1" customFormat="1" ht="19.2">
      <c r="B2403" s="25"/>
      <c r="D2403" s="136" t="s">
        <v>134</v>
      </c>
      <c r="F2403" s="137" t="s">
        <v>3887</v>
      </c>
      <c r="L2403" s="25"/>
      <c r="M2403" s="138"/>
      <c r="T2403" s="49"/>
      <c r="AT2403" s="13" t="s">
        <v>134</v>
      </c>
      <c r="AU2403" s="13" t="s">
        <v>84</v>
      </c>
    </row>
    <row r="2404" spans="2:65" s="1" customFormat="1" ht="16.5" customHeight="1">
      <c r="B2404" s="25"/>
      <c r="C2404" s="124" t="s">
        <v>3888</v>
      </c>
      <c r="D2404" s="124" t="s">
        <v>128</v>
      </c>
      <c r="E2404" s="125" t="s">
        <v>3889</v>
      </c>
      <c r="F2404" s="126" t="s">
        <v>3890</v>
      </c>
      <c r="G2404" s="127" t="s">
        <v>146</v>
      </c>
      <c r="H2404" s="128">
        <v>10</v>
      </c>
      <c r="I2404" s="129">
        <v>722</v>
      </c>
      <c r="J2404" s="129">
        <f>ROUND(I2404*H2404,2)</f>
        <v>7220</v>
      </c>
      <c r="K2404" s="126" t="s">
        <v>132</v>
      </c>
      <c r="L2404" s="25"/>
      <c r="M2404" s="130" t="s">
        <v>1</v>
      </c>
      <c r="N2404" s="131" t="s">
        <v>39</v>
      </c>
      <c r="O2404" s="132">
        <v>0</v>
      </c>
      <c r="P2404" s="132">
        <f>O2404*H2404</f>
        <v>0</v>
      </c>
      <c r="Q2404" s="132">
        <v>0</v>
      </c>
      <c r="R2404" s="132">
        <f>Q2404*H2404</f>
        <v>0</v>
      </c>
      <c r="S2404" s="132">
        <v>0</v>
      </c>
      <c r="T2404" s="133">
        <f>S2404*H2404</f>
        <v>0</v>
      </c>
      <c r="AR2404" s="134" t="s">
        <v>133</v>
      </c>
      <c r="AT2404" s="134" t="s">
        <v>128</v>
      </c>
      <c r="AU2404" s="134" t="s">
        <v>84</v>
      </c>
      <c r="AY2404" s="13" t="s">
        <v>125</v>
      </c>
      <c r="BE2404" s="135">
        <f>IF(N2404="základní",J2404,0)</f>
        <v>7220</v>
      </c>
      <c r="BF2404" s="135">
        <f>IF(N2404="snížená",J2404,0)</f>
        <v>0</v>
      </c>
      <c r="BG2404" s="135">
        <f>IF(N2404="zákl. přenesená",J2404,0)</f>
        <v>0</v>
      </c>
      <c r="BH2404" s="135">
        <f>IF(N2404="sníž. přenesená",J2404,0)</f>
        <v>0</v>
      </c>
      <c r="BI2404" s="135">
        <f>IF(N2404="nulová",J2404,0)</f>
        <v>0</v>
      </c>
      <c r="BJ2404" s="13" t="s">
        <v>82</v>
      </c>
      <c r="BK2404" s="135">
        <f>ROUND(I2404*H2404,2)</f>
        <v>7220</v>
      </c>
      <c r="BL2404" s="13" t="s">
        <v>133</v>
      </c>
      <c r="BM2404" s="134" t="s">
        <v>3891</v>
      </c>
    </row>
    <row r="2405" spans="2:65" s="1" customFormat="1" ht="19.2">
      <c r="B2405" s="25"/>
      <c r="D2405" s="136" t="s">
        <v>134</v>
      </c>
      <c r="F2405" s="137" t="s">
        <v>3892</v>
      </c>
      <c r="L2405" s="25"/>
      <c r="M2405" s="138"/>
      <c r="T2405" s="49"/>
      <c r="AT2405" s="13" t="s">
        <v>134</v>
      </c>
      <c r="AU2405" s="13" t="s">
        <v>84</v>
      </c>
    </row>
    <row r="2406" spans="2:65" s="1" customFormat="1" ht="16.5" customHeight="1">
      <c r="B2406" s="25"/>
      <c r="C2406" s="124" t="s">
        <v>2089</v>
      </c>
      <c r="D2406" s="124" t="s">
        <v>128</v>
      </c>
      <c r="E2406" s="125" t="s">
        <v>3893</v>
      </c>
      <c r="F2406" s="126" t="s">
        <v>3894</v>
      </c>
      <c r="G2406" s="127" t="s">
        <v>146</v>
      </c>
      <c r="H2406" s="128">
        <v>10</v>
      </c>
      <c r="I2406" s="129">
        <v>702</v>
      </c>
      <c r="J2406" s="129">
        <f>ROUND(I2406*H2406,2)</f>
        <v>7020</v>
      </c>
      <c r="K2406" s="126" t="s">
        <v>132</v>
      </c>
      <c r="L2406" s="25"/>
      <c r="M2406" s="130" t="s">
        <v>1</v>
      </c>
      <c r="N2406" s="131" t="s">
        <v>39</v>
      </c>
      <c r="O2406" s="132">
        <v>0</v>
      </c>
      <c r="P2406" s="132">
        <f>O2406*H2406</f>
        <v>0</v>
      </c>
      <c r="Q2406" s="132">
        <v>0</v>
      </c>
      <c r="R2406" s="132">
        <f>Q2406*H2406</f>
        <v>0</v>
      </c>
      <c r="S2406" s="132">
        <v>0</v>
      </c>
      <c r="T2406" s="133">
        <f>S2406*H2406</f>
        <v>0</v>
      </c>
      <c r="AR2406" s="134" t="s">
        <v>133</v>
      </c>
      <c r="AT2406" s="134" t="s">
        <v>128</v>
      </c>
      <c r="AU2406" s="134" t="s">
        <v>84</v>
      </c>
      <c r="AY2406" s="13" t="s">
        <v>125</v>
      </c>
      <c r="BE2406" s="135">
        <f>IF(N2406="základní",J2406,0)</f>
        <v>7020</v>
      </c>
      <c r="BF2406" s="135">
        <f>IF(N2406="snížená",J2406,0)</f>
        <v>0</v>
      </c>
      <c r="BG2406" s="135">
        <f>IF(N2406="zákl. přenesená",J2406,0)</f>
        <v>0</v>
      </c>
      <c r="BH2406" s="135">
        <f>IF(N2406="sníž. přenesená",J2406,0)</f>
        <v>0</v>
      </c>
      <c r="BI2406" s="135">
        <f>IF(N2406="nulová",J2406,0)</f>
        <v>0</v>
      </c>
      <c r="BJ2406" s="13" t="s">
        <v>82</v>
      </c>
      <c r="BK2406" s="135">
        <f>ROUND(I2406*H2406,2)</f>
        <v>7020</v>
      </c>
      <c r="BL2406" s="13" t="s">
        <v>133</v>
      </c>
      <c r="BM2406" s="134" t="s">
        <v>3895</v>
      </c>
    </row>
    <row r="2407" spans="2:65" s="1" customFormat="1" ht="19.2">
      <c r="B2407" s="25"/>
      <c r="D2407" s="136" t="s">
        <v>134</v>
      </c>
      <c r="F2407" s="137" t="s">
        <v>3896</v>
      </c>
      <c r="L2407" s="25"/>
      <c r="M2407" s="138"/>
      <c r="T2407" s="49"/>
      <c r="AT2407" s="13" t="s">
        <v>134</v>
      </c>
      <c r="AU2407" s="13" t="s">
        <v>84</v>
      </c>
    </row>
    <row r="2408" spans="2:65" s="1" customFormat="1" ht="16.5" customHeight="1">
      <c r="B2408" s="25"/>
      <c r="C2408" s="124" t="s">
        <v>3897</v>
      </c>
      <c r="D2408" s="124" t="s">
        <v>128</v>
      </c>
      <c r="E2408" s="125" t="s">
        <v>3898</v>
      </c>
      <c r="F2408" s="126" t="s">
        <v>3899</v>
      </c>
      <c r="G2408" s="127" t="s">
        <v>146</v>
      </c>
      <c r="H2408" s="128">
        <v>10</v>
      </c>
      <c r="I2408" s="129">
        <v>848</v>
      </c>
      <c r="J2408" s="129">
        <f>ROUND(I2408*H2408,2)</f>
        <v>8480</v>
      </c>
      <c r="K2408" s="126" t="s">
        <v>132</v>
      </c>
      <c r="L2408" s="25"/>
      <c r="M2408" s="130" t="s">
        <v>1</v>
      </c>
      <c r="N2408" s="131" t="s">
        <v>39</v>
      </c>
      <c r="O2408" s="132">
        <v>0</v>
      </c>
      <c r="P2408" s="132">
        <f>O2408*H2408</f>
        <v>0</v>
      </c>
      <c r="Q2408" s="132">
        <v>0</v>
      </c>
      <c r="R2408" s="132">
        <f>Q2408*H2408</f>
        <v>0</v>
      </c>
      <c r="S2408" s="132">
        <v>0</v>
      </c>
      <c r="T2408" s="133">
        <f>S2408*H2408</f>
        <v>0</v>
      </c>
      <c r="AR2408" s="134" t="s">
        <v>133</v>
      </c>
      <c r="AT2408" s="134" t="s">
        <v>128</v>
      </c>
      <c r="AU2408" s="134" t="s">
        <v>84</v>
      </c>
      <c r="AY2408" s="13" t="s">
        <v>125</v>
      </c>
      <c r="BE2408" s="135">
        <f>IF(N2408="základní",J2408,0)</f>
        <v>8480</v>
      </c>
      <c r="BF2408" s="135">
        <f>IF(N2408="snížená",J2408,0)</f>
        <v>0</v>
      </c>
      <c r="BG2408" s="135">
        <f>IF(N2408="zákl. přenesená",J2408,0)</f>
        <v>0</v>
      </c>
      <c r="BH2408" s="135">
        <f>IF(N2408="sníž. přenesená",J2408,0)</f>
        <v>0</v>
      </c>
      <c r="BI2408" s="135">
        <f>IF(N2408="nulová",J2408,0)</f>
        <v>0</v>
      </c>
      <c r="BJ2408" s="13" t="s">
        <v>82</v>
      </c>
      <c r="BK2408" s="135">
        <f>ROUND(I2408*H2408,2)</f>
        <v>8480</v>
      </c>
      <c r="BL2408" s="13" t="s">
        <v>133</v>
      </c>
      <c r="BM2408" s="134" t="s">
        <v>3900</v>
      </c>
    </row>
    <row r="2409" spans="2:65" s="1" customFormat="1" ht="10.199999999999999">
      <c r="B2409" s="25"/>
      <c r="D2409" s="136" t="s">
        <v>134</v>
      </c>
      <c r="F2409" s="137" t="s">
        <v>3899</v>
      </c>
      <c r="L2409" s="25"/>
      <c r="M2409" s="138"/>
      <c r="T2409" s="49"/>
      <c r="AT2409" s="13" t="s">
        <v>134</v>
      </c>
      <c r="AU2409" s="13" t="s">
        <v>84</v>
      </c>
    </row>
    <row r="2410" spans="2:65" s="1" customFormat="1" ht="16.5" customHeight="1">
      <c r="B2410" s="25"/>
      <c r="C2410" s="124" t="s">
        <v>2094</v>
      </c>
      <c r="D2410" s="124" t="s">
        <v>128</v>
      </c>
      <c r="E2410" s="125" t="s">
        <v>3901</v>
      </c>
      <c r="F2410" s="126" t="s">
        <v>3902</v>
      </c>
      <c r="G2410" s="127" t="s">
        <v>146</v>
      </c>
      <c r="H2410" s="128">
        <v>10</v>
      </c>
      <c r="I2410" s="129">
        <v>2370</v>
      </c>
      <c r="J2410" s="129">
        <f>ROUND(I2410*H2410,2)</f>
        <v>23700</v>
      </c>
      <c r="K2410" s="126" t="s">
        <v>132</v>
      </c>
      <c r="L2410" s="25"/>
      <c r="M2410" s="130" t="s">
        <v>1</v>
      </c>
      <c r="N2410" s="131" t="s">
        <v>39</v>
      </c>
      <c r="O2410" s="132">
        <v>0</v>
      </c>
      <c r="P2410" s="132">
        <f>O2410*H2410</f>
        <v>0</v>
      </c>
      <c r="Q2410" s="132">
        <v>0</v>
      </c>
      <c r="R2410" s="132">
        <f>Q2410*H2410</f>
        <v>0</v>
      </c>
      <c r="S2410" s="132">
        <v>0</v>
      </c>
      <c r="T2410" s="133">
        <f>S2410*H2410</f>
        <v>0</v>
      </c>
      <c r="AR2410" s="134" t="s">
        <v>133</v>
      </c>
      <c r="AT2410" s="134" t="s">
        <v>128</v>
      </c>
      <c r="AU2410" s="134" t="s">
        <v>84</v>
      </c>
      <c r="AY2410" s="13" t="s">
        <v>125</v>
      </c>
      <c r="BE2410" s="135">
        <f>IF(N2410="základní",J2410,0)</f>
        <v>23700</v>
      </c>
      <c r="BF2410" s="135">
        <f>IF(N2410="snížená",J2410,0)</f>
        <v>0</v>
      </c>
      <c r="BG2410" s="135">
        <f>IF(N2410="zákl. přenesená",J2410,0)</f>
        <v>0</v>
      </c>
      <c r="BH2410" s="135">
        <f>IF(N2410="sníž. přenesená",J2410,0)</f>
        <v>0</v>
      </c>
      <c r="BI2410" s="135">
        <f>IF(N2410="nulová",J2410,0)</f>
        <v>0</v>
      </c>
      <c r="BJ2410" s="13" t="s">
        <v>82</v>
      </c>
      <c r="BK2410" s="135">
        <f>ROUND(I2410*H2410,2)</f>
        <v>23700</v>
      </c>
      <c r="BL2410" s="13" t="s">
        <v>133</v>
      </c>
      <c r="BM2410" s="134" t="s">
        <v>3903</v>
      </c>
    </row>
    <row r="2411" spans="2:65" s="1" customFormat="1" ht="28.8">
      <c r="B2411" s="25"/>
      <c r="D2411" s="136" t="s">
        <v>134</v>
      </c>
      <c r="F2411" s="137" t="s">
        <v>3904</v>
      </c>
      <c r="L2411" s="25"/>
      <c r="M2411" s="138"/>
      <c r="T2411" s="49"/>
      <c r="AT2411" s="13" t="s">
        <v>134</v>
      </c>
      <c r="AU2411" s="13" t="s">
        <v>84</v>
      </c>
    </row>
    <row r="2412" spans="2:65" s="1" customFormat="1" ht="16.5" customHeight="1">
      <c r="B2412" s="25"/>
      <c r="C2412" s="124" t="s">
        <v>3905</v>
      </c>
      <c r="D2412" s="124" t="s">
        <v>128</v>
      </c>
      <c r="E2412" s="125" t="s">
        <v>3906</v>
      </c>
      <c r="F2412" s="126" t="s">
        <v>3907</v>
      </c>
      <c r="G2412" s="127" t="s">
        <v>146</v>
      </c>
      <c r="H2412" s="128">
        <v>10</v>
      </c>
      <c r="I2412" s="129">
        <v>1160</v>
      </c>
      <c r="J2412" s="129">
        <f>ROUND(I2412*H2412,2)</f>
        <v>11600</v>
      </c>
      <c r="K2412" s="126" t="s">
        <v>132</v>
      </c>
      <c r="L2412" s="25"/>
      <c r="M2412" s="130" t="s">
        <v>1</v>
      </c>
      <c r="N2412" s="131" t="s">
        <v>39</v>
      </c>
      <c r="O2412" s="132">
        <v>0</v>
      </c>
      <c r="P2412" s="132">
        <f>O2412*H2412</f>
        <v>0</v>
      </c>
      <c r="Q2412" s="132">
        <v>0</v>
      </c>
      <c r="R2412" s="132">
        <f>Q2412*H2412</f>
        <v>0</v>
      </c>
      <c r="S2412" s="132">
        <v>0</v>
      </c>
      <c r="T2412" s="133">
        <f>S2412*H2412</f>
        <v>0</v>
      </c>
      <c r="AR2412" s="134" t="s">
        <v>133</v>
      </c>
      <c r="AT2412" s="134" t="s">
        <v>128</v>
      </c>
      <c r="AU2412" s="134" t="s">
        <v>84</v>
      </c>
      <c r="AY2412" s="13" t="s">
        <v>125</v>
      </c>
      <c r="BE2412" s="135">
        <f>IF(N2412="základní",J2412,0)</f>
        <v>11600</v>
      </c>
      <c r="BF2412" s="135">
        <f>IF(N2412="snížená",J2412,0)</f>
        <v>0</v>
      </c>
      <c r="BG2412" s="135">
        <f>IF(N2412="zákl. přenesená",J2412,0)</f>
        <v>0</v>
      </c>
      <c r="BH2412" s="135">
        <f>IF(N2412="sníž. přenesená",J2412,0)</f>
        <v>0</v>
      </c>
      <c r="BI2412" s="135">
        <f>IF(N2412="nulová",J2412,0)</f>
        <v>0</v>
      </c>
      <c r="BJ2412" s="13" t="s">
        <v>82</v>
      </c>
      <c r="BK2412" s="135">
        <f>ROUND(I2412*H2412,2)</f>
        <v>11600</v>
      </c>
      <c r="BL2412" s="13" t="s">
        <v>133</v>
      </c>
      <c r="BM2412" s="134" t="s">
        <v>3908</v>
      </c>
    </row>
    <row r="2413" spans="2:65" s="1" customFormat="1" ht="19.2">
      <c r="B2413" s="25"/>
      <c r="D2413" s="136" t="s">
        <v>134</v>
      </c>
      <c r="F2413" s="137" t="s">
        <v>3909</v>
      </c>
      <c r="L2413" s="25"/>
      <c r="M2413" s="138"/>
      <c r="T2413" s="49"/>
      <c r="AT2413" s="13" t="s">
        <v>134</v>
      </c>
      <c r="AU2413" s="13" t="s">
        <v>84</v>
      </c>
    </row>
    <row r="2414" spans="2:65" s="1" customFormat="1" ht="16.5" customHeight="1">
      <c r="B2414" s="25"/>
      <c r="C2414" s="124" t="s">
        <v>2099</v>
      </c>
      <c r="D2414" s="124" t="s">
        <v>128</v>
      </c>
      <c r="E2414" s="125" t="s">
        <v>3910</v>
      </c>
      <c r="F2414" s="126" t="s">
        <v>3911</v>
      </c>
      <c r="G2414" s="127" t="s">
        <v>146</v>
      </c>
      <c r="H2414" s="128">
        <v>50</v>
      </c>
      <c r="I2414" s="129">
        <v>246</v>
      </c>
      <c r="J2414" s="129">
        <f>ROUND(I2414*H2414,2)</f>
        <v>12300</v>
      </c>
      <c r="K2414" s="126" t="s">
        <v>132</v>
      </c>
      <c r="L2414" s="25"/>
      <c r="M2414" s="130" t="s">
        <v>1</v>
      </c>
      <c r="N2414" s="131" t="s">
        <v>39</v>
      </c>
      <c r="O2414" s="132">
        <v>0</v>
      </c>
      <c r="P2414" s="132">
        <f>O2414*H2414</f>
        <v>0</v>
      </c>
      <c r="Q2414" s="132">
        <v>0</v>
      </c>
      <c r="R2414" s="132">
        <f>Q2414*H2414</f>
        <v>0</v>
      </c>
      <c r="S2414" s="132">
        <v>0</v>
      </c>
      <c r="T2414" s="133">
        <f>S2414*H2414</f>
        <v>0</v>
      </c>
      <c r="AR2414" s="134" t="s">
        <v>2599</v>
      </c>
      <c r="AT2414" s="134" t="s">
        <v>128</v>
      </c>
      <c r="AU2414" s="134" t="s">
        <v>84</v>
      </c>
      <c r="AY2414" s="13" t="s">
        <v>125</v>
      </c>
      <c r="BE2414" s="135">
        <f>IF(N2414="základní",J2414,0)</f>
        <v>12300</v>
      </c>
      <c r="BF2414" s="135">
        <f>IF(N2414="snížená",J2414,0)</f>
        <v>0</v>
      </c>
      <c r="BG2414" s="135">
        <f>IF(N2414="zákl. přenesená",J2414,0)</f>
        <v>0</v>
      </c>
      <c r="BH2414" s="135">
        <f>IF(N2414="sníž. přenesená",J2414,0)</f>
        <v>0</v>
      </c>
      <c r="BI2414" s="135">
        <f>IF(N2414="nulová",J2414,0)</f>
        <v>0</v>
      </c>
      <c r="BJ2414" s="13" t="s">
        <v>82</v>
      </c>
      <c r="BK2414" s="135">
        <f>ROUND(I2414*H2414,2)</f>
        <v>12300</v>
      </c>
      <c r="BL2414" s="13" t="s">
        <v>2599</v>
      </c>
      <c r="BM2414" s="134" t="s">
        <v>3912</v>
      </c>
    </row>
    <row r="2415" spans="2:65" s="1" customFormat="1" ht="10.199999999999999">
      <c r="B2415" s="25"/>
      <c r="D2415" s="136" t="s">
        <v>134</v>
      </c>
      <c r="F2415" s="137" t="s">
        <v>3911</v>
      </c>
      <c r="L2415" s="25"/>
      <c r="M2415" s="138"/>
      <c r="T2415" s="49"/>
      <c r="AT2415" s="13" t="s">
        <v>134</v>
      </c>
      <c r="AU2415" s="13" t="s">
        <v>84</v>
      </c>
    </row>
    <row r="2416" spans="2:65" s="1" customFormat="1" ht="16.5" customHeight="1">
      <c r="B2416" s="25"/>
      <c r="C2416" s="124" t="s">
        <v>3913</v>
      </c>
      <c r="D2416" s="124" t="s">
        <v>128</v>
      </c>
      <c r="E2416" s="125" t="s">
        <v>3914</v>
      </c>
      <c r="F2416" s="126" t="s">
        <v>3915</v>
      </c>
      <c r="G2416" s="127" t="s">
        <v>146</v>
      </c>
      <c r="H2416" s="128">
        <v>50</v>
      </c>
      <c r="I2416" s="129">
        <v>820</v>
      </c>
      <c r="J2416" s="129">
        <f>ROUND(I2416*H2416,2)</f>
        <v>41000</v>
      </c>
      <c r="K2416" s="126" t="s">
        <v>132</v>
      </c>
      <c r="L2416" s="25"/>
      <c r="M2416" s="130" t="s">
        <v>1</v>
      </c>
      <c r="N2416" s="131" t="s">
        <v>39</v>
      </c>
      <c r="O2416" s="132">
        <v>0</v>
      </c>
      <c r="P2416" s="132">
        <f>O2416*H2416</f>
        <v>0</v>
      </c>
      <c r="Q2416" s="132">
        <v>0</v>
      </c>
      <c r="R2416" s="132">
        <f>Q2416*H2416</f>
        <v>0</v>
      </c>
      <c r="S2416" s="132">
        <v>0</v>
      </c>
      <c r="T2416" s="133">
        <f>S2416*H2416</f>
        <v>0</v>
      </c>
      <c r="AR2416" s="134" t="s">
        <v>2599</v>
      </c>
      <c r="AT2416" s="134" t="s">
        <v>128</v>
      </c>
      <c r="AU2416" s="134" t="s">
        <v>84</v>
      </c>
      <c r="AY2416" s="13" t="s">
        <v>125</v>
      </c>
      <c r="BE2416" s="135">
        <f>IF(N2416="základní",J2416,0)</f>
        <v>41000</v>
      </c>
      <c r="BF2416" s="135">
        <f>IF(N2416="snížená",J2416,0)</f>
        <v>0</v>
      </c>
      <c r="BG2416" s="135">
        <f>IF(N2416="zákl. přenesená",J2416,0)</f>
        <v>0</v>
      </c>
      <c r="BH2416" s="135">
        <f>IF(N2416="sníž. přenesená",J2416,0)</f>
        <v>0</v>
      </c>
      <c r="BI2416" s="135">
        <f>IF(N2416="nulová",J2416,0)</f>
        <v>0</v>
      </c>
      <c r="BJ2416" s="13" t="s">
        <v>82</v>
      </c>
      <c r="BK2416" s="135">
        <f>ROUND(I2416*H2416,2)</f>
        <v>41000</v>
      </c>
      <c r="BL2416" s="13" t="s">
        <v>2599</v>
      </c>
      <c r="BM2416" s="134" t="s">
        <v>3916</v>
      </c>
    </row>
    <row r="2417" spans="2:65" s="1" customFormat="1" ht="19.2">
      <c r="B2417" s="25"/>
      <c r="D2417" s="136" t="s">
        <v>134</v>
      </c>
      <c r="F2417" s="137" t="s">
        <v>3917</v>
      </c>
      <c r="L2417" s="25"/>
      <c r="M2417" s="138"/>
      <c r="T2417" s="49"/>
      <c r="AT2417" s="13" t="s">
        <v>134</v>
      </c>
      <c r="AU2417" s="13" t="s">
        <v>84</v>
      </c>
    </row>
    <row r="2418" spans="2:65" s="1" customFormat="1" ht="16.5" customHeight="1">
      <c r="B2418" s="25"/>
      <c r="C2418" s="124" t="s">
        <v>2105</v>
      </c>
      <c r="D2418" s="124" t="s">
        <v>128</v>
      </c>
      <c r="E2418" s="125" t="s">
        <v>3918</v>
      </c>
      <c r="F2418" s="126" t="s">
        <v>3919</v>
      </c>
      <c r="G2418" s="127" t="s">
        <v>146</v>
      </c>
      <c r="H2418" s="128">
        <v>30</v>
      </c>
      <c r="I2418" s="129">
        <v>1560</v>
      </c>
      <c r="J2418" s="129">
        <f>ROUND(I2418*H2418,2)</f>
        <v>46800</v>
      </c>
      <c r="K2418" s="126" t="s">
        <v>132</v>
      </c>
      <c r="L2418" s="25"/>
      <c r="M2418" s="130" t="s">
        <v>1</v>
      </c>
      <c r="N2418" s="131" t="s">
        <v>39</v>
      </c>
      <c r="O2418" s="132">
        <v>0</v>
      </c>
      <c r="P2418" s="132">
        <f>O2418*H2418</f>
        <v>0</v>
      </c>
      <c r="Q2418" s="132">
        <v>0</v>
      </c>
      <c r="R2418" s="132">
        <f>Q2418*H2418</f>
        <v>0</v>
      </c>
      <c r="S2418" s="132">
        <v>0</v>
      </c>
      <c r="T2418" s="133">
        <f>S2418*H2418</f>
        <v>0</v>
      </c>
      <c r="AR2418" s="134" t="s">
        <v>133</v>
      </c>
      <c r="AT2418" s="134" t="s">
        <v>128</v>
      </c>
      <c r="AU2418" s="134" t="s">
        <v>84</v>
      </c>
      <c r="AY2418" s="13" t="s">
        <v>125</v>
      </c>
      <c r="BE2418" s="135">
        <f>IF(N2418="základní",J2418,0)</f>
        <v>46800</v>
      </c>
      <c r="BF2418" s="135">
        <f>IF(N2418="snížená",J2418,0)</f>
        <v>0</v>
      </c>
      <c r="BG2418" s="135">
        <f>IF(N2418="zákl. přenesená",J2418,0)</f>
        <v>0</v>
      </c>
      <c r="BH2418" s="135">
        <f>IF(N2418="sníž. přenesená",J2418,0)</f>
        <v>0</v>
      </c>
      <c r="BI2418" s="135">
        <f>IF(N2418="nulová",J2418,0)</f>
        <v>0</v>
      </c>
      <c r="BJ2418" s="13" t="s">
        <v>82</v>
      </c>
      <c r="BK2418" s="135">
        <f>ROUND(I2418*H2418,2)</f>
        <v>46800</v>
      </c>
      <c r="BL2418" s="13" t="s">
        <v>133</v>
      </c>
      <c r="BM2418" s="134" t="s">
        <v>3920</v>
      </c>
    </row>
    <row r="2419" spans="2:65" s="1" customFormat="1" ht="10.199999999999999">
      <c r="B2419" s="25"/>
      <c r="D2419" s="136" t="s">
        <v>134</v>
      </c>
      <c r="F2419" s="137" t="s">
        <v>3921</v>
      </c>
      <c r="L2419" s="25"/>
      <c r="M2419" s="138"/>
      <c r="T2419" s="49"/>
      <c r="AT2419" s="13" t="s">
        <v>134</v>
      </c>
      <c r="AU2419" s="13" t="s">
        <v>84</v>
      </c>
    </row>
    <row r="2420" spans="2:65" s="1" customFormat="1" ht="16.5" customHeight="1">
      <c r="B2420" s="25"/>
      <c r="C2420" s="124" t="s">
        <v>3922</v>
      </c>
      <c r="D2420" s="124" t="s">
        <v>128</v>
      </c>
      <c r="E2420" s="125" t="s">
        <v>3923</v>
      </c>
      <c r="F2420" s="126" t="s">
        <v>3924</v>
      </c>
      <c r="G2420" s="127" t="s">
        <v>146</v>
      </c>
      <c r="H2420" s="128">
        <v>30</v>
      </c>
      <c r="I2420" s="129">
        <v>1320</v>
      </c>
      <c r="J2420" s="129">
        <f>ROUND(I2420*H2420,2)</f>
        <v>39600</v>
      </c>
      <c r="K2420" s="126" t="s">
        <v>132</v>
      </c>
      <c r="L2420" s="25"/>
      <c r="M2420" s="130" t="s">
        <v>1</v>
      </c>
      <c r="N2420" s="131" t="s">
        <v>39</v>
      </c>
      <c r="O2420" s="132">
        <v>0</v>
      </c>
      <c r="P2420" s="132">
        <f>O2420*H2420</f>
        <v>0</v>
      </c>
      <c r="Q2420" s="132">
        <v>0</v>
      </c>
      <c r="R2420" s="132">
        <f>Q2420*H2420</f>
        <v>0</v>
      </c>
      <c r="S2420" s="132">
        <v>0</v>
      </c>
      <c r="T2420" s="133">
        <f>S2420*H2420</f>
        <v>0</v>
      </c>
      <c r="AR2420" s="134" t="s">
        <v>133</v>
      </c>
      <c r="AT2420" s="134" t="s">
        <v>128</v>
      </c>
      <c r="AU2420" s="134" t="s">
        <v>84</v>
      </c>
      <c r="AY2420" s="13" t="s">
        <v>125</v>
      </c>
      <c r="BE2420" s="135">
        <f>IF(N2420="základní",J2420,0)</f>
        <v>39600</v>
      </c>
      <c r="BF2420" s="135">
        <f>IF(N2420="snížená",J2420,0)</f>
        <v>0</v>
      </c>
      <c r="BG2420" s="135">
        <f>IF(N2420="zákl. přenesená",J2420,0)</f>
        <v>0</v>
      </c>
      <c r="BH2420" s="135">
        <f>IF(N2420="sníž. přenesená",J2420,0)</f>
        <v>0</v>
      </c>
      <c r="BI2420" s="135">
        <f>IF(N2420="nulová",J2420,0)</f>
        <v>0</v>
      </c>
      <c r="BJ2420" s="13" t="s">
        <v>82</v>
      </c>
      <c r="BK2420" s="135">
        <f>ROUND(I2420*H2420,2)</f>
        <v>39600</v>
      </c>
      <c r="BL2420" s="13" t="s">
        <v>133</v>
      </c>
      <c r="BM2420" s="134" t="s">
        <v>3925</v>
      </c>
    </row>
    <row r="2421" spans="2:65" s="1" customFormat="1" ht="19.2">
      <c r="B2421" s="25"/>
      <c r="D2421" s="136" t="s">
        <v>134</v>
      </c>
      <c r="F2421" s="137" t="s">
        <v>3926</v>
      </c>
      <c r="L2421" s="25"/>
      <c r="M2421" s="138"/>
      <c r="T2421" s="49"/>
      <c r="AT2421" s="13" t="s">
        <v>134</v>
      </c>
      <c r="AU2421" s="13" t="s">
        <v>84</v>
      </c>
    </row>
    <row r="2422" spans="2:65" s="1" customFormat="1" ht="21.75" customHeight="1">
      <c r="B2422" s="25"/>
      <c r="C2422" s="140" t="s">
        <v>2110</v>
      </c>
      <c r="D2422" s="140" t="s">
        <v>3243</v>
      </c>
      <c r="E2422" s="141" t="s">
        <v>3927</v>
      </c>
      <c r="F2422" s="142" t="s">
        <v>3928</v>
      </c>
      <c r="G2422" s="143" t="s">
        <v>146</v>
      </c>
      <c r="H2422" s="144">
        <v>10</v>
      </c>
      <c r="I2422" s="145">
        <v>2740</v>
      </c>
      <c r="J2422" s="145">
        <f>ROUND(I2422*H2422,2)</f>
        <v>27400</v>
      </c>
      <c r="K2422" s="142" t="s">
        <v>132</v>
      </c>
      <c r="L2422" s="146"/>
      <c r="M2422" s="147" t="s">
        <v>1</v>
      </c>
      <c r="N2422" s="148" t="s">
        <v>39</v>
      </c>
      <c r="O2422" s="132">
        <v>0</v>
      </c>
      <c r="P2422" s="132">
        <f>O2422*H2422</f>
        <v>0</v>
      </c>
      <c r="Q2422" s="132">
        <v>0</v>
      </c>
      <c r="R2422" s="132">
        <f>Q2422*H2422</f>
        <v>0</v>
      </c>
      <c r="S2422" s="132">
        <v>0</v>
      </c>
      <c r="T2422" s="133">
        <f>S2422*H2422</f>
        <v>0</v>
      </c>
      <c r="AR2422" s="134" t="s">
        <v>753</v>
      </c>
      <c r="AT2422" s="134" t="s">
        <v>3243</v>
      </c>
      <c r="AU2422" s="134" t="s">
        <v>84</v>
      </c>
      <c r="AY2422" s="13" t="s">
        <v>125</v>
      </c>
      <c r="BE2422" s="135">
        <f>IF(N2422="základní",J2422,0)</f>
        <v>27400</v>
      </c>
      <c r="BF2422" s="135">
        <f>IF(N2422="snížená",J2422,0)</f>
        <v>0</v>
      </c>
      <c r="BG2422" s="135">
        <f>IF(N2422="zákl. přenesená",J2422,0)</f>
        <v>0</v>
      </c>
      <c r="BH2422" s="135">
        <f>IF(N2422="sníž. přenesená",J2422,0)</f>
        <v>0</v>
      </c>
      <c r="BI2422" s="135">
        <f>IF(N2422="nulová",J2422,0)</f>
        <v>0</v>
      </c>
      <c r="BJ2422" s="13" t="s">
        <v>82</v>
      </c>
      <c r="BK2422" s="135">
        <f>ROUND(I2422*H2422,2)</f>
        <v>27400</v>
      </c>
      <c r="BL2422" s="13" t="s">
        <v>288</v>
      </c>
      <c r="BM2422" s="134" t="s">
        <v>3929</v>
      </c>
    </row>
    <row r="2423" spans="2:65" s="1" customFormat="1" ht="10.199999999999999">
      <c r="B2423" s="25"/>
      <c r="D2423" s="136" t="s">
        <v>134</v>
      </c>
      <c r="F2423" s="137" t="s">
        <v>3928</v>
      </c>
      <c r="L2423" s="25"/>
      <c r="M2423" s="138"/>
      <c r="T2423" s="49"/>
      <c r="AT2423" s="13" t="s">
        <v>134</v>
      </c>
      <c r="AU2423" s="13" t="s">
        <v>84</v>
      </c>
    </row>
    <row r="2424" spans="2:65" s="1" customFormat="1" ht="21.75" customHeight="1">
      <c r="B2424" s="25"/>
      <c r="C2424" s="140" t="s">
        <v>3930</v>
      </c>
      <c r="D2424" s="140" t="s">
        <v>3243</v>
      </c>
      <c r="E2424" s="141" t="s">
        <v>3931</v>
      </c>
      <c r="F2424" s="142" t="s">
        <v>3932</v>
      </c>
      <c r="G2424" s="143" t="s">
        <v>146</v>
      </c>
      <c r="H2424" s="144">
        <v>10</v>
      </c>
      <c r="I2424" s="145">
        <v>3700</v>
      </c>
      <c r="J2424" s="145">
        <f>ROUND(I2424*H2424,2)</f>
        <v>37000</v>
      </c>
      <c r="K2424" s="142" t="s">
        <v>132</v>
      </c>
      <c r="L2424" s="146"/>
      <c r="M2424" s="147" t="s">
        <v>1</v>
      </c>
      <c r="N2424" s="148" t="s">
        <v>39</v>
      </c>
      <c r="O2424" s="132">
        <v>0</v>
      </c>
      <c r="P2424" s="132">
        <f>O2424*H2424</f>
        <v>0</v>
      </c>
      <c r="Q2424" s="132">
        <v>0</v>
      </c>
      <c r="R2424" s="132">
        <f>Q2424*H2424</f>
        <v>0</v>
      </c>
      <c r="S2424" s="132">
        <v>0</v>
      </c>
      <c r="T2424" s="133">
        <f>S2424*H2424</f>
        <v>0</v>
      </c>
      <c r="AR2424" s="134" t="s">
        <v>753</v>
      </c>
      <c r="AT2424" s="134" t="s">
        <v>3243</v>
      </c>
      <c r="AU2424" s="134" t="s">
        <v>84</v>
      </c>
      <c r="AY2424" s="13" t="s">
        <v>125</v>
      </c>
      <c r="BE2424" s="135">
        <f>IF(N2424="základní",J2424,0)</f>
        <v>37000</v>
      </c>
      <c r="BF2424" s="135">
        <f>IF(N2424="snížená",J2424,0)</f>
        <v>0</v>
      </c>
      <c r="BG2424" s="135">
        <f>IF(N2424="zákl. přenesená",J2424,0)</f>
        <v>0</v>
      </c>
      <c r="BH2424" s="135">
        <f>IF(N2424="sníž. přenesená",J2424,0)</f>
        <v>0</v>
      </c>
      <c r="BI2424" s="135">
        <f>IF(N2424="nulová",J2424,0)</f>
        <v>0</v>
      </c>
      <c r="BJ2424" s="13" t="s">
        <v>82</v>
      </c>
      <c r="BK2424" s="135">
        <f>ROUND(I2424*H2424,2)</f>
        <v>37000</v>
      </c>
      <c r="BL2424" s="13" t="s">
        <v>288</v>
      </c>
      <c r="BM2424" s="134" t="s">
        <v>3933</v>
      </c>
    </row>
    <row r="2425" spans="2:65" s="1" customFormat="1" ht="10.199999999999999">
      <c r="B2425" s="25"/>
      <c r="D2425" s="136" t="s">
        <v>134</v>
      </c>
      <c r="F2425" s="137" t="s">
        <v>3932</v>
      </c>
      <c r="L2425" s="25"/>
      <c r="M2425" s="138"/>
      <c r="T2425" s="49"/>
      <c r="AT2425" s="13" t="s">
        <v>134</v>
      </c>
      <c r="AU2425" s="13" t="s">
        <v>84</v>
      </c>
    </row>
    <row r="2426" spans="2:65" s="1" customFormat="1" ht="16.5" customHeight="1">
      <c r="B2426" s="25"/>
      <c r="C2426" s="140" t="s">
        <v>2115</v>
      </c>
      <c r="D2426" s="140" t="s">
        <v>3243</v>
      </c>
      <c r="E2426" s="141" t="s">
        <v>3934</v>
      </c>
      <c r="F2426" s="142" t="s">
        <v>3935</v>
      </c>
      <c r="G2426" s="143" t="s">
        <v>146</v>
      </c>
      <c r="H2426" s="144">
        <v>10</v>
      </c>
      <c r="I2426" s="145">
        <v>4280</v>
      </c>
      <c r="J2426" s="145">
        <f>ROUND(I2426*H2426,2)</f>
        <v>42800</v>
      </c>
      <c r="K2426" s="142" t="s">
        <v>132</v>
      </c>
      <c r="L2426" s="146"/>
      <c r="M2426" s="147" t="s">
        <v>1</v>
      </c>
      <c r="N2426" s="148" t="s">
        <v>39</v>
      </c>
      <c r="O2426" s="132">
        <v>0</v>
      </c>
      <c r="P2426" s="132">
        <f>O2426*H2426</f>
        <v>0</v>
      </c>
      <c r="Q2426" s="132">
        <v>0</v>
      </c>
      <c r="R2426" s="132">
        <f>Q2426*H2426</f>
        <v>0</v>
      </c>
      <c r="S2426" s="132">
        <v>0</v>
      </c>
      <c r="T2426" s="133">
        <f>S2426*H2426</f>
        <v>0</v>
      </c>
      <c r="AR2426" s="134" t="s">
        <v>753</v>
      </c>
      <c r="AT2426" s="134" t="s">
        <v>3243</v>
      </c>
      <c r="AU2426" s="134" t="s">
        <v>84</v>
      </c>
      <c r="AY2426" s="13" t="s">
        <v>125</v>
      </c>
      <c r="BE2426" s="135">
        <f>IF(N2426="základní",J2426,0)</f>
        <v>42800</v>
      </c>
      <c r="BF2426" s="135">
        <f>IF(N2426="snížená",J2426,0)</f>
        <v>0</v>
      </c>
      <c r="BG2426" s="135">
        <f>IF(N2426="zákl. přenesená",J2426,0)</f>
        <v>0</v>
      </c>
      <c r="BH2426" s="135">
        <f>IF(N2426="sníž. přenesená",J2426,0)</f>
        <v>0</v>
      </c>
      <c r="BI2426" s="135">
        <f>IF(N2426="nulová",J2426,0)</f>
        <v>0</v>
      </c>
      <c r="BJ2426" s="13" t="s">
        <v>82</v>
      </c>
      <c r="BK2426" s="135">
        <f>ROUND(I2426*H2426,2)</f>
        <v>42800</v>
      </c>
      <c r="BL2426" s="13" t="s">
        <v>288</v>
      </c>
      <c r="BM2426" s="134" t="s">
        <v>3936</v>
      </c>
    </row>
    <row r="2427" spans="2:65" s="1" customFormat="1" ht="10.199999999999999">
      <c r="B2427" s="25"/>
      <c r="D2427" s="136" t="s">
        <v>134</v>
      </c>
      <c r="F2427" s="137" t="s">
        <v>3935</v>
      </c>
      <c r="L2427" s="25"/>
      <c r="M2427" s="138"/>
      <c r="T2427" s="49"/>
      <c r="AT2427" s="13" t="s">
        <v>134</v>
      </c>
      <c r="AU2427" s="13" t="s">
        <v>84</v>
      </c>
    </row>
    <row r="2428" spans="2:65" s="1" customFormat="1" ht="21.75" customHeight="1">
      <c r="B2428" s="25"/>
      <c r="C2428" s="140" t="s">
        <v>3937</v>
      </c>
      <c r="D2428" s="140" t="s">
        <v>3243</v>
      </c>
      <c r="E2428" s="141" t="s">
        <v>3938</v>
      </c>
      <c r="F2428" s="142" t="s">
        <v>3939</v>
      </c>
      <c r="G2428" s="143" t="s">
        <v>146</v>
      </c>
      <c r="H2428" s="144">
        <v>10</v>
      </c>
      <c r="I2428" s="145">
        <v>4640</v>
      </c>
      <c r="J2428" s="145">
        <f>ROUND(I2428*H2428,2)</f>
        <v>46400</v>
      </c>
      <c r="K2428" s="142" t="s">
        <v>132</v>
      </c>
      <c r="L2428" s="146"/>
      <c r="M2428" s="147" t="s">
        <v>1</v>
      </c>
      <c r="N2428" s="148" t="s">
        <v>39</v>
      </c>
      <c r="O2428" s="132">
        <v>0</v>
      </c>
      <c r="P2428" s="132">
        <f>O2428*H2428</f>
        <v>0</v>
      </c>
      <c r="Q2428" s="132">
        <v>0</v>
      </c>
      <c r="R2428" s="132">
        <f>Q2428*H2428</f>
        <v>0</v>
      </c>
      <c r="S2428" s="132">
        <v>0</v>
      </c>
      <c r="T2428" s="133">
        <f>S2428*H2428</f>
        <v>0</v>
      </c>
      <c r="AR2428" s="134" t="s">
        <v>753</v>
      </c>
      <c r="AT2428" s="134" t="s">
        <v>3243</v>
      </c>
      <c r="AU2428" s="134" t="s">
        <v>84</v>
      </c>
      <c r="AY2428" s="13" t="s">
        <v>125</v>
      </c>
      <c r="BE2428" s="135">
        <f>IF(N2428="základní",J2428,0)</f>
        <v>46400</v>
      </c>
      <c r="BF2428" s="135">
        <f>IF(N2428="snížená",J2428,0)</f>
        <v>0</v>
      </c>
      <c r="BG2428" s="135">
        <f>IF(N2428="zákl. přenesená",J2428,0)</f>
        <v>0</v>
      </c>
      <c r="BH2428" s="135">
        <f>IF(N2428="sníž. přenesená",J2428,0)</f>
        <v>0</v>
      </c>
      <c r="BI2428" s="135">
        <f>IF(N2428="nulová",J2428,0)</f>
        <v>0</v>
      </c>
      <c r="BJ2428" s="13" t="s">
        <v>82</v>
      </c>
      <c r="BK2428" s="135">
        <f>ROUND(I2428*H2428,2)</f>
        <v>46400</v>
      </c>
      <c r="BL2428" s="13" t="s">
        <v>288</v>
      </c>
      <c r="BM2428" s="134" t="s">
        <v>3940</v>
      </c>
    </row>
    <row r="2429" spans="2:65" s="1" customFormat="1" ht="10.199999999999999">
      <c r="B2429" s="25"/>
      <c r="D2429" s="136" t="s">
        <v>134</v>
      </c>
      <c r="F2429" s="137" t="s">
        <v>3939</v>
      </c>
      <c r="L2429" s="25"/>
      <c r="M2429" s="138"/>
      <c r="T2429" s="49"/>
      <c r="AT2429" s="13" t="s">
        <v>134</v>
      </c>
      <c r="AU2429" s="13" t="s">
        <v>84</v>
      </c>
    </row>
    <row r="2430" spans="2:65" s="1" customFormat="1" ht="21.75" customHeight="1">
      <c r="B2430" s="25"/>
      <c r="C2430" s="140" t="s">
        <v>2120</v>
      </c>
      <c r="D2430" s="140" t="s">
        <v>3243</v>
      </c>
      <c r="E2430" s="141" t="s">
        <v>3941</v>
      </c>
      <c r="F2430" s="142" t="s">
        <v>3942</v>
      </c>
      <c r="G2430" s="143" t="s">
        <v>146</v>
      </c>
      <c r="H2430" s="144">
        <v>10</v>
      </c>
      <c r="I2430" s="145">
        <v>3330</v>
      </c>
      <c r="J2430" s="145">
        <f>ROUND(I2430*H2430,2)</f>
        <v>33300</v>
      </c>
      <c r="K2430" s="142" t="s">
        <v>132</v>
      </c>
      <c r="L2430" s="146"/>
      <c r="M2430" s="147" t="s">
        <v>1</v>
      </c>
      <c r="N2430" s="148" t="s">
        <v>39</v>
      </c>
      <c r="O2430" s="132">
        <v>0</v>
      </c>
      <c r="P2430" s="132">
        <f>O2430*H2430</f>
        <v>0</v>
      </c>
      <c r="Q2430" s="132">
        <v>0</v>
      </c>
      <c r="R2430" s="132">
        <f>Q2430*H2430</f>
        <v>0</v>
      </c>
      <c r="S2430" s="132">
        <v>0</v>
      </c>
      <c r="T2430" s="133">
        <f>S2430*H2430</f>
        <v>0</v>
      </c>
      <c r="AR2430" s="134" t="s">
        <v>753</v>
      </c>
      <c r="AT2430" s="134" t="s">
        <v>3243</v>
      </c>
      <c r="AU2430" s="134" t="s">
        <v>84</v>
      </c>
      <c r="AY2430" s="13" t="s">
        <v>125</v>
      </c>
      <c r="BE2430" s="135">
        <f>IF(N2430="základní",J2430,0)</f>
        <v>33300</v>
      </c>
      <c r="BF2430" s="135">
        <f>IF(N2430="snížená",J2430,0)</f>
        <v>0</v>
      </c>
      <c r="BG2430" s="135">
        <f>IF(N2430="zákl. přenesená",J2430,0)</f>
        <v>0</v>
      </c>
      <c r="BH2430" s="135">
        <f>IF(N2430="sníž. přenesená",J2430,0)</f>
        <v>0</v>
      </c>
      <c r="BI2430" s="135">
        <f>IF(N2430="nulová",J2430,0)</f>
        <v>0</v>
      </c>
      <c r="BJ2430" s="13" t="s">
        <v>82</v>
      </c>
      <c r="BK2430" s="135">
        <f>ROUND(I2430*H2430,2)</f>
        <v>33300</v>
      </c>
      <c r="BL2430" s="13" t="s">
        <v>288</v>
      </c>
      <c r="BM2430" s="134" t="s">
        <v>3943</v>
      </c>
    </row>
    <row r="2431" spans="2:65" s="1" customFormat="1" ht="10.199999999999999">
      <c r="B2431" s="25"/>
      <c r="D2431" s="136" t="s">
        <v>134</v>
      </c>
      <c r="F2431" s="137" t="s">
        <v>3942</v>
      </c>
      <c r="L2431" s="25"/>
      <c r="M2431" s="138"/>
      <c r="T2431" s="49"/>
      <c r="AT2431" s="13" t="s">
        <v>134</v>
      </c>
      <c r="AU2431" s="13" t="s">
        <v>84</v>
      </c>
    </row>
    <row r="2432" spans="2:65" s="1" customFormat="1" ht="16.5" customHeight="1">
      <c r="B2432" s="25"/>
      <c r="C2432" s="140" t="s">
        <v>3944</v>
      </c>
      <c r="D2432" s="140" t="s">
        <v>3243</v>
      </c>
      <c r="E2432" s="141" t="s">
        <v>3945</v>
      </c>
      <c r="F2432" s="142" t="s">
        <v>3946</v>
      </c>
      <c r="G2432" s="143" t="s">
        <v>146</v>
      </c>
      <c r="H2432" s="144">
        <v>10</v>
      </c>
      <c r="I2432" s="145">
        <v>1310</v>
      </c>
      <c r="J2432" s="145">
        <f>ROUND(I2432*H2432,2)</f>
        <v>13100</v>
      </c>
      <c r="K2432" s="142" t="s">
        <v>132</v>
      </c>
      <c r="L2432" s="146"/>
      <c r="M2432" s="147" t="s">
        <v>1</v>
      </c>
      <c r="N2432" s="148" t="s">
        <v>39</v>
      </c>
      <c r="O2432" s="132">
        <v>0</v>
      </c>
      <c r="P2432" s="132">
        <f>O2432*H2432</f>
        <v>0</v>
      </c>
      <c r="Q2432" s="132">
        <v>0</v>
      </c>
      <c r="R2432" s="132">
        <f>Q2432*H2432</f>
        <v>0</v>
      </c>
      <c r="S2432" s="132">
        <v>0</v>
      </c>
      <c r="T2432" s="133">
        <f>S2432*H2432</f>
        <v>0</v>
      </c>
      <c r="AR2432" s="134" t="s">
        <v>753</v>
      </c>
      <c r="AT2432" s="134" t="s">
        <v>3243</v>
      </c>
      <c r="AU2432" s="134" t="s">
        <v>84</v>
      </c>
      <c r="AY2432" s="13" t="s">
        <v>125</v>
      </c>
      <c r="BE2432" s="135">
        <f>IF(N2432="základní",J2432,0)</f>
        <v>13100</v>
      </c>
      <c r="BF2432" s="135">
        <f>IF(N2432="snížená",J2432,0)</f>
        <v>0</v>
      </c>
      <c r="BG2432" s="135">
        <f>IF(N2432="zákl. přenesená",J2432,0)</f>
        <v>0</v>
      </c>
      <c r="BH2432" s="135">
        <f>IF(N2432="sníž. přenesená",J2432,0)</f>
        <v>0</v>
      </c>
      <c r="BI2432" s="135">
        <f>IF(N2432="nulová",J2432,0)</f>
        <v>0</v>
      </c>
      <c r="BJ2432" s="13" t="s">
        <v>82</v>
      </c>
      <c r="BK2432" s="135">
        <f>ROUND(I2432*H2432,2)</f>
        <v>13100</v>
      </c>
      <c r="BL2432" s="13" t="s">
        <v>288</v>
      </c>
      <c r="BM2432" s="134" t="s">
        <v>3947</v>
      </c>
    </row>
    <row r="2433" spans="2:65" s="1" customFormat="1" ht="10.199999999999999">
      <c r="B2433" s="25"/>
      <c r="D2433" s="136" t="s">
        <v>134</v>
      </c>
      <c r="F2433" s="137" t="s">
        <v>3946</v>
      </c>
      <c r="L2433" s="25"/>
      <c r="M2433" s="138"/>
      <c r="T2433" s="49"/>
      <c r="AT2433" s="13" t="s">
        <v>134</v>
      </c>
      <c r="AU2433" s="13" t="s">
        <v>84</v>
      </c>
    </row>
    <row r="2434" spans="2:65" s="1" customFormat="1" ht="16.5" customHeight="1">
      <c r="B2434" s="25"/>
      <c r="C2434" s="124" t="s">
        <v>2125</v>
      </c>
      <c r="D2434" s="124" t="s">
        <v>128</v>
      </c>
      <c r="E2434" s="125" t="s">
        <v>3948</v>
      </c>
      <c r="F2434" s="126" t="s">
        <v>3949</v>
      </c>
      <c r="G2434" s="127" t="s">
        <v>146</v>
      </c>
      <c r="H2434" s="128">
        <v>30</v>
      </c>
      <c r="I2434" s="129">
        <v>3170</v>
      </c>
      <c r="J2434" s="129">
        <f>ROUND(I2434*H2434,2)</f>
        <v>95100</v>
      </c>
      <c r="K2434" s="126" t="s">
        <v>132</v>
      </c>
      <c r="L2434" s="25"/>
      <c r="M2434" s="130" t="s">
        <v>1</v>
      </c>
      <c r="N2434" s="131" t="s">
        <v>39</v>
      </c>
      <c r="O2434" s="132">
        <v>0</v>
      </c>
      <c r="P2434" s="132">
        <f>O2434*H2434</f>
        <v>0</v>
      </c>
      <c r="Q2434" s="132">
        <v>0</v>
      </c>
      <c r="R2434" s="132">
        <f>Q2434*H2434</f>
        <v>0</v>
      </c>
      <c r="S2434" s="132">
        <v>0</v>
      </c>
      <c r="T2434" s="133">
        <f>S2434*H2434</f>
        <v>0</v>
      </c>
      <c r="AR2434" s="134" t="s">
        <v>133</v>
      </c>
      <c r="AT2434" s="134" t="s">
        <v>128</v>
      </c>
      <c r="AU2434" s="134" t="s">
        <v>84</v>
      </c>
      <c r="AY2434" s="13" t="s">
        <v>125</v>
      </c>
      <c r="BE2434" s="135">
        <f>IF(N2434="základní",J2434,0)</f>
        <v>95100</v>
      </c>
      <c r="BF2434" s="135">
        <f>IF(N2434="snížená",J2434,0)</f>
        <v>0</v>
      </c>
      <c r="BG2434" s="135">
        <f>IF(N2434="zákl. přenesená",J2434,0)</f>
        <v>0</v>
      </c>
      <c r="BH2434" s="135">
        <f>IF(N2434="sníž. přenesená",J2434,0)</f>
        <v>0</v>
      </c>
      <c r="BI2434" s="135">
        <f>IF(N2434="nulová",J2434,0)</f>
        <v>0</v>
      </c>
      <c r="BJ2434" s="13" t="s">
        <v>82</v>
      </c>
      <c r="BK2434" s="135">
        <f>ROUND(I2434*H2434,2)</f>
        <v>95100</v>
      </c>
      <c r="BL2434" s="13" t="s">
        <v>133</v>
      </c>
      <c r="BM2434" s="134" t="s">
        <v>3950</v>
      </c>
    </row>
    <row r="2435" spans="2:65" s="1" customFormat="1" ht="19.2">
      <c r="B2435" s="25"/>
      <c r="D2435" s="136" t="s">
        <v>134</v>
      </c>
      <c r="F2435" s="137" t="s">
        <v>3951</v>
      </c>
      <c r="L2435" s="25"/>
      <c r="M2435" s="138"/>
      <c r="T2435" s="49"/>
      <c r="AT2435" s="13" t="s">
        <v>134</v>
      </c>
      <c r="AU2435" s="13" t="s">
        <v>84</v>
      </c>
    </row>
    <row r="2436" spans="2:65" s="11" customFormat="1" ht="22.8" customHeight="1">
      <c r="B2436" s="113"/>
      <c r="D2436" s="114" t="s">
        <v>73</v>
      </c>
      <c r="E2436" s="122" t="s">
        <v>3952</v>
      </c>
      <c r="F2436" s="122" t="s">
        <v>3953</v>
      </c>
      <c r="J2436" s="123">
        <f>BK2436</f>
        <v>262900</v>
      </c>
      <c r="L2436" s="113"/>
      <c r="M2436" s="117"/>
      <c r="P2436" s="118">
        <f>SUM(P2437:P2440)</f>
        <v>0</v>
      </c>
      <c r="R2436" s="118">
        <f>SUM(R2437:R2440)</f>
        <v>0</v>
      </c>
      <c r="T2436" s="119">
        <f>SUM(T2437:T2440)</f>
        <v>0</v>
      </c>
      <c r="AR2436" s="114" t="s">
        <v>82</v>
      </c>
      <c r="AT2436" s="120" t="s">
        <v>73</v>
      </c>
      <c r="AU2436" s="120" t="s">
        <v>82</v>
      </c>
      <c r="AY2436" s="114" t="s">
        <v>125</v>
      </c>
      <c r="BK2436" s="121">
        <f>SUM(BK2437:BK2440)</f>
        <v>262900</v>
      </c>
    </row>
    <row r="2437" spans="2:65" s="1" customFormat="1" ht="16.5" customHeight="1">
      <c r="B2437" s="25"/>
      <c r="C2437" s="124" t="s">
        <v>3954</v>
      </c>
      <c r="D2437" s="124" t="s">
        <v>128</v>
      </c>
      <c r="E2437" s="125" t="s">
        <v>3955</v>
      </c>
      <c r="F2437" s="126" t="s">
        <v>3956</v>
      </c>
      <c r="G2437" s="127" t="s">
        <v>146</v>
      </c>
      <c r="H2437" s="128">
        <v>100</v>
      </c>
      <c r="I2437" s="129">
        <v>609</v>
      </c>
      <c r="J2437" s="129">
        <f>ROUND(I2437*H2437,2)</f>
        <v>60900</v>
      </c>
      <c r="K2437" s="126" t="s">
        <v>132</v>
      </c>
      <c r="L2437" s="25"/>
      <c r="M2437" s="130" t="s">
        <v>1</v>
      </c>
      <c r="N2437" s="131" t="s">
        <v>39</v>
      </c>
      <c r="O2437" s="132">
        <v>0</v>
      </c>
      <c r="P2437" s="132">
        <f>O2437*H2437</f>
        <v>0</v>
      </c>
      <c r="Q2437" s="132">
        <v>0</v>
      </c>
      <c r="R2437" s="132">
        <f>Q2437*H2437</f>
        <v>0</v>
      </c>
      <c r="S2437" s="132">
        <v>0</v>
      </c>
      <c r="T2437" s="133">
        <f>S2437*H2437</f>
        <v>0</v>
      </c>
      <c r="AR2437" s="134" t="s">
        <v>133</v>
      </c>
      <c r="AT2437" s="134" t="s">
        <v>128</v>
      </c>
      <c r="AU2437" s="134" t="s">
        <v>84</v>
      </c>
      <c r="AY2437" s="13" t="s">
        <v>125</v>
      </c>
      <c r="BE2437" s="135">
        <f>IF(N2437="základní",J2437,0)</f>
        <v>60900</v>
      </c>
      <c r="BF2437" s="135">
        <f>IF(N2437="snížená",J2437,0)</f>
        <v>0</v>
      </c>
      <c r="BG2437" s="135">
        <f>IF(N2437="zákl. přenesená",J2437,0)</f>
        <v>0</v>
      </c>
      <c r="BH2437" s="135">
        <f>IF(N2437="sníž. přenesená",J2437,0)</f>
        <v>0</v>
      </c>
      <c r="BI2437" s="135">
        <f>IF(N2437="nulová",J2437,0)</f>
        <v>0</v>
      </c>
      <c r="BJ2437" s="13" t="s">
        <v>82</v>
      </c>
      <c r="BK2437" s="135">
        <f>ROUND(I2437*H2437,2)</f>
        <v>60900</v>
      </c>
      <c r="BL2437" s="13" t="s">
        <v>133</v>
      </c>
      <c r="BM2437" s="134" t="s">
        <v>3957</v>
      </c>
    </row>
    <row r="2438" spans="2:65" s="1" customFormat="1" ht="10.199999999999999">
      <c r="B2438" s="25"/>
      <c r="D2438" s="136" t="s">
        <v>134</v>
      </c>
      <c r="F2438" s="137" t="s">
        <v>3956</v>
      </c>
      <c r="L2438" s="25"/>
      <c r="M2438" s="138"/>
      <c r="T2438" s="49"/>
      <c r="AT2438" s="13" t="s">
        <v>134</v>
      </c>
      <c r="AU2438" s="13" t="s">
        <v>84</v>
      </c>
    </row>
    <row r="2439" spans="2:65" s="1" customFormat="1" ht="16.5" customHeight="1">
      <c r="B2439" s="25"/>
      <c r="C2439" s="124" t="s">
        <v>2131</v>
      </c>
      <c r="D2439" s="124" t="s">
        <v>128</v>
      </c>
      <c r="E2439" s="125" t="s">
        <v>3958</v>
      </c>
      <c r="F2439" s="126" t="s">
        <v>3959</v>
      </c>
      <c r="G2439" s="127" t="s">
        <v>146</v>
      </c>
      <c r="H2439" s="128">
        <v>100</v>
      </c>
      <c r="I2439" s="129">
        <v>2020</v>
      </c>
      <c r="J2439" s="129">
        <f>ROUND(I2439*H2439,2)</f>
        <v>202000</v>
      </c>
      <c r="K2439" s="126" t="s">
        <v>132</v>
      </c>
      <c r="L2439" s="25"/>
      <c r="M2439" s="130" t="s">
        <v>1</v>
      </c>
      <c r="N2439" s="131" t="s">
        <v>39</v>
      </c>
      <c r="O2439" s="132">
        <v>0</v>
      </c>
      <c r="P2439" s="132">
        <f>O2439*H2439</f>
        <v>0</v>
      </c>
      <c r="Q2439" s="132">
        <v>0</v>
      </c>
      <c r="R2439" s="132">
        <f>Q2439*H2439</f>
        <v>0</v>
      </c>
      <c r="S2439" s="132">
        <v>0</v>
      </c>
      <c r="T2439" s="133">
        <f>S2439*H2439</f>
        <v>0</v>
      </c>
      <c r="AR2439" s="134" t="s">
        <v>133</v>
      </c>
      <c r="AT2439" s="134" t="s">
        <v>128</v>
      </c>
      <c r="AU2439" s="134" t="s">
        <v>84</v>
      </c>
      <c r="AY2439" s="13" t="s">
        <v>125</v>
      </c>
      <c r="BE2439" s="135">
        <f>IF(N2439="základní",J2439,0)</f>
        <v>202000</v>
      </c>
      <c r="BF2439" s="135">
        <f>IF(N2439="snížená",J2439,0)</f>
        <v>0</v>
      </c>
      <c r="BG2439" s="135">
        <f>IF(N2439="zákl. přenesená",J2439,0)</f>
        <v>0</v>
      </c>
      <c r="BH2439" s="135">
        <f>IF(N2439="sníž. přenesená",J2439,0)</f>
        <v>0</v>
      </c>
      <c r="BI2439" s="135">
        <f>IF(N2439="nulová",J2439,0)</f>
        <v>0</v>
      </c>
      <c r="BJ2439" s="13" t="s">
        <v>82</v>
      </c>
      <c r="BK2439" s="135">
        <f>ROUND(I2439*H2439,2)</f>
        <v>202000</v>
      </c>
      <c r="BL2439" s="13" t="s">
        <v>133</v>
      </c>
      <c r="BM2439" s="134" t="s">
        <v>3960</v>
      </c>
    </row>
    <row r="2440" spans="2:65" s="1" customFormat="1" ht="10.199999999999999">
      <c r="B2440" s="25"/>
      <c r="D2440" s="136" t="s">
        <v>134</v>
      </c>
      <c r="F2440" s="137" t="s">
        <v>3959</v>
      </c>
      <c r="L2440" s="25"/>
      <c r="M2440" s="138"/>
      <c r="T2440" s="49"/>
      <c r="AT2440" s="13" t="s">
        <v>134</v>
      </c>
      <c r="AU2440" s="13" t="s">
        <v>84</v>
      </c>
    </row>
    <row r="2441" spans="2:65" s="11" customFormat="1" ht="22.8" customHeight="1">
      <c r="B2441" s="113"/>
      <c r="D2441" s="114" t="s">
        <v>73</v>
      </c>
      <c r="E2441" s="122" t="s">
        <v>3961</v>
      </c>
      <c r="F2441" s="122" t="s">
        <v>3962</v>
      </c>
      <c r="J2441" s="123">
        <f>BK2441</f>
        <v>82550</v>
      </c>
      <c r="L2441" s="113"/>
      <c r="M2441" s="117"/>
      <c r="P2441" s="118">
        <f>SUM(P2442:P2445)</f>
        <v>0</v>
      </c>
      <c r="R2441" s="118">
        <f>SUM(R2442:R2445)</f>
        <v>0</v>
      </c>
      <c r="T2441" s="119">
        <f>SUM(T2442:T2445)</f>
        <v>0</v>
      </c>
      <c r="AR2441" s="114" t="s">
        <v>82</v>
      </c>
      <c r="AT2441" s="120" t="s">
        <v>73</v>
      </c>
      <c r="AU2441" s="120" t="s">
        <v>82</v>
      </c>
      <c r="AY2441" s="114" t="s">
        <v>125</v>
      </c>
      <c r="BK2441" s="121">
        <f>SUM(BK2442:BK2445)</f>
        <v>82550</v>
      </c>
    </row>
    <row r="2442" spans="2:65" s="1" customFormat="1" ht="16.5" customHeight="1">
      <c r="B2442" s="25"/>
      <c r="C2442" s="124" t="s">
        <v>3963</v>
      </c>
      <c r="D2442" s="124" t="s">
        <v>128</v>
      </c>
      <c r="E2442" s="125" t="s">
        <v>3964</v>
      </c>
      <c r="F2442" s="126" t="s">
        <v>3965</v>
      </c>
      <c r="G2442" s="127" t="s">
        <v>146</v>
      </c>
      <c r="H2442" s="128">
        <v>50</v>
      </c>
      <c r="I2442" s="129">
        <v>717</v>
      </c>
      <c r="J2442" s="129">
        <f>ROUND(I2442*H2442,2)</f>
        <v>35850</v>
      </c>
      <c r="K2442" s="126" t="s">
        <v>132</v>
      </c>
      <c r="L2442" s="25"/>
      <c r="M2442" s="130" t="s">
        <v>1</v>
      </c>
      <c r="N2442" s="131" t="s">
        <v>39</v>
      </c>
      <c r="O2442" s="132">
        <v>0</v>
      </c>
      <c r="P2442" s="132">
        <f>O2442*H2442</f>
        <v>0</v>
      </c>
      <c r="Q2442" s="132">
        <v>0</v>
      </c>
      <c r="R2442" s="132">
        <f>Q2442*H2442</f>
        <v>0</v>
      </c>
      <c r="S2442" s="132">
        <v>0</v>
      </c>
      <c r="T2442" s="133">
        <f>S2442*H2442</f>
        <v>0</v>
      </c>
      <c r="AR2442" s="134" t="s">
        <v>133</v>
      </c>
      <c r="AT2442" s="134" t="s">
        <v>128</v>
      </c>
      <c r="AU2442" s="134" t="s">
        <v>84</v>
      </c>
      <c r="AY2442" s="13" t="s">
        <v>125</v>
      </c>
      <c r="BE2442" s="135">
        <f>IF(N2442="základní",J2442,0)</f>
        <v>35850</v>
      </c>
      <c r="BF2442" s="135">
        <f>IF(N2442="snížená",J2442,0)</f>
        <v>0</v>
      </c>
      <c r="BG2442" s="135">
        <f>IF(N2442="zákl. přenesená",J2442,0)</f>
        <v>0</v>
      </c>
      <c r="BH2442" s="135">
        <f>IF(N2442="sníž. přenesená",J2442,0)</f>
        <v>0</v>
      </c>
      <c r="BI2442" s="135">
        <f>IF(N2442="nulová",J2442,0)</f>
        <v>0</v>
      </c>
      <c r="BJ2442" s="13" t="s">
        <v>82</v>
      </c>
      <c r="BK2442" s="135">
        <f>ROUND(I2442*H2442,2)</f>
        <v>35850</v>
      </c>
      <c r="BL2442" s="13" t="s">
        <v>133</v>
      </c>
      <c r="BM2442" s="134" t="s">
        <v>3966</v>
      </c>
    </row>
    <row r="2443" spans="2:65" s="1" customFormat="1" ht="10.199999999999999">
      <c r="B2443" s="25"/>
      <c r="D2443" s="136" t="s">
        <v>134</v>
      </c>
      <c r="F2443" s="137" t="s">
        <v>3965</v>
      </c>
      <c r="L2443" s="25"/>
      <c r="M2443" s="138"/>
      <c r="T2443" s="49"/>
      <c r="AT2443" s="13" t="s">
        <v>134</v>
      </c>
      <c r="AU2443" s="13" t="s">
        <v>84</v>
      </c>
    </row>
    <row r="2444" spans="2:65" s="1" customFormat="1" ht="16.5" customHeight="1">
      <c r="B2444" s="25"/>
      <c r="C2444" s="124" t="s">
        <v>2136</v>
      </c>
      <c r="D2444" s="124" t="s">
        <v>128</v>
      </c>
      <c r="E2444" s="125" t="s">
        <v>3967</v>
      </c>
      <c r="F2444" s="126" t="s">
        <v>3968</v>
      </c>
      <c r="G2444" s="127" t="s">
        <v>146</v>
      </c>
      <c r="H2444" s="128">
        <v>50</v>
      </c>
      <c r="I2444" s="129">
        <v>934</v>
      </c>
      <c r="J2444" s="129">
        <f>ROUND(I2444*H2444,2)</f>
        <v>46700</v>
      </c>
      <c r="K2444" s="126" t="s">
        <v>132</v>
      </c>
      <c r="L2444" s="25"/>
      <c r="M2444" s="130" t="s">
        <v>1</v>
      </c>
      <c r="N2444" s="131" t="s">
        <v>39</v>
      </c>
      <c r="O2444" s="132">
        <v>0</v>
      </c>
      <c r="P2444" s="132">
        <f>O2444*H2444</f>
        <v>0</v>
      </c>
      <c r="Q2444" s="132">
        <v>0</v>
      </c>
      <c r="R2444" s="132">
        <f>Q2444*H2444</f>
        <v>0</v>
      </c>
      <c r="S2444" s="132">
        <v>0</v>
      </c>
      <c r="T2444" s="133">
        <f>S2444*H2444</f>
        <v>0</v>
      </c>
      <c r="AR2444" s="134" t="s">
        <v>133</v>
      </c>
      <c r="AT2444" s="134" t="s">
        <v>128</v>
      </c>
      <c r="AU2444" s="134" t="s">
        <v>84</v>
      </c>
      <c r="AY2444" s="13" t="s">
        <v>125</v>
      </c>
      <c r="BE2444" s="135">
        <f>IF(N2444="základní",J2444,0)</f>
        <v>46700</v>
      </c>
      <c r="BF2444" s="135">
        <f>IF(N2444="snížená",J2444,0)</f>
        <v>0</v>
      </c>
      <c r="BG2444" s="135">
        <f>IF(N2444="zákl. přenesená",J2444,0)</f>
        <v>0</v>
      </c>
      <c r="BH2444" s="135">
        <f>IF(N2444="sníž. přenesená",J2444,0)</f>
        <v>0</v>
      </c>
      <c r="BI2444" s="135">
        <f>IF(N2444="nulová",J2444,0)</f>
        <v>0</v>
      </c>
      <c r="BJ2444" s="13" t="s">
        <v>82</v>
      </c>
      <c r="BK2444" s="135">
        <f>ROUND(I2444*H2444,2)</f>
        <v>46700</v>
      </c>
      <c r="BL2444" s="13" t="s">
        <v>133</v>
      </c>
      <c r="BM2444" s="134" t="s">
        <v>3969</v>
      </c>
    </row>
    <row r="2445" spans="2:65" s="1" customFormat="1" ht="19.2">
      <c r="B2445" s="25"/>
      <c r="D2445" s="136" t="s">
        <v>134</v>
      </c>
      <c r="F2445" s="137" t="s">
        <v>3970</v>
      </c>
      <c r="L2445" s="25"/>
      <c r="M2445" s="138"/>
      <c r="T2445" s="49"/>
      <c r="AT2445" s="13" t="s">
        <v>134</v>
      </c>
      <c r="AU2445" s="13" t="s">
        <v>84</v>
      </c>
    </row>
    <row r="2446" spans="2:65" s="11" customFormat="1" ht="22.8" customHeight="1">
      <c r="B2446" s="113"/>
      <c r="D2446" s="114" t="s">
        <v>73</v>
      </c>
      <c r="E2446" s="122" t="s">
        <v>3971</v>
      </c>
      <c r="F2446" s="122" t="s">
        <v>3972</v>
      </c>
      <c r="J2446" s="123">
        <f>BK2446</f>
        <v>157800</v>
      </c>
      <c r="L2446" s="113"/>
      <c r="M2446" s="117"/>
      <c r="P2446" s="118">
        <f>SUM(P2447:P2450)</f>
        <v>0</v>
      </c>
      <c r="R2446" s="118">
        <f>SUM(R2447:R2450)</f>
        <v>0</v>
      </c>
      <c r="T2446" s="119">
        <f>SUM(T2447:T2450)</f>
        <v>0</v>
      </c>
      <c r="AR2446" s="114" t="s">
        <v>82</v>
      </c>
      <c r="AT2446" s="120" t="s">
        <v>73</v>
      </c>
      <c r="AU2446" s="120" t="s">
        <v>82</v>
      </c>
      <c r="AY2446" s="114" t="s">
        <v>125</v>
      </c>
      <c r="BK2446" s="121">
        <f>SUM(BK2447:BK2450)</f>
        <v>157800</v>
      </c>
    </row>
    <row r="2447" spans="2:65" s="1" customFormat="1" ht="16.5" customHeight="1">
      <c r="B2447" s="25"/>
      <c r="C2447" s="124" t="s">
        <v>3973</v>
      </c>
      <c r="D2447" s="124" t="s">
        <v>128</v>
      </c>
      <c r="E2447" s="125" t="s">
        <v>3974</v>
      </c>
      <c r="F2447" s="126" t="s">
        <v>3975</v>
      </c>
      <c r="G2447" s="127" t="s">
        <v>146</v>
      </c>
      <c r="H2447" s="128">
        <v>30</v>
      </c>
      <c r="I2447" s="129">
        <v>1970</v>
      </c>
      <c r="J2447" s="129">
        <f>ROUND(I2447*H2447,2)</f>
        <v>59100</v>
      </c>
      <c r="K2447" s="126" t="s">
        <v>132</v>
      </c>
      <c r="L2447" s="25"/>
      <c r="M2447" s="130" t="s">
        <v>1</v>
      </c>
      <c r="N2447" s="131" t="s">
        <v>39</v>
      </c>
      <c r="O2447" s="132">
        <v>0</v>
      </c>
      <c r="P2447" s="132">
        <f>O2447*H2447</f>
        <v>0</v>
      </c>
      <c r="Q2447" s="132">
        <v>0</v>
      </c>
      <c r="R2447" s="132">
        <f>Q2447*H2447</f>
        <v>0</v>
      </c>
      <c r="S2447" s="132">
        <v>0</v>
      </c>
      <c r="T2447" s="133">
        <f>S2447*H2447</f>
        <v>0</v>
      </c>
      <c r="AR2447" s="134" t="s">
        <v>133</v>
      </c>
      <c r="AT2447" s="134" t="s">
        <v>128</v>
      </c>
      <c r="AU2447" s="134" t="s">
        <v>84</v>
      </c>
      <c r="AY2447" s="13" t="s">
        <v>125</v>
      </c>
      <c r="BE2447" s="135">
        <f>IF(N2447="základní",J2447,0)</f>
        <v>59100</v>
      </c>
      <c r="BF2447" s="135">
        <f>IF(N2447="snížená",J2447,0)</f>
        <v>0</v>
      </c>
      <c r="BG2447" s="135">
        <f>IF(N2447="zákl. přenesená",J2447,0)</f>
        <v>0</v>
      </c>
      <c r="BH2447" s="135">
        <f>IF(N2447="sníž. přenesená",J2447,0)</f>
        <v>0</v>
      </c>
      <c r="BI2447" s="135">
        <f>IF(N2447="nulová",J2447,0)</f>
        <v>0</v>
      </c>
      <c r="BJ2447" s="13" t="s">
        <v>82</v>
      </c>
      <c r="BK2447" s="135">
        <f>ROUND(I2447*H2447,2)</f>
        <v>59100</v>
      </c>
      <c r="BL2447" s="13" t="s">
        <v>133</v>
      </c>
      <c r="BM2447" s="134" t="s">
        <v>3976</v>
      </c>
    </row>
    <row r="2448" spans="2:65" s="1" customFormat="1" ht="10.199999999999999">
      <c r="B2448" s="25"/>
      <c r="D2448" s="136" t="s">
        <v>134</v>
      </c>
      <c r="F2448" s="137" t="s">
        <v>3975</v>
      </c>
      <c r="L2448" s="25"/>
      <c r="M2448" s="138"/>
      <c r="T2448" s="49"/>
      <c r="AT2448" s="13" t="s">
        <v>134</v>
      </c>
      <c r="AU2448" s="13" t="s">
        <v>84</v>
      </c>
    </row>
    <row r="2449" spans="2:65" s="1" customFormat="1" ht="16.5" customHeight="1">
      <c r="B2449" s="25"/>
      <c r="C2449" s="124" t="s">
        <v>2141</v>
      </c>
      <c r="D2449" s="124" t="s">
        <v>128</v>
      </c>
      <c r="E2449" s="125" t="s">
        <v>3977</v>
      </c>
      <c r="F2449" s="126" t="s">
        <v>3978</v>
      </c>
      <c r="G2449" s="127" t="s">
        <v>146</v>
      </c>
      <c r="H2449" s="128">
        <v>30</v>
      </c>
      <c r="I2449" s="129">
        <v>3290</v>
      </c>
      <c r="J2449" s="129">
        <f>ROUND(I2449*H2449,2)</f>
        <v>98700</v>
      </c>
      <c r="K2449" s="126" t="s">
        <v>132</v>
      </c>
      <c r="L2449" s="25"/>
      <c r="M2449" s="130" t="s">
        <v>1</v>
      </c>
      <c r="N2449" s="131" t="s">
        <v>39</v>
      </c>
      <c r="O2449" s="132">
        <v>0</v>
      </c>
      <c r="P2449" s="132">
        <f>O2449*H2449</f>
        <v>0</v>
      </c>
      <c r="Q2449" s="132">
        <v>0</v>
      </c>
      <c r="R2449" s="132">
        <f>Q2449*H2449</f>
        <v>0</v>
      </c>
      <c r="S2449" s="132">
        <v>0</v>
      </c>
      <c r="T2449" s="133">
        <f>S2449*H2449</f>
        <v>0</v>
      </c>
      <c r="AR2449" s="134" t="s">
        <v>133</v>
      </c>
      <c r="AT2449" s="134" t="s">
        <v>128</v>
      </c>
      <c r="AU2449" s="134" t="s">
        <v>84</v>
      </c>
      <c r="AY2449" s="13" t="s">
        <v>125</v>
      </c>
      <c r="BE2449" s="135">
        <f>IF(N2449="základní",J2449,0)</f>
        <v>98700</v>
      </c>
      <c r="BF2449" s="135">
        <f>IF(N2449="snížená",J2449,0)</f>
        <v>0</v>
      </c>
      <c r="BG2449" s="135">
        <f>IF(N2449="zákl. přenesená",J2449,0)</f>
        <v>0</v>
      </c>
      <c r="BH2449" s="135">
        <f>IF(N2449="sníž. přenesená",J2449,0)</f>
        <v>0</v>
      </c>
      <c r="BI2449" s="135">
        <f>IF(N2449="nulová",J2449,0)</f>
        <v>0</v>
      </c>
      <c r="BJ2449" s="13" t="s">
        <v>82</v>
      </c>
      <c r="BK2449" s="135">
        <f>ROUND(I2449*H2449,2)</f>
        <v>98700</v>
      </c>
      <c r="BL2449" s="13" t="s">
        <v>133</v>
      </c>
      <c r="BM2449" s="134" t="s">
        <v>3979</v>
      </c>
    </row>
    <row r="2450" spans="2:65" s="1" customFormat="1" ht="10.199999999999999">
      <c r="B2450" s="25"/>
      <c r="D2450" s="136" t="s">
        <v>134</v>
      </c>
      <c r="F2450" s="137" t="s">
        <v>3980</v>
      </c>
      <c r="L2450" s="25"/>
      <c r="M2450" s="138"/>
      <c r="T2450" s="49"/>
      <c r="AT2450" s="13" t="s">
        <v>134</v>
      </c>
      <c r="AU2450" s="13" t="s">
        <v>84</v>
      </c>
    </row>
    <row r="2451" spans="2:65" s="11" customFormat="1" ht="22.8" customHeight="1">
      <c r="B2451" s="113"/>
      <c r="D2451" s="114" t="s">
        <v>73</v>
      </c>
      <c r="E2451" s="122" t="s">
        <v>3981</v>
      </c>
      <c r="F2451" s="122" t="s">
        <v>3982</v>
      </c>
      <c r="J2451" s="123">
        <f>BK2451</f>
        <v>88820</v>
      </c>
      <c r="L2451" s="113"/>
      <c r="M2451" s="117"/>
      <c r="P2451" s="118">
        <f>SUM(P2452:P2459)</f>
        <v>0</v>
      </c>
      <c r="R2451" s="118">
        <f>SUM(R2452:R2459)</f>
        <v>0</v>
      </c>
      <c r="T2451" s="119">
        <f>SUM(T2452:T2459)</f>
        <v>0</v>
      </c>
      <c r="AR2451" s="114" t="s">
        <v>82</v>
      </c>
      <c r="AT2451" s="120" t="s">
        <v>73</v>
      </c>
      <c r="AU2451" s="120" t="s">
        <v>82</v>
      </c>
      <c r="AY2451" s="114" t="s">
        <v>125</v>
      </c>
      <c r="BK2451" s="121">
        <f>SUM(BK2452:BK2459)</f>
        <v>88820</v>
      </c>
    </row>
    <row r="2452" spans="2:65" s="1" customFormat="1" ht="16.5" customHeight="1">
      <c r="B2452" s="25"/>
      <c r="C2452" s="124" t="s">
        <v>3983</v>
      </c>
      <c r="D2452" s="124" t="s">
        <v>128</v>
      </c>
      <c r="E2452" s="125" t="s">
        <v>3984</v>
      </c>
      <c r="F2452" s="126" t="s">
        <v>3985</v>
      </c>
      <c r="G2452" s="127" t="s">
        <v>146</v>
      </c>
      <c r="H2452" s="128">
        <v>10</v>
      </c>
      <c r="I2452" s="129">
        <v>822</v>
      </c>
      <c r="J2452" s="129">
        <f>ROUND(I2452*H2452,2)</f>
        <v>8220</v>
      </c>
      <c r="K2452" s="126" t="s">
        <v>132</v>
      </c>
      <c r="L2452" s="25"/>
      <c r="M2452" s="130" t="s">
        <v>1</v>
      </c>
      <c r="N2452" s="131" t="s">
        <v>39</v>
      </c>
      <c r="O2452" s="132">
        <v>0</v>
      </c>
      <c r="P2452" s="132">
        <f>O2452*H2452</f>
        <v>0</v>
      </c>
      <c r="Q2452" s="132">
        <v>0</v>
      </c>
      <c r="R2452" s="132">
        <f>Q2452*H2452</f>
        <v>0</v>
      </c>
      <c r="S2452" s="132">
        <v>0</v>
      </c>
      <c r="T2452" s="133">
        <f>S2452*H2452</f>
        <v>0</v>
      </c>
      <c r="AR2452" s="134" t="s">
        <v>133</v>
      </c>
      <c r="AT2452" s="134" t="s">
        <v>128</v>
      </c>
      <c r="AU2452" s="134" t="s">
        <v>84</v>
      </c>
      <c r="AY2452" s="13" t="s">
        <v>125</v>
      </c>
      <c r="BE2452" s="135">
        <f>IF(N2452="základní",J2452,0)</f>
        <v>8220</v>
      </c>
      <c r="BF2452" s="135">
        <f>IF(N2452="snížená",J2452,0)</f>
        <v>0</v>
      </c>
      <c r="BG2452" s="135">
        <f>IF(N2452="zákl. přenesená",J2452,0)</f>
        <v>0</v>
      </c>
      <c r="BH2452" s="135">
        <f>IF(N2452="sníž. přenesená",J2452,0)</f>
        <v>0</v>
      </c>
      <c r="BI2452" s="135">
        <f>IF(N2452="nulová",J2452,0)</f>
        <v>0</v>
      </c>
      <c r="BJ2452" s="13" t="s">
        <v>82</v>
      </c>
      <c r="BK2452" s="135">
        <f>ROUND(I2452*H2452,2)</f>
        <v>8220</v>
      </c>
      <c r="BL2452" s="13" t="s">
        <v>133</v>
      </c>
      <c r="BM2452" s="134" t="s">
        <v>3986</v>
      </c>
    </row>
    <row r="2453" spans="2:65" s="1" customFormat="1" ht="10.199999999999999">
      <c r="B2453" s="25"/>
      <c r="D2453" s="136" t="s">
        <v>134</v>
      </c>
      <c r="F2453" s="137" t="s">
        <v>3985</v>
      </c>
      <c r="L2453" s="25"/>
      <c r="M2453" s="138"/>
      <c r="T2453" s="49"/>
      <c r="AT2453" s="13" t="s">
        <v>134</v>
      </c>
      <c r="AU2453" s="13" t="s">
        <v>84</v>
      </c>
    </row>
    <row r="2454" spans="2:65" s="1" customFormat="1" ht="16.5" customHeight="1">
      <c r="B2454" s="25"/>
      <c r="C2454" s="124" t="s">
        <v>2146</v>
      </c>
      <c r="D2454" s="124" t="s">
        <v>128</v>
      </c>
      <c r="E2454" s="125" t="s">
        <v>3987</v>
      </c>
      <c r="F2454" s="126" t="s">
        <v>3988</v>
      </c>
      <c r="G2454" s="127" t="s">
        <v>146</v>
      </c>
      <c r="H2454" s="128">
        <v>10</v>
      </c>
      <c r="I2454" s="129">
        <v>1230</v>
      </c>
      <c r="J2454" s="129">
        <f>ROUND(I2454*H2454,2)</f>
        <v>12300</v>
      </c>
      <c r="K2454" s="126" t="s">
        <v>132</v>
      </c>
      <c r="L2454" s="25"/>
      <c r="M2454" s="130" t="s">
        <v>1</v>
      </c>
      <c r="N2454" s="131" t="s">
        <v>39</v>
      </c>
      <c r="O2454" s="132">
        <v>0</v>
      </c>
      <c r="P2454" s="132">
        <f>O2454*H2454</f>
        <v>0</v>
      </c>
      <c r="Q2454" s="132">
        <v>0</v>
      </c>
      <c r="R2454" s="132">
        <f>Q2454*H2454</f>
        <v>0</v>
      </c>
      <c r="S2454" s="132">
        <v>0</v>
      </c>
      <c r="T2454" s="133">
        <f>S2454*H2454</f>
        <v>0</v>
      </c>
      <c r="AR2454" s="134" t="s">
        <v>133</v>
      </c>
      <c r="AT2454" s="134" t="s">
        <v>128</v>
      </c>
      <c r="AU2454" s="134" t="s">
        <v>84</v>
      </c>
      <c r="AY2454" s="13" t="s">
        <v>125</v>
      </c>
      <c r="BE2454" s="135">
        <f>IF(N2454="základní",J2454,0)</f>
        <v>12300</v>
      </c>
      <c r="BF2454" s="135">
        <f>IF(N2454="snížená",J2454,0)</f>
        <v>0</v>
      </c>
      <c r="BG2454" s="135">
        <f>IF(N2454="zákl. přenesená",J2454,0)</f>
        <v>0</v>
      </c>
      <c r="BH2454" s="135">
        <f>IF(N2454="sníž. přenesená",J2454,0)</f>
        <v>0</v>
      </c>
      <c r="BI2454" s="135">
        <f>IF(N2454="nulová",J2454,0)</f>
        <v>0</v>
      </c>
      <c r="BJ2454" s="13" t="s">
        <v>82</v>
      </c>
      <c r="BK2454" s="135">
        <f>ROUND(I2454*H2454,2)</f>
        <v>12300</v>
      </c>
      <c r="BL2454" s="13" t="s">
        <v>133</v>
      </c>
      <c r="BM2454" s="134" t="s">
        <v>3989</v>
      </c>
    </row>
    <row r="2455" spans="2:65" s="1" customFormat="1" ht="10.199999999999999">
      <c r="B2455" s="25"/>
      <c r="D2455" s="136" t="s">
        <v>134</v>
      </c>
      <c r="F2455" s="137" t="s">
        <v>3988</v>
      </c>
      <c r="L2455" s="25"/>
      <c r="M2455" s="138"/>
      <c r="T2455" s="49"/>
      <c r="AT2455" s="13" t="s">
        <v>134</v>
      </c>
      <c r="AU2455" s="13" t="s">
        <v>84</v>
      </c>
    </row>
    <row r="2456" spans="2:65" s="1" customFormat="1" ht="16.5" customHeight="1">
      <c r="B2456" s="25"/>
      <c r="C2456" s="124" t="s">
        <v>3990</v>
      </c>
      <c r="D2456" s="124" t="s">
        <v>128</v>
      </c>
      <c r="E2456" s="125" t="s">
        <v>3991</v>
      </c>
      <c r="F2456" s="126" t="s">
        <v>3992</v>
      </c>
      <c r="G2456" s="127" t="s">
        <v>146</v>
      </c>
      <c r="H2456" s="128">
        <v>10</v>
      </c>
      <c r="I2456" s="129">
        <v>2740</v>
      </c>
      <c r="J2456" s="129">
        <f>ROUND(I2456*H2456,2)</f>
        <v>27400</v>
      </c>
      <c r="K2456" s="126" t="s">
        <v>132</v>
      </c>
      <c r="L2456" s="25"/>
      <c r="M2456" s="130" t="s">
        <v>1</v>
      </c>
      <c r="N2456" s="131" t="s">
        <v>39</v>
      </c>
      <c r="O2456" s="132">
        <v>0</v>
      </c>
      <c r="P2456" s="132">
        <f>O2456*H2456</f>
        <v>0</v>
      </c>
      <c r="Q2456" s="132">
        <v>0</v>
      </c>
      <c r="R2456" s="132">
        <f>Q2456*H2456</f>
        <v>0</v>
      </c>
      <c r="S2456" s="132">
        <v>0</v>
      </c>
      <c r="T2456" s="133">
        <f>S2456*H2456</f>
        <v>0</v>
      </c>
      <c r="AR2456" s="134" t="s">
        <v>133</v>
      </c>
      <c r="AT2456" s="134" t="s">
        <v>128</v>
      </c>
      <c r="AU2456" s="134" t="s">
        <v>84</v>
      </c>
      <c r="AY2456" s="13" t="s">
        <v>125</v>
      </c>
      <c r="BE2456" s="135">
        <f>IF(N2456="základní",J2456,0)</f>
        <v>27400</v>
      </c>
      <c r="BF2456" s="135">
        <f>IF(N2456="snížená",J2456,0)</f>
        <v>0</v>
      </c>
      <c r="BG2456" s="135">
        <f>IF(N2456="zákl. přenesená",J2456,0)</f>
        <v>0</v>
      </c>
      <c r="BH2456" s="135">
        <f>IF(N2456="sníž. přenesená",J2456,0)</f>
        <v>0</v>
      </c>
      <c r="BI2456" s="135">
        <f>IF(N2456="nulová",J2456,0)</f>
        <v>0</v>
      </c>
      <c r="BJ2456" s="13" t="s">
        <v>82</v>
      </c>
      <c r="BK2456" s="135">
        <f>ROUND(I2456*H2456,2)</f>
        <v>27400</v>
      </c>
      <c r="BL2456" s="13" t="s">
        <v>133</v>
      </c>
      <c r="BM2456" s="134" t="s">
        <v>3993</v>
      </c>
    </row>
    <row r="2457" spans="2:65" s="1" customFormat="1" ht="19.2">
      <c r="B2457" s="25"/>
      <c r="D2457" s="136" t="s">
        <v>134</v>
      </c>
      <c r="F2457" s="137" t="s">
        <v>3994</v>
      </c>
      <c r="L2457" s="25"/>
      <c r="M2457" s="138"/>
      <c r="T2457" s="49"/>
      <c r="AT2457" s="13" t="s">
        <v>134</v>
      </c>
      <c r="AU2457" s="13" t="s">
        <v>84</v>
      </c>
    </row>
    <row r="2458" spans="2:65" s="1" customFormat="1" ht="16.5" customHeight="1">
      <c r="B2458" s="25"/>
      <c r="C2458" s="124" t="s">
        <v>2152</v>
      </c>
      <c r="D2458" s="124" t="s">
        <v>128</v>
      </c>
      <c r="E2458" s="125" t="s">
        <v>3995</v>
      </c>
      <c r="F2458" s="126" t="s">
        <v>3996</v>
      </c>
      <c r="G2458" s="127" t="s">
        <v>146</v>
      </c>
      <c r="H2458" s="128">
        <v>10</v>
      </c>
      <c r="I2458" s="129">
        <v>4090</v>
      </c>
      <c r="J2458" s="129">
        <f>ROUND(I2458*H2458,2)</f>
        <v>40900</v>
      </c>
      <c r="K2458" s="126" t="s">
        <v>132</v>
      </c>
      <c r="L2458" s="25"/>
      <c r="M2458" s="130" t="s">
        <v>1</v>
      </c>
      <c r="N2458" s="131" t="s">
        <v>39</v>
      </c>
      <c r="O2458" s="132">
        <v>0</v>
      </c>
      <c r="P2458" s="132">
        <f>O2458*H2458</f>
        <v>0</v>
      </c>
      <c r="Q2458" s="132">
        <v>0</v>
      </c>
      <c r="R2458" s="132">
        <f>Q2458*H2458</f>
        <v>0</v>
      </c>
      <c r="S2458" s="132">
        <v>0</v>
      </c>
      <c r="T2458" s="133">
        <f>S2458*H2458</f>
        <v>0</v>
      </c>
      <c r="AR2458" s="134" t="s">
        <v>133</v>
      </c>
      <c r="AT2458" s="134" t="s">
        <v>128</v>
      </c>
      <c r="AU2458" s="134" t="s">
        <v>84</v>
      </c>
      <c r="AY2458" s="13" t="s">
        <v>125</v>
      </c>
      <c r="BE2458" s="135">
        <f>IF(N2458="základní",J2458,0)</f>
        <v>40900</v>
      </c>
      <c r="BF2458" s="135">
        <f>IF(N2458="snížená",J2458,0)</f>
        <v>0</v>
      </c>
      <c r="BG2458" s="135">
        <f>IF(N2458="zákl. přenesená",J2458,0)</f>
        <v>0</v>
      </c>
      <c r="BH2458" s="135">
        <f>IF(N2458="sníž. přenesená",J2458,0)</f>
        <v>0</v>
      </c>
      <c r="BI2458" s="135">
        <f>IF(N2458="nulová",J2458,0)</f>
        <v>0</v>
      </c>
      <c r="BJ2458" s="13" t="s">
        <v>82</v>
      </c>
      <c r="BK2458" s="135">
        <f>ROUND(I2458*H2458,2)</f>
        <v>40900</v>
      </c>
      <c r="BL2458" s="13" t="s">
        <v>133</v>
      </c>
      <c r="BM2458" s="134" t="s">
        <v>3997</v>
      </c>
    </row>
    <row r="2459" spans="2:65" s="1" customFormat="1" ht="19.2">
      <c r="B2459" s="25"/>
      <c r="D2459" s="136" t="s">
        <v>134</v>
      </c>
      <c r="F2459" s="137" t="s">
        <v>3998</v>
      </c>
      <c r="L2459" s="25"/>
      <c r="M2459" s="138"/>
      <c r="T2459" s="49"/>
      <c r="AT2459" s="13" t="s">
        <v>134</v>
      </c>
      <c r="AU2459" s="13" t="s">
        <v>84</v>
      </c>
    </row>
    <row r="2460" spans="2:65" s="11" customFormat="1" ht="25.95" customHeight="1">
      <c r="B2460" s="113"/>
      <c r="D2460" s="114" t="s">
        <v>73</v>
      </c>
      <c r="E2460" s="115" t="s">
        <v>3999</v>
      </c>
      <c r="F2460" s="115" t="s">
        <v>4000</v>
      </c>
      <c r="J2460" s="116">
        <f>BK2460</f>
        <v>19715400</v>
      </c>
      <c r="L2460" s="113"/>
      <c r="M2460" s="117"/>
      <c r="P2460" s="118">
        <f>SUM(P2461:P2526)</f>
        <v>0</v>
      </c>
      <c r="R2460" s="118">
        <f>SUM(R2461:R2526)</f>
        <v>0</v>
      </c>
      <c r="T2460" s="119">
        <f>SUM(T2461:T2526)</f>
        <v>0</v>
      </c>
      <c r="AR2460" s="114" t="s">
        <v>133</v>
      </c>
      <c r="AT2460" s="120" t="s">
        <v>73</v>
      </c>
      <c r="AU2460" s="120" t="s">
        <v>74</v>
      </c>
      <c r="AY2460" s="114" t="s">
        <v>125</v>
      </c>
      <c r="BK2460" s="121">
        <f>SUM(BK2461:BK2526)</f>
        <v>19715400</v>
      </c>
    </row>
    <row r="2461" spans="2:65" s="1" customFormat="1" ht="24.15" customHeight="1">
      <c r="B2461" s="25"/>
      <c r="C2461" s="124" t="s">
        <v>4001</v>
      </c>
      <c r="D2461" s="124" t="s">
        <v>128</v>
      </c>
      <c r="E2461" s="125" t="s">
        <v>4002</v>
      </c>
      <c r="F2461" s="126" t="s">
        <v>4003</v>
      </c>
      <c r="G2461" s="127" t="s">
        <v>146</v>
      </c>
      <c r="H2461" s="128">
        <v>100</v>
      </c>
      <c r="I2461" s="129">
        <v>435</v>
      </c>
      <c r="J2461" s="129">
        <f>ROUND(I2461*H2461,2)</f>
        <v>43500</v>
      </c>
      <c r="K2461" s="126" t="s">
        <v>132</v>
      </c>
      <c r="L2461" s="25"/>
      <c r="M2461" s="130" t="s">
        <v>1</v>
      </c>
      <c r="N2461" s="131" t="s">
        <v>39</v>
      </c>
      <c r="O2461" s="132">
        <v>0</v>
      </c>
      <c r="P2461" s="132">
        <f>O2461*H2461</f>
        <v>0</v>
      </c>
      <c r="Q2461" s="132">
        <v>0</v>
      </c>
      <c r="R2461" s="132">
        <f>Q2461*H2461</f>
        <v>0</v>
      </c>
      <c r="S2461" s="132">
        <v>0</v>
      </c>
      <c r="T2461" s="133">
        <f>S2461*H2461</f>
        <v>0</v>
      </c>
      <c r="AR2461" s="134" t="s">
        <v>4004</v>
      </c>
      <c r="AT2461" s="134" t="s">
        <v>128</v>
      </c>
      <c r="AU2461" s="134" t="s">
        <v>82</v>
      </c>
      <c r="AY2461" s="13" t="s">
        <v>125</v>
      </c>
      <c r="BE2461" s="135">
        <f>IF(N2461="základní",J2461,0)</f>
        <v>43500</v>
      </c>
      <c r="BF2461" s="135">
        <f>IF(N2461="snížená",J2461,0)</f>
        <v>0</v>
      </c>
      <c r="BG2461" s="135">
        <f>IF(N2461="zákl. přenesená",J2461,0)</f>
        <v>0</v>
      </c>
      <c r="BH2461" s="135">
        <f>IF(N2461="sníž. přenesená",J2461,0)</f>
        <v>0</v>
      </c>
      <c r="BI2461" s="135">
        <f>IF(N2461="nulová",J2461,0)</f>
        <v>0</v>
      </c>
      <c r="BJ2461" s="13" t="s">
        <v>82</v>
      </c>
      <c r="BK2461" s="135">
        <f>ROUND(I2461*H2461,2)</f>
        <v>43500</v>
      </c>
      <c r="BL2461" s="13" t="s">
        <v>4004</v>
      </c>
      <c r="BM2461" s="134" t="s">
        <v>4005</v>
      </c>
    </row>
    <row r="2462" spans="2:65" s="1" customFormat="1" ht="38.4">
      <c r="B2462" s="25"/>
      <c r="D2462" s="136" t="s">
        <v>134</v>
      </c>
      <c r="F2462" s="137" t="s">
        <v>4006</v>
      </c>
      <c r="L2462" s="25"/>
      <c r="M2462" s="138"/>
      <c r="T2462" s="49"/>
      <c r="AT2462" s="13" t="s">
        <v>134</v>
      </c>
      <c r="AU2462" s="13" t="s">
        <v>82</v>
      </c>
    </row>
    <row r="2463" spans="2:65" s="1" customFormat="1" ht="38.4">
      <c r="B2463" s="25"/>
      <c r="D2463" s="136" t="s">
        <v>136</v>
      </c>
      <c r="F2463" s="139" t="s">
        <v>4007</v>
      </c>
      <c r="L2463" s="25"/>
      <c r="M2463" s="138"/>
      <c r="T2463" s="49"/>
      <c r="AT2463" s="13" t="s">
        <v>136</v>
      </c>
      <c r="AU2463" s="13" t="s">
        <v>82</v>
      </c>
    </row>
    <row r="2464" spans="2:65" s="1" customFormat="1" ht="24.15" customHeight="1">
      <c r="B2464" s="25"/>
      <c r="C2464" s="124" t="s">
        <v>2158</v>
      </c>
      <c r="D2464" s="124" t="s">
        <v>128</v>
      </c>
      <c r="E2464" s="125" t="s">
        <v>4008</v>
      </c>
      <c r="F2464" s="126" t="s">
        <v>4009</v>
      </c>
      <c r="G2464" s="127" t="s">
        <v>146</v>
      </c>
      <c r="H2464" s="128">
        <v>100</v>
      </c>
      <c r="I2464" s="129">
        <v>404</v>
      </c>
      <c r="J2464" s="129">
        <f>ROUND(I2464*H2464,2)</f>
        <v>40400</v>
      </c>
      <c r="K2464" s="126" t="s">
        <v>132</v>
      </c>
      <c r="L2464" s="25"/>
      <c r="M2464" s="130" t="s">
        <v>1</v>
      </c>
      <c r="N2464" s="131" t="s">
        <v>39</v>
      </c>
      <c r="O2464" s="132">
        <v>0</v>
      </c>
      <c r="P2464" s="132">
        <f>O2464*H2464</f>
        <v>0</v>
      </c>
      <c r="Q2464" s="132">
        <v>0</v>
      </c>
      <c r="R2464" s="132">
        <f>Q2464*H2464</f>
        <v>0</v>
      </c>
      <c r="S2464" s="132">
        <v>0</v>
      </c>
      <c r="T2464" s="133">
        <f>S2464*H2464</f>
        <v>0</v>
      </c>
      <c r="AR2464" s="134" t="s">
        <v>4004</v>
      </c>
      <c r="AT2464" s="134" t="s">
        <v>128</v>
      </c>
      <c r="AU2464" s="134" t="s">
        <v>82</v>
      </c>
      <c r="AY2464" s="13" t="s">
        <v>125</v>
      </c>
      <c r="BE2464" s="135">
        <f>IF(N2464="základní",J2464,0)</f>
        <v>40400</v>
      </c>
      <c r="BF2464" s="135">
        <f>IF(N2464="snížená",J2464,0)</f>
        <v>0</v>
      </c>
      <c r="BG2464" s="135">
        <f>IF(N2464="zákl. přenesená",J2464,0)</f>
        <v>0</v>
      </c>
      <c r="BH2464" s="135">
        <f>IF(N2464="sníž. přenesená",J2464,0)</f>
        <v>0</v>
      </c>
      <c r="BI2464" s="135">
        <f>IF(N2464="nulová",J2464,0)</f>
        <v>0</v>
      </c>
      <c r="BJ2464" s="13" t="s">
        <v>82</v>
      </c>
      <c r="BK2464" s="135">
        <f>ROUND(I2464*H2464,2)</f>
        <v>40400</v>
      </c>
      <c r="BL2464" s="13" t="s">
        <v>4004</v>
      </c>
      <c r="BM2464" s="134" t="s">
        <v>4010</v>
      </c>
    </row>
    <row r="2465" spans="2:65" s="1" customFormat="1" ht="38.4">
      <c r="B2465" s="25"/>
      <c r="D2465" s="136" t="s">
        <v>134</v>
      </c>
      <c r="F2465" s="137" t="s">
        <v>4011</v>
      </c>
      <c r="L2465" s="25"/>
      <c r="M2465" s="138"/>
      <c r="T2465" s="49"/>
      <c r="AT2465" s="13" t="s">
        <v>134</v>
      </c>
      <c r="AU2465" s="13" t="s">
        <v>82</v>
      </c>
    </row>
    <row r="2466" spans="2:65" s="1" customFormat="1" ht="38.4">
      <c r="B2466" s="25"/>
      <c r="D2466" s="136" t="s">
        <v>136</v>
      </c>
      <c r="F2466" s="139" t="s">
        <v>4007</v>
      </c>
      <c r="L2466" s="25"/>
      <c r="M2466" s="138"/>
      <c r="T2466" s="49"/>
      <c r="AT2466" s="13" t="s">
        <v>136</v>
      </c>
      <c r="AU2466" s="13" t="s">
        <v>82</v>
      </c>
    </row>
    <row r="2467" spans="2:65" s="1" customFormat="1" ht="24.15" customHeight="1">
      <c r="B2467" s="25"/>
      <c r="C2467" s="124" t="s">
        <v>4012</v>
      </c>
      <c r="D2467" s="124" t="s">
        <v>128</v>
      </c>
      <c r="E2467" s="125" t="s">
        <v>4013</v>
      </c>
      <c r="F2467" s="126" t="s">
        <v>4014</v>
      </c>
      <c r="G2467" s="127" t="s">
        <v>2039</v>
      </c>
      <c r="H2467" s="128">
        <v>6000</v>
      </c>
      <c r="I2467" s="129">
        <v>220</v>
      </c>
      <c r="J2467" s="129">
        <f>ROUND(I2467*H2467,2)</f>
        <v>1320000</v>
      </c>
      <c r="K2467" s="126" t="s">
        <v>132</v>
      </c>
      <c r="L2467" s="25"/>
      <c r="M2467" s="130" t="s">
        <v>1</v>
      </c>
      <c r="N2467" s="131" t="s">
        <v>39</v>
      </c>
      <c r="O2467" s="132">
        <v>0</v>
      </c>
      <c r="P2467" s="132">
        <f>O2467*H2467</f>
        <v>0</v>
      </c>
      <c r="Q2467" s="132">
        <v>0</v>
      </c>
      <c r="R2467" s="132">
        <f>Q2467*H2467</f>
        <v>0</v>
      </c>
      <c r="S2467" s="132">
        <v>0</v>
      </c>
      <c r="T2467" s="133">
        <f>S2467*H2467</f>
        <v>0</v>
      </c>
      <c r="AR2467" s="134" t="s">
        <v>4004</v>
      </c>
      <c r="AT2467" s="134" t="s">
        <v>128</v>
      </c>
      <c r="AU2467" s="134" t="s">
        <v>82</v>
      </c>
      <c r="AY2467" s="13" t="s">
        <v>125</v>
      </c>
      <c r="BE2467" s="135">
        <f>IF(N2467="základní",J2467,0)</f>
        <v>1320000</v>
      </c>
      <c r="BF2467" s="135">
        <f>IF(N2467="snížená",J2467,0)</f>
        <v>0</v>
      </c>
      <c r="BG2467" s="135">
        <f>IF(N2467="zákl. přenesená",J2467,0)</f>
        <v>0</v>
      </c>
      <c r="BH2467" s="135">
        <f>IF(N2467="sníž. přenesená",J2467,0)</f>
        <v>0</v>
      </c>
      <c r="BI2467" s="135">
        <f>IF(N2467="nulová",J2467,0)</f>
        <v>0</v>
      </c>
      <c r="BJ2467" s="13" t="s">
        <v>82</v>
      </c>
      <c r="BK2467" s="135">
        <f>ROUND(I2467*H2467,2)</f>
        <v>1320000</v>
      </c>
      <c r="BL2467" s="13" t="s">
        <v>4004</v>
      </c>
      <c r="BM2467" s="134" t="s">
        <v>4015</v>
      </c>
    </row>
    <row r="2468" spans="2:65" s="1" customFormat="1" ht="38.4">
      <c r="B2468" s="25"/>
      <c r="D2468" s="136" t="s">
        <v>134</v>
      </c>
      <c r="F2468" s="137" t="s">
        <v>4016</v>
      </c>
      <c r="L2468" s="25"/>
      <c r="M2468" s="138"/>
      <c r="T2468" s="49"/>
      <c r="AT2468" s="13" t="s">
        <v>134</v>
      </c>
      <c r="AU2468" s="13" t="s">
        <v>82</v>
      </c>
    </row>
    <row r="2469" spans="2:65" s="1" customFormat="1" ht="38.4">
      <c r="B2469" s="25"/>
      <c r="D2469" s="136" t="s">
        <v>136</v>
      </c>
      <c r="F2469" s="139" t="s">
        <v>4017</v>
      </c>
      <c r="L2469" s="25"/>
      <c r="M2469" s="138"/>
      <c r="T2469" s="49"/>
      <c r="AT2469" s="13" t="s">
        <v>136</v>
      </c>
      <c r="AU2469" s="13" t="s">
        <v>82</v>
      </c>
    </row>
    <row r="2470" spans="2:65" s="1" customFormat="1" ht="24.15" customHeight="1">
      <c r="B2470" s="25"/>
      <c r="C2470" s="124" t="s">
        <v>2164</v>
      </c>
      <c r="D2470" s="124" t="s">
        <v>128</v>
      </c>
      <c r="E2470" s="125" t="s">
        <v>4018</v>
      </c>
      <c r="F2470" s="126" t="s">
        <v>4019</v>
      </c>
      <c r="G2470" s="127" t="s">
        <v>2039</v>
      </c>
      <c r="H2470" s="128">
        <v>60000</v>
      </c>
      <c r="I2470" s="129">
        <v>145</v>
      </c>
      <c r="J2470" s="129">
        <f>ROUND(I2470*H2470,2)</f>
        <v>8700000</v>
      </c>
      <c r="K2470" s="126" t="s">
        <v>132</v>
      </c>
      <c r="L2470" s="25"/>
      <c r="M2470" s="130" t="s">
        <v>1</v>
      </c>
      <c r="N2470" s="131" t="s">
        <v>39</v>
      </c>
      <c r="O2470" s="132">
        <v>0</v>
      </c>
      <c r="P2470" s="132">
        <f>O2470*H2470</f>
        <v>0</v>
      </c>
      <c r="Q2470" s="132">
        <v>0</v>
      </c>
      <c r="R2470" s="132">
        <f>Q2470*H2470</f>
        <v>0</v>
      </c>
      <c r="S2470" s="132">
        <v>0</v>
      </c>
      <c r="T2470" s="133">
        <f>S2470*H2470</f>
        <v>0</v>
      </c>
      <c r="AR2470" s="134" t="s">
        <v>4004</v>
      </c>
      <c r="AT2470" s="134" t="s">
        <v>128</v>
      </c>
      <c r="AU2470" s="134" t="s">
        <v>82</v>
      </c>
      <c r="AY2470" s="13" t="s">
        <v>125</v>
      </c>
      <c r="BE2470" s="135">
        <f>IF(N2470="základní",J2470,0)</f>
        <v>8700000</v>
      </c>
      <c r="BF2470" s="135">
        <f>IF(N2470="snížená",J2470,0)</f>
        <v>0</v>
      </c>
      <c r="BG2470" s="135">
        <f>IF(N2470="zákl. přenesená",J2470,0)</f>
        <v>0</v>
      </c>
      <c r="BH2470" s="135">
        <f>IF(N2470="sníž. přenesená",J2470,0)</f>
        <v>0</v>
      </c>
      <c r="BI2470" s="135">
        <f>IF(N2470="nulová",J2470,0)</f>
        <v>0</v>
      </c>
      <c r="BJ2470" s="13" t="s">
        <v>82</v>
      </c>
      <c r="BK2470" s="135">
        <f>ROUND(I2470*H2470,2)</f>
        <v>8700000</v>
      </c>
      <c r="BL2470" s="13" t="s">
        <v>4004</v>
      </c>
      <c r="BM2470" s="134" t="s">
        <v>4020</v>
      </c>
    </row>
    <row r="2471" spans="2:65" s="1" customFormat="1" ht="38.4">
      <c r="B2471" s="25"/>
      <c r="D2471" s="136" t="s">
        <v>134</v>
      </c>
      <c r="F2471" s="137" t="s">
        <v>4021</v>
      </c>
      <c r="L2471" s="25"/>
      <c r="M2471" s="138"/>
      <c r="T2471" s="49"/>
      <c r="AT2471" s="13" t="s">
        <v>134</v>
      </c>
      <c r="AU2471" s="13" t="s">
        <v>82</v>
      </c>
    </row>
    <row r="2472" spans="2:65" s="1" customFormat="1" ht="38.4">
      <c r="B2472" s="25"/>
      <c r="D2472" s="136" t="s">
        <v>136</v>
      </c>
      <c r="F2472" s="139" t="s">
        <v>4017</v>
      </c>
      <c r="L2472" s="25"/>
      <c r="M2472" s="138"/>
      <c r="T2472" s="49"/>
      <c r="AT2472" s="13" t="s">
        <v>136</v>
      </c>
      <c r="AU2472" s="13" t="s">
        <v>82</v>
      </c>
    </row>
    <row r="2473" spans="2:65" s="1" customFormat="1" ht="24.15" customHeight="1">
      <c r="B2473" s="25"/>
      <c r="C2473" s="124" t="s">
        <v>4022</v>
      </c>
      <c r="D2473" s="124" t="s">
        <v>128</v>
      </c>
      <c r="E2473" s="125" t="s">
        <v>4023</v>
      </c>
      <c r="F2473" s="126" t="s">
        <v>4024</v>
      </c>
      <c r="G2473" s="127" t="s">
        <v>2039</v>
      </c>
      <c r="H2473" s="128">
        <v>2000</v>
      </c>
      <c r="I2473" s="129">
        <v>661</v>
      </c>
      <c r="J2473" s="129">
        <f>ROUND(I2473*H2473,2)</f>
        <v>1322000</v>
      </c>
      <c r="K2473" s="126" t="s">
        <v>132</v>
      </c>
      <c r="L2473" s="25"/>
      <c r="M2473" s="130" t="s">
        <v>1</v>
      </c>
      <c r="N2473" s="131" t="s">
        <v>39</v>
      </c>
      <c r="O2473" s="132">
        <v>0</v>
      </c>
      <c r="P2473" s="132">
        <f>O2473*H2473</f>
        <v>0</v>
      </c>
      <c r="Q2473" s="132">
        <v>0</v>
      </c>
      <c r="R2473" s="132">
        <f>Q2473*H2473</f>
        <v>0</v>
      </c>
      <c r="S2473" s="132">
        <v>0</v>
      </c>
      <c r="T2473" s="133">
        <f>S2473*H2473</f>
        <v>0</v>
      </c>
      <c r="AR2473" s="134" t="s">
        <v>4004</v>
      </c>
      <c r="AT2473" s="134" t="s">
        <v>128</v>
      </c>
      <c r="AU2473" s="134" t="s">
        <v>82</v>
      </c>
      <c r="AY2473" s="13" t="s">
        <v>125</v>
      </c>
      <c r="BE2473" s="135">
        <f>IF(N2473="základní",J2473,0)</f>
        <v>1322000</v>
      </c>
      <c r="BF2473" s="135">
        <f>IF(N2473="snížená",J2473,0)</f>
        <v>0</v>
      </c>
      <c r="BG2473" s="135">
        <f>IF(N2473="zákl. přenesená",J2473,0)</f>
        <v>0</v>
      </c>
      <c r="BH2473" s="135">
        <f>IF(N2473="sníž. přenesená",J2473,0)</f>
        <v>0</v>
      </c>
      <c r="BI2473" s="135">
        <f>IF(N2473="nulová",J2473,0)</f>
        <v>0</v>
      </c>
      <c r="BJ2473" s="13" t="s">
        <v>82</v>
      </c>
      <c r="BK2473" s="135">
        <f>ROUND(I2473*H2473,2)</f>
        <v>1322000</v>
      </c>
      <c r="BL2473" s="13" t="s">
        <v>4004</v>
      </c>
      <c r="BM2473" s="134" t="s">
        <v>4025</v>
      </c>
    </row>
    <row r="2474" spans="2:65" s="1" customFormat="1" ht="38.4">
      <c r="B2474" s="25"/>
      <c r="D2474" s="136" t="s">
        <v>134</v>
      </c>
      <c r="F2474" s="137" t="s">
        <v>4026</v>
      </c>
      <c r="L2474" s="25"/>
      <c r="M2474" s="138"/>
      <c r="T2474" s="49"/>
      <c r="AT2474" s="13" t="s">
        <v>134</v>
      </c>
      <c r="AU2474" s="13" t="s">
        <v>82</v>
      </c>
    </row>
    <row r="2475" spans="2:65" s="1" customFormat="1" ht="38.4">
      <c r="B2475" s="25"/>
      <c r="D2475" s="136" t="s">
        <v>136</v>
      </c>
      <c r="F2475" s="139" t="s">
        <v>4017</v>
      </c>
      <c r="L2475" s="25"/>
      <c r="M2475" s="138"/>
      <c r="T2475" s="49"/>
      <c r="AT2475" s="13" t="s">
        <v>136</v>
      </c>
      <c r="AU2475" s="13" t="s">
        <v>82</v>
      </c>
    </row>
    <row r="2476" spans="2:65" s="1" customFormat="1" ht="33" customHeight="1">
      <c r="B2476" s="25"/>
      <c r="C2476" s="124" t="s">
        <v>2170</v>
      </c>
      <c r="D2476" s="124" t="s">
        <v>128</v>
      </c>
      <c r="E2476" s="125" t="s">
        <v>4027</v>
      </c>
      <c r="F2476" s="126" t="s">
        <v>4028</v>
      </c>
      <c r="G2476" s="127" t="s">
        <v>2039</v>
      </c>
      <c r="H2476" s="128">
        <v>20000</v>
      </c>
      <c r="I2476" s="129">
        <v>149</v>
      </c>
      <c r="J2476" s="129">
        <f>ROUND(I2476*H2476,2)</f>
        <v>2980000</v>
      </c>
      <c r="K2476" s="126" t="s">
        <v>132</v>
      </c>
      <c r="L2476" s="25"/>
      <c r="M2476" s="130" t="s">
        <v>1</v>
      </c>
      <c r="N2476" s="131" t="s">
        <v>39</v>
      </c>
      <c r="O2476" s="132">
        <v>0</v>
      </c>
      <c r="P2476" s="132">
        <f>O2476*H2476</f>
        <v>0</v>
      </c>
      <c r="Q2476" s="132">
        <v>0</v>
      </c>
      <c r="R2476" s="132">
        <f>Q2476*H2476</f>
        <v>0</v>
      </c>
      <c r="S2476" s="132">
        <v>0</v>
      </c>
      <c r="T2476" s="133">
        <f>S2476*H2476</f>
        <v>0</v>
      </c>
      <c r="AR2476" s="134" t="s">
        <v>4004</v>
      </c>
      <c r="AT2476" s="134" t="s">
        <v>128</v>
      </c>
      <c r="AU2476" s="134" t="s">
        <v>82</v>
      </c>
      <c r="AY2476" s="13" t="s">
        <v>125</v>
      </c>
      <c r="BE2476" s="135">
        <f>IF(N2476="základní",J2476,0)</f>
        <v>2980000</v>
      </c>
      <c r="BF2476" s="135">
        <f>IF(N2476="snížená",J2476,0)</f>
        <v>0</v>
      </c>
      <c r="BG2476" s="135">
        <f>IF(N2476="zákl. přenesená",J2476,0)</f>
        <v>0</v>
      </c>
      <c r="BH2476" s="135">
        <f>IF(N2476="sníž. přenesená",J2476,0)</f>
        <v>0</v>
      </c>
      <c r="BI2476" s="135">
        <f>IF(N2476="nulová",J2476,0)</f>
        <v>0</v>
      </c>
      <c r="BJ2476" s="13" t="s">
        <v>82</v>
      </c>
      <c r="BK2476" s="135">
        <f>ROUND(I2476*H2476,2)</f>
        <v>2980000</v>
      </c>
      <c r="BL2476" s="13" t="s">
        <v>4004</v>
      </c>
      <c r="BM2476" s="134" t="s">
        <v>4029</v>
      </c>
    </row>
    <row r="2477" spans="2:65" s="1" customFormat="1" ht="38.4">
      <c r="B2477" s="25"/>
      <c r="D2477" s="136" t="s">
        <v>134</v>
      </c>
      <c r="F2477" s="137" t="s">
        <v>4030</v>
      </c>
      <c r="L2477" s="25"/>
      <c r="M2477" s="138"/>
      <c r="T2477" s="49"/>
      <c r="AT2477" s="13" t="s">
        <v>134</v>
      </c>
      <c r="AU2477" s="13" t="s">
        <v>82</v>
      </c>
    </row>
    <row r="2478" spans="2:65" s="1" customFormat="1" ht="38.4">
      <c r="B2478" s="25"/>
      <c r="D2478" s="136" t="s">
        <v>136</v>
      </c>
      <c r="F2478" s="139" t="s">
        <v>4017</v>
      </c>
      <c r="L2478" s="25"/>
      <c r="M2478" s="138"/>
      <c r="T2478" s="49"/>
      <c r="AT2478" s="13" t="s">
        <v>136</v>
      </c>
      <c r="AU2478" s="13" t="s">
        <v>82</v>
      </c>
    </row>
    <row r="2479" spans="2:65" s="1" customFormat="1" ht="16.5" customHeight="1">
      <c r="B2479" s="25"/>
      <c r="C2479" s="124" t="s">
        <v>4031</v>
      </c>
      <c r="D2479" s="124" t="s">
        <v>128</v>
      </c>
      <c r="E2479" s="125" t="s">
        <v>4032</v>
      </c>
      <c r="F2479" s="126" t="s">
        <v>4033</v>
      </c>
      <c r="G2479" s="127" t="s">
        <v>2039</v>
      </c>
      <c r="H2479" s="128">
        <v>1000</v>
      </c>
      <c r="I2479" s="129">
        <v>228</v>
      </c>
      <c r="J2479" s="129">
        <f>ROUND(I2479*H2479,2)</f>
        <v>228000</v>
      </c>
      <c r="K2479" s="126" t="s">
        <v>132</v>
      </c>
      <c r="L2479" s="25"/>
      <c r="M2479" s="130" t="s">
        <v>1</v>
      </c>
      <c r="N2479" s="131" t="s">
        <v>39</v>
      </c>
      <c r="O2479" s="132">
        <v>0</v>
      </c>
      <c r="P2479" s="132">
        <f>O2479*H2479</f>
        <v>0</v>
      </c>
      <c r="Q2479" s="132">
        <v>0</v>
      </c>
      <c r="R2479" s="132">
        <f>Q2479*H2479</f>
        <v>0</v>
      </c>
      <c r="S2479" s="132">
        <v>0</v>
      </c>
      <c r="T2479" s="133">
        <f>S2479*H2479</f>
        <v>0</v>
      </c>
      <c r="AR2479" s="134" t="s">
        <v>4004</v>
      </c>
      <c r="AT2479" s="134" t="s">
        <v>128</v>
      </c>
      <c r="AU2479" s="134" t="s">
        <v>82</v>
      </c>
      <c r="AY2479" s="13" t="s">
        <v>125</v>
      </c>
      <c r="BE2479" s="135">
        <f>IF(N2479="základní",J2479,0)</f>
        <v>228000</v>
      </c>
      <c r="BF2479" s="135">
        <f>IF(N2479="snížená",J2479,0)</f>
        <v>0</v>
      </c>
      <c r="BG2479" s="135">
        <f>IF(N2479="zákl. přenesená",J2479,0)</f>
        <v>0</v>
      </c>
      <c r="BH2479" s="135">
        <f>IF(N2479="sníž. přenesená",J2479,0)</f>
        <v>0</v>
      </c>
      <c r="BI2479" s="135">
        <f>IF(N2479="nulová",J2479,0)</f>
        <v>0</v>
      </c>
      <c r="BJ2479" s="13" t="s">
        <v>82</v>
      </c>
      <c r="BK2479" s="135">
        <f>ROUND(I2479*H2479,2)</f>
        <v>228000</v>
      </c>
      <c r="BL2479" s="13" t="s">
        <v>4004</v>
      </c>
      <c r="BM2479" s="134" t="s">
        <v>4034</v>
      </c>
    </row>
    <row r="2480" spans="2:65" s="1" customFormat="1" ht="28.8">
      <c r="B2480" s="25"/>
      <c r="D2480" s="136" t="s">
        <v>134</v>
      </c>
      <c r="F2480" s="137" t="s">
        <v>4035</v>
      </c>
      <c r="L2480" s="25"/>
      <c r="M2480" s="138"/>
      <c r="T2480" s="49"/>
      <c r="AT2480" s="13" t="s">
        <v>134</v>
      </c>
      <c r="AU2480" s="13" t="s">
        <v>82</v>
      </c>
    </row>
    <row r="2481" spans="2:65" s="1" customFormat="1" ht="38.4">
      <c r="B2481" s="25"/>
      <c r="D2481" s="136" t="s">
        <v>136</v>
      </c>
      <c r="F2481" s="139" t="s">
        <v>4036</v>
      </c>
      <c r="L2481" s="25"/>
      <c r="M2481" s="138"/>
      <c r="T2481" s="49"/>
      <c r="AT2481" s="13" t="s">
        <v>136</v>
      </c>
      <c r="AU2481" s="13" t="s">
        <v>82</v>
      </c>
    </row>
    <row r="2482" spans="2:65" s="1" customFormat="1" ht="16.5" customHeight="1">
      <c r="B2482" s="25"/>
      <c r="C2482" s="124" t="s">
        <v>2175</v>
      </c>
      <c r="D2482" s="124" t="s">
        <v>128</v>
      </c>
      <c r="E2482" s="125" t="s">
        <v>4037</v>
      </c>
      <c r="F2482" s="126" t="s">
        <v>4038</v>
      </c>
      <c r="G2482" s="127" t="s">
        <v>2039</v>
      </c>
      <c r="H2482" s="128">
        <v>1000</v>
      </c>
      <c r="I2482" s="129">
        <v>617</v>
      </c>
      <c r="J2482" s="129">
        <f>ROUND(I2482*H2482,2)</f>
        <v>617000</v>
      </c>
      <c r="K2482" s="126" t="s">
        <v>132</v>
      </c>
      <c r="L2482" s="25"/>
      <c r="M2482" s="130" t="s">
        <v>1</v>
      </c>
      <c r="N2482" s="131" t="s">
        <v>39</v>
      </c>
      <c r="O2482" s="132">
        <v>0</v>
      </c>
      <c r="P2482" s="132">
        <f>O2482*H2482</f>
        <v>0</v>
      </c>
      <c r="Q2482" s="132">
        <v>0</v>
      </c>
      <c r="R2482" s="132">
        <f>Q2482*H2482</f>
        <v>0</v>
      </c>
      <c r="S2482" s="132">
        <v>0</v>
      </c>
      <c r="T2482" s="133">
        <f>S2482*H2482</f>
        <v>0</v>
      </c>
      <c r="AR2482" s="134" t="s">
        <v>4004</v>
      </c>
      <c r="AT2482" s="134" t="s">
        <v>128</v>
      </c>
      <c r="AU2482" s="134" t="s">
        <v>82</v>
      </c>
      <c r="AY2482" s="13" t="s">
        <v>125</v>
      </c>
      <c r="BE2482" s="135">
        <f>IF(N2482="základní",J2482,0)</f>
        <v>617000</v>
      </c>
      <c r="BF2482" s="135">
        <f>IF(N2482="snížená",J2482,0)</f>
        <v>0</v>
      </c>
      <c r="BG2482" s="135">
        <f>IF(N2482="zákl. přenesená",J2482,0)</f>
        <v>0</v>
      </c>
      <c r="BH2482" s="135">
        <f>IF(N2482="sníž. přenesená",J2482,0)</f>
        <v>0</v>
      </c>
      <c r="BI2482" s="135">
        <f>IF(N2482="nulová",J2482,0)</f>
        <v>0</v>
      </c>
      <c r="BJ2482" s="13" t="s">
        <v>82</v>
      </c>
      <c r="BK2482" s="135">
        <f>ROUND(I2482*H2482,2)</f>
        <v>617000</v>
      </c>
      <c r="BL2482" s="13" t="s">
        <v>4004</v>
      </c>
      <c r="BM2482" s="134" t="s">
        <v>4039</v>
      </c>
    </row>
    <row r="2483" spans="2:65" s="1" customFormat="1" ht="28.8">
      <c r="B2483" s="25"/>
      <c r="D2483" s="136" t="s">
        <v>134</v>
      </c>
      <c r="F2483" s="137" t="s">
        <v>4040</v>
      </c>
      <c r="L2483" s="25"/>
      <c r="M2483" s="138"/>
      <c r="T2483" s="49"/>
      <c r="AT2483" s="13" t="s">
        <v>134</v>
      </c>
      <c r="AU2483" s="13" t="s">
        <v>82</v>
      </c>
    </row>
    <row r="2484" spans="2:65" s="1" customFormat="1" ht="38.4">
      <c r="B2484" s="25"/>
      <c r="D2484" s="136" t="s">
        <v>136</v>
      </c>
      <c r="F2484" s="139" t="s">
        <v>4036</v>
      </c>
      <c r="L2484" s="25"/>
      <c r="M2484" s="138"/>
      <c r="T2484" s="49"/>
      <c r="AT2484" s="13" t="s">
        <v>136</v>
      </c>
      <c r="AU2484" s="13" t="s">
        <v>82</v>
      </c>
    </row>
    <row r="2485" spans="2:65" s="1" customFormat="1" ht="16.5" customHeight="1">
      <c r="B2485" s="25"/>
      <c r="C2485" s="124" t="s">
        <v>4041</v>
      </c>
      <c r="D2485" s="124" t="s">
        <v>128</v>
      </c>
      <c r="E2485" s="125" t="s">
        <v>4042</v>
      </c>
      <c r="F2485" s="126" t="s">
        <v>4043</v>
      </c>
      <c r="G2485" s="127" t="s">
        <v>2039</v>
      </c>
      <c r="H2485" s="128">
        <v>1000</v>
      </c>
      <c r="I2485" s="129">
        <v>151</v>
      </c>
      <c r="J2485" s="129">
        <f>ROUND(I2485*H2485,2)</f>
        <v>151000</v>
      </c>
      <c r="K2485" s="126" t="s">
        <v>132</v>
      </c>
      <c r="L2485" s="25"/>
      <c r="M2485" s="130" t="s">
        <v>1</v>
      </c>
      <c r="N2485" s="131" t="s">
        <v>39</v>
      </c>
      <c r="O2485" s="132">
        <v>0</v>
      </c>
      <c r="P2485" s="132">
        <f>O2485*H2485</f>
        <v>0</v>
      </c>
      <c r="Q2485" s="132">
        <v>0</v>
      </c>
      <c r="R2485" s="132">
        <f>Q2485*H2485</f>
        <v>0</v>
      </c>
      <c r="S2485" s="132">
        <v>0</v>
      </c>
      <c r="T2485" s="133">
        <f>S2485*H2485</f>
        <v>0</v>
      </c>
      <c r="AR2485" s="134" t="s">
        <v>4004</v>
      </c>
      <c r="AT2485" s="134" t="s">
        <v>128</v>
      </c>
      <c r="AU2485" s="134" t="s">
        <v>82</v>
      </c>
      <c r="AY2485" s="13" t="s">
        <v>125</v>
      </c>
      <c r="BE2485" s="135">
        <f>IF(N2485="základní",J2485,0)</f>
        <v>151000</v>
      </c>
      <c r="BF2485" s="135">
        <f>IF(N2485="snížená",J2485,0)</f>
        <v>0</v>
      </c>
      <c r="BG2485" s="135">
        <f>IF(N2485="zákl. přenesená",J2485,0)</f>
        <v>0</v>
      </c>
      <c r="BH2485" s="135">
        <f>IF(N2485="sníž. přenesená",J2485,0)</f>
        <v>0</v>
      </c>
      <c r="BI2485" s="135">
        <f>IF(N2485="nulová",J2485,0)</f>
        <v>0</v>
      </c>
      <c r="BJ2485" s="13" t="s">
        <v>82</v>
      </c>
      <c r="BK2485" s="135">
        <f>ROUND(I2485*H2485,2)</f>
        <v>151000</v>
      </c>
      <c r="BL2485" s="13" t="s">
        <v>4004</v>
      </c>
      <c r="BM2485" s="134" t="s">
        <v>4044</v>
      </c>
    </row>
    <row r="2486" spans="2:65" s="1" customFormat="1" ht="19.2">
      <c r="B2486" s="25"/>
      <c r="D2486" s="136" t="s">
        <v>134</v>
      </c>
      <c r="F2486" s="137" t="s">
        <v>4045</v>
      </c>
      <c r="L2486" s="25"/>
      <c r="M2486" s="138"/>
      <c r="T2486" s="49"/>
      <c r="AT2486" s="13" t="s">
        <v>134</v>
      </c>
      <c r="AU2486" s="13" t="s">
        <v>82</v>
      </c>
    </row>
    <row r="2487" spans="2:65" s="1" customFormat="1" ht="19.2">
      <c r="B2487" s="25"/>
      <c r="D2487" s="136" t="s">
        <v>136</v>
      </c>
      <c r="F2487" s="139" t="s">
        <v>4046</v>
      </c>
      <c r="L2487" s="25"/>
      <c r="M2487" s="138"/>
      <c r="T2487" s="49"/>
      <c r="AT2487" s="13" t="s">
        <v>136</v>
      </c>
      <c r="AU2487" s="13" t="s">
        <v>82</v>
      </c>
    </row>
    <row r="2488" spans="2:65" s="1" customFormat="1" ht="16.5" customHeight="1">
      <c r="B2488" s="25"/>
      <c r="C2488" s="124" t="s">
        <v>2181</v>
      </c>
      <c r="D2488" s="124" t="s">
        <v>128</v>
      </c>
      <c r="E2488" s="125" t="s">
        <v>4047</v>
      </c>
      <c r="F2488" s="126" t="s">
        <v>4048</v>
      </c>
      <c r="G2488" s="127" t="s">
        <v>2039</v>
      </c>
      <c r="H2488" s="128">
        <v>1000</v>
      </c>
      <c r="I2488" s="129">
        <v>398</v>
      </c>
      <c r="J2488" s="129">
        <f>ROUND(I2488*H2488,2)</f>
        <v>398000</v>
      </c>
      <c r="K2488" s="126" t="s">
        <v>132</v>
      </c>
      <c r="L2488" s="25"/>
      <c r="M2488" s="130" t="s">
        <v>1</v>
      </c>
      <c r="N2488" s="131" t="s">
        <v>39</v>
      </c>
      <c r="O2488" s="132">
        <v>0</v>
      </c>
      <c r="P2488" s="132">
        <f>O2488*H2488</f>
        <v>0</v>
      </c>
      <c r="Q2488" s="132">
        <v>0</v>
      </c>
      <c r="R2488" s="132">
        <f>Q2488*H2488</f>
        <v>0</v>
      </c>
      <c r="S2488" s="132">
        <v>0</v>
      </c>
      <c r="T2488" s="133">
        <f>S2488*H2488</f>
        <v>0</v>
      </c>
      <c r="AR2488" s="134" t="s">
        <v>4004</v>
      </c>
      <c r="AT2488" s="134" t="s">
        <v>128</v>
      </c>
      <c r="AU2488" s="134" t="s">
        <v>82</v>
      </c>
      <c r="AY2488" s="13" t="s">
        <v>125</v>
      </c>
      <c r="BE2488" s="135">
        <f>IF(N2488="základní",J2488,0)</f>
        <v>398000</v>
      </c>
      <c r="BF2488" s="135">
        <f>IF(N2488="snížená",J2488,0)</f>
        <v>0</v>
      </c>
      <c r="BG2488" s="135">
        <f>IF(N2488="zákl. přenesená",J2488,0)</f>
        <v>0</v>
      </c>
      <c r="BH2488" s="135">
        <f>IF(N2488="sníž. přenesená",J2488,0)</f>
        <v>0</v>
      </c>
      <c r="BI2488" s="135">
        <f>IF(N2488="nulová",J2488,0)</f>
        <v>0</v>
      </c>
      <c r="BJ2488" s="13" t="s">
        <v>82</v>
      </c>
      <c r="BK2488" s="135">
        <f>ROUND(I2488*H2488,2)</f>
        <v>398000</v>
      </c>
      <c r="BL2488" s="13" t="s">
        <v>4004</v>
      </c>
      <c r="BM2488" s="134" t="s">
        <v>4049</v>
      </c>
    </row>
    <row r="2489" spans="2:65" s="1" customFormat="1" ht="19.2">
      <c r="B2489" s="25"/>
      <c r="D2489" s="136" t="s">
        <v>134</v>
      </c>
      <c r="F2489" s="137" t="s">
        <v>4050</v>
      </c>
      <c r="L2489" s="25"/>
      <c r="M2489" s="138"/>
      <c r="T2489" s="49"/>
      <c r="AT2489" s="13" t="s">
        <v>134</v>
      </c>
      <c r="AU2489" s="13" t="s">
        <v>82</v>
      </c>
    </row>
    <row r="2490" spans="2:65" s="1" customFormat="1" ht="19.2">
      <c r="B2490" s="25"/>
      <c r="D2490" s="136" t="s">
        <v>136</v>
      </c>
      <c r="F2490" s="139" t="s">
        <v>4046</v>
      </c>
      <c r="L2490" s="25"/>
      <c r="M2490" s="138"/>
      <c r="T2490" s="49"/>
      <c r="AT2490" s="13" t="s">
        <v>136</v>
      </c>
      <c r="AU2490" s="13" t="s">
        <v>82</v>
      </c>
    </row>
    <row r="2491" spans="2:65" s="1" customFormat="1" ht="16.5" customHeight="1">
      <c r="B2491" s="25"/>
      <c r="C2491" s="124" t="s">
        <v>4051</v>
      </c>
      <c r="D2491" s="124" t="s">
        <v>128</v>
      </c>
      <c r="E2491" s="125" t="s">
        <v>4052</v>
      </c>
      <c r="F2491" s="126" t="s">
        <v>4053</v>
      </c>
      <c r="G2491" s="127" t="s">
        <v>146</v>
      </c>
      <c r="H2491" s="128">
        <v>30</v>
      </c>
      <c r="I2491" s="129">
        <v>3660</v>
      </c>
      <c r="J2491" s="129">
        <f>ROUND(I2491*H2491,2)</f>
        <v>109800</v>
      </c>
      <c r="K2491" s="126" t="s">
        <v>132</v>
      </c>
      <c r="L2491" s="25"/>
      <c r="M2491" s="130" t="s">
        <v>1</v>
      </c>
      <c r="N2491" s="131" t="s">
        <v>39</v>
      </c>
      <c r="O2491" s="132">
        <v>0</v>
      </c>
      <c r="P2491" s="132">
        <f>O2491*H2491</f>
        <v>0</v>
      </c>
      <c r="Q2491" s="132">
        <v>0</v>
      </c>
      <c r="R2491" s="132">
        <f>Q2491*H2491</f>
        <v>0</v>
      </c>
      <c r="S2491" s="132">
        <v>0</v>
      </c>
      <c r="T2491" s="133">
        <f>S2491*H2491</f>
        <v>0</v>
      </c>
      <c r="AR2491" s="134" t="s">
        <v>4004</v>
      </c>
      <c r="AT2491" s="134" t="s">
        <v>128</v>
      </c>
      <c r="AU2491" s="134" t="s">
        <v>82</v>
      </c>
      <c r="AY2491" s="13" t="s">
        <v>125</v>
      </c>
      <c r="BE2491" s="135">
        <f>IF(N2491="základní",J2491,0)</f>
        <v>109800</v>
      </c>
      <c r="BF2491" s="135">
        <f>IF(N2491="snížená",J2491,0)</f>
        <v>0</v>
      </c>
      <c r="BG2491" s="135">
        <f>IF(N2491="zákl. přenesená",J2491,0)</f>
        <v>0</v>
      </c>
      <c r="BH2491" s="135">
        <f>IF(N2491="sníž. přenesená",J2491,0)</f>
        <v>0</v>
      </c>
      <c r="BI2491" s="135">
        <f>IF(N2491="nulová",J2491,0)</f>
        <v>0</v>
      </c>
      <c r="BJ2491" s="13" t="s">
        <v>82</v>
      </c>
      <c r="BK2491" s="135">
        <f>ROUND(I2491*H2491,2)</f>
        <v>109800</v>
      </c>
      <c r="BL2491" s="13" t="s">
        <v>4004</v>
      </c>
      <c r="BM2491" s="134" t="s">
        <v>4054</v>
      </c>
    </row>
    <row r="2492" spans="2:65" s="1" customFormat="1" ht="28.8">
      <c r="B2492" s="25"/>
      <c r="D2492" s="136" t="s">
        <v>134</v>
      </c>
      <c r="F2492" s="137" t="s">
        <v>4055</v>
      </c>
      <c r="L2492" s="25"/>
      <c r="M2492" s="138"/>
      <c r="T2492" s="49"/>
      <c r="AT2492" s="13" t="s">
        <v>134</v>
      </c>
      <c r="AU2492" s="13" t="s">
        <v>82</v>
      </c>
    </row>
    <row r="2493" spans="2:65" s="1" customFormat="1" ht="28.8">
      <c r="B2493" s="25"/>
      <c r="D2493" s="136" t="s">
        <v>136</v>
      </c>
      <c r="F2493" s="139" t="s">
        <v>4056</v>
      </c>
      <c r="L2493" s="25"/>
      <c r="M2493" s="138"/>
      <c r="T2493" s="49"/>
      <c r="AT2493" s="13" t="s">
        <v>136</v>
      </c>
      <c r="AU2493" s="13" t="s">
        <v>82</v>
      </c>
    </row>
    <row r="2494" spans="2:65" s="1" customFormat="1" ht="16.5" customHeight="1">
      <c r="B2494" s="25"/>
      <c r="C2494" s="124" t="s">
        <v>2187</v>
      </c>
      <c r="D2494" s="124" t="s">
        <v>128</v>
      </c>
      <c r="E2494" s="125" t="s">
        <v>4057</v>
      </c>
      <c r="F2494" s="126" t="s">
        <v>4058</v>
      </c>
      <c r="G2494" s="127" t="s">
        <v>146</v>
      </c>
      <c r="H2494" s="128">
        <v>10</v>
      </c>
      <c r="I2494" s="129">
        <v>8020</v>
      </c>
      <c r="J2494" s="129">
        <f>ROUND(I2494*H2494,2)</f>
        <v>80200</v>
      </c>
      <c r="K2494" s="126" t="s">
        <v>132</v>
      </c>
      <c r="L2494" s="25"/>
      <c r="M2494" s="130" t="s">
        <v>1</v>
      </c>
      <c r="N2494" s="131" t="s">
        <v>39</v>
      </c>
      <c r="O2494" s="132">
        <v>0</v>
      </c>
      <c r="P2494" s="132">
        <f>O2494*H2494</f>
        <v>0</v>
      </c>
      <c r="Q2494" s="132">
        <v>0</v>
      </c>
      <c r="R2494" s="132">
        <f>Q2494*H2494</f>
        <v>0</v>
      </c>
      <c r="S2494" s="132">
        <v>0</v>
      </c>
      <c r="T2494" s="133">
        <f>S2494*H2494</f>
        <v>0</v>
      </c>
      <c r="AR2494" s="134" t="s">
        <v>4004</v>
      </c>
      <c r="AT2494" s="134" t="s">
        <v>128</v>
      </c>
      <c r="AU2494" s="134" t="s">
        <v>82</v>
      </c>
      <c r="AY2494" s="13" t="s">
        <v>125</v>
      </c>
      <c r="BE2494" s="135">
        <f>IF(N2494="základní",J2494,0)</f>
        <v>80200</v>
      </c>
      <c r="BF2494" s="135">
        <f>IF(N2494="snížená",J2494,0)</f>
        <v>0</v>
      </c>
      <c r="BG2494" s="135">
        <f>IF(N2494="zákl. přenesená",J2494,0)</f>
        <v>0</v>
      </c>
      <c r="BH2494" s="135">
        <f>IF(N2494="sníž. přenesená",J2494,0)</f>
        <v>0</v>
      </c>
      <c r="BI2494" s="135">
        <f>IF(N2494="nulová",J2494,0)</f>
        <v>0</v>
      </c>
      <c r="BJ2494" s="13" t="s">
        <v>82</v>
      </c>
      <c r="BK2494" s="135">
        <f>ROUND(I2494*H2494,2)</f>
        <v>80200</v>
      </c>
      <c r="BL2494" s="13" t="s">
        <v>4004</v>
      </c>
      <c r="BM2494" s="134" t="s">
        <v>4059</v>
      </c>
    </row>
    <row r="2495" spans="2:65" s="1" customFormat="1" ht="28.8">
      <c r="B2495" s="25"/>
      <c r="D2495" s="136" t="s">
        <v>134</v>
      </c>
      <c r="F2495" s="137" t="s">
        <v>4060</v>
      </c>
      <c r="L2495" s="25"/>
      <c r="M2495" s="138"/>
      <c r="T2495" s="49"/>
      <c r="AT2495" s="13" t="s">
        <v>134</v>
      </c>
      <c r="AU2495" s="13" t="s">
        <v>82</v>
      </c>
    </row>
    <row r="2496" spans="2:65" s="1" customFormat="1" ht="28.8">
      <c r="B2496" s="25"/>
      <c r="D2496" s="136" t="s">
        <v>136</v>
      </c>
      <c r="F2496" s="139" t="s">
        <v>4056</v>
      </c>
      <c r="L2496" s="25"/>
      <c r="M2496" s="138"/>
      <c r="T2496" s="49"/>
      <c r="AT2496" s="13" t="s">
        <v>136</v>
      </c>
      <c r="AU2496" s="13" t="s">
        <v>82</v>
      </c>
    </row>
    <row r="2497" spans="2:65" s="1" customFormat="1" ht="16.5" customHeight="1">
      <c r="B2497" s="25"/>
      <c r="C2497" s="124" t="s">
        <v>4061</v>
      </c>
      <c r="D2497" s="124" t="s">
        <v>128</v>
      </c>
      <c r="E2497" s="125" t="s">
        <v>4062</v>
      </c>
      <c r="F2497" s="126" t="s">
        <v>4063</v>
      </c>
      <c r="G2497" s="127" t="s">
        <v>146</v>
      </c>
      <c r="H2497" s="128">
        <v>30</v>
      </c>
      <c r="I2497" s="129">
        <v>31600</v>
      </c>
      <c r="J2497" s="129">
        <f>ROUND(I2497*H2497,2)</f>
        <v>948000</v>
      </c>
      <c r="K2497" s="126" t="s">
        <v>132</v>
      </c>
      <c r="L2497" s="25"/>
      <c r="M2497" s="130" t="s">
        <v>1</v>
      </c>
      <c r="N2497" s="131" t="s">
        <v>39</v>
      </c>
      <c r="O2497" s="132">
        <v>0</v>
      </c>
      <c r="P2497" s="132">
        <f>O2497*H2497</f>
        <v>0</v>
      </c>
      <c r="Q2497" s="132">
        <v>0</v>
      </c>
      <c r="R2497" s="132">
        <f>Q2497*H2497</f>
        <v>0</v>
      </c>
      <c r="S2497" s="132">
        <v>0</v>
      </c>
      <c r="T2497" s="133">
        <f>S2497*H2497</f>
        <v>0</v>
      </c>
      <c r="AR2497" s="134" t="s">
        <v>4004</v>
      </c>
      <c r="AT2497" s="134" t="s">
        <v>128</v>
      </c>
      <c r="AU2497" s="134" t="s">
        <v>82</v>
      </c>
      <c r="AY2497" s="13" t="s">
        <v>125</v>
      </c>
      <c r="BE2497" s="135">
        <f>IF(N2497="základní",J2497,0)</f>
        <v>948000</v>
      </c>
      <c r="BF2497" s="135">
        <f>IF(N2497="snížená",J2497,0)</f>
        <v>0</v>
      </c>
      <c r="BG2497" s="135">
        <f>IF(N2497="zákl. přenesená",J2497,0)</f>
        <v>0</v>
      </c>
      <c r="BH2497" s="135">
        <f>IF(N2497="sníž. přenesená",J2497,0)</f>
        <v>0</v>
      </c>
      <c r="BI2497" s="135">
        <f>IF(N2497="nulová",J2497,0)</f>
        <v>0</v>
      </c>
      <c r="BJ2497" s="13" t="s">
        <v>82</v>
      </c>
      <c r="BK2497" s="135">
        <f>ROUND(I2497*H2497,2)</f>
        <v>948000</v>
      </c>
      <c r="BL2497" s="13" t="s">
        <v>4004</v>
      </c>
      <c r="BM2497" s="134" t="s">
        <v>4064</v>
      </c>
    </row>
    <row r="2498" spans="2:65" s="1" customFormat="1" ht="28.8">
      <c r="B2498" s="25"/>
      <c r="D2498" s="136" t="s">
        <v>134</v>
      </c>
      <c r="F2498" s="137" t="s">
        <v>4065</v>
      </c>
      <c r="L2498" s="25"/>
      <c r="M2498" s="138"/>
      <c r="T2498" s="49"/>
      <c r="AT2498" s="13" t="s">
        <v>134</v>
      </c>
      <c r="AU2498" s="13" t="s">
        <v>82</v>
      </c>
    </row>
    <row r="2499" spans="2:65" s="1" customFormat="1" ht="28.8">
      <c r="B2499" s="25"/>
      <c r="D2499" s="136" t="s">
        <v>136</v>
      </c>
      <c r="F2499" s="139" t="s">
        <v>4056</v>
      </c>
      <c r="L2499" s="25"/>
      <c r="M2499" s="138"/>
      <c r="T2499" s="49"/>
      <c r="AT2499" s="13" t="s">
        <v>136</v>
      </c>
      <c r="AU2499" s="13" t="s">
        <v>82</v>
      </c>
    </row>
    <row r="2500" spans="2:65" s="1" customFormat="1" ht="16.5" customHeight="1">
      <c r="B2500" s="25"/>
      <c r="C2500" s="124" t="s">
        <v>2192</v>
      </c>
      <c r="D2500" s="124" t="s">
        <v>128</v>
      </c>
      <c r="E2500" s="125" t="s">
        <v>4066</v>
      </c>
      <c r="F2500" s="126" t="s">
        <v>4067</v>
      </c>
      <c r="G2500" s="127" t="s">
        <v>146</v>
      </c>
      <c r="H2500" s="128">
        <v>10</v>
      </c>
      <c r="I2500" s="129">
        <v>70400</v>
      </c>
      <c r="J2500" s="129">
        <f>ROUND(I2500*H2500,2)</f>
        <v>704000</v>
      </c>
      <c r="K2500" s="126" t="s">
        <v>132</v>
      </c>
      <c r="L2500" s="25"/>
      <c r="M2500" s="130" t="s">
        <v>1</v>
      </c>
      <c r="N2500" s="131" t="s">
        <v>39</v>
      </c>
      <c r="O2500" s="132">
        <v>0</v>
      </c>
      <c r="P2500" s="132">
        <f>O2500*H2500</f>
        <v>0</v>
      </c>
      <c r="Q2500" s="132">
        <v>0</v>
      </c>
      <c r="R2500" s="132">
        <f>Q2500*H2500</f>
        <v>0</v>
      </c>
      <c r="S2500" s="132">
        <v>0</v>
      </c>
      <c r="T2500" s="133">
        <f>S2500*H2500</f>
        <v>0</v>
      </c>
      <c r="AR2500" s="134" t="s">
        <v>4004</v>
      </c>
      <c r="AT2500" s="134" t="s">
        <v>128</v>
      </c>
      <c r="AU2500" s="134" t="s">
        <v>82</v>
      </c>
      <c r="AY2500" s="13" t="s">
        <v>125</v>
      </c>
      <c r="BE2500" s="135">
        <f>IF(N2500="základní",J2500,0)</f>
        <v>704000</v>
      </c>
      <c r="BF2500" s="135">
        <f>IF(N2500="snížená",J2500,0)</f>
        <v>0</v>
      </c>
      <c r="BG2500" s="135">
        <f>IF(N2500="zákl. přenesená",J2500,0)</f>
        <v>0</v>
      </c>
      <c r="BH2500" s="135">
        <f>IF(N2500="sníž. přenesená",J2500,0)</f>
        <v>0</v>
      </c>
      <c r="BI2500" s="135">
        <f>IF(N2500="nulová",J2500,0)</f>
        <v>0</v>
      </c>
      <c r="BJ2500" s="13" t="s">
        <v>82</v>
      </c>
      <c r="BK2500" s="135">
        <f>ROUND(I2500*H2500,2)</f>
        <v>704000</v>
      </c>
      <c r="BL2500" s="13" t="s">
        <v>4004</v>
      </c>
      <c r="BM2500" s="134" t="s">
        <v>4068</v>
      </c>
    </row>
    <row r="2501" spans="2:65" s="1" customFormat="1" ht="28.8">
      <c r="B2501" s="25"/>
      <c r="D2501" s="136" t="s">
        <v>134</v>
      </c>
      <c r="F2501" s="137" t="s">
        <v>4069</v>
      </c>
      <c r="L2501" s="25"/>
      <c r="M2501" s="138"/>
      <c r="T2501" s="49"/>
      <c r="AT2501" s="13" t="s">
        <v>134</v>
      </c>
      <c r="AU2501" s="13" t="s">
        <v>82</v>
      </c>
    </row>
    <row r="2502" spans="2:65" s="1" customFormat="1" ht="28.8">
      <c r="B2502" s="25"/>
      <c r="D2502" s="136" t="s">
        <v>136</v>
      </c>
      <c r="F2502" s="139" t="s">
        <v>4056</v>
      </c>
      <c r="L2502" s="25"/>
      <c r="M2502" s="138"/>
      <c r="T2502" s="49"/>
      <c r="AT2502" s="13" t="s">
        <v>136</v>
      </c>
      <c r="AU2502" s="13" t="s">
        <v>82</v>
      </c>
    </row>
    <row r="2503" spans="2:65" s="1" customFormat="1" ht="16.5" customHeight="1">
      <c r="B2503" s="25"/>
      <c r="C2503" s="124" t="s">
        <v>4070</v>
      </c>
      <c r="D2503" s="124" t="s">
        <v>128</v>
      </c>
      <c r="E2503" s="125" t="s">
        <v>4071</v>
      </c>
      <c r="F2503" s="126" t="s">
        <v>4072</v>
      </c>
      <c r="G2503" s="127" t="s">
        <v>2039</v>
      </c>
      <c r="H2503" s="128">
        <v>1000</v>
      </c>
      <c r="I2503" s="129">
        <v>1340</v>
      </c>
      <c r="J2503" s="129">
        <f>ROUND(I2503*H2503,2)</f>
        <v>1340000</v>
      </c>
      <c r="K2503" s="126" t="s">
        <v>132</v>
      </c>
      <c r="L2503" s="25"/>
      <c r="M2503" s="130" t="s">
        <v>1</v>
      </c>
      <c r="N2503" s="131" t="s">
        <v>39</v>
      </c>
      <c r="O2503" s="132">
        <v>0</v>
      </c>
      <c r="P2503" s="132">
        <f>O2503*H2503</f>
        <v>0</v>
      </c>
      <c r="Q2503" s="132">
        <v>0</v>
      </c>
      <c r="R2503" s="132">
        <f>Q2503*H2503</f>
        <v>0</v>
      </c>
      <c r="S2503" s="132">
        <v>0</v>
      </c>
      <c r="T2503" s="133">
        <f>S2503*H2503</f>
        <v>0</v>
      </c>
      <c r="AR2503" s="134" t="s">
        <v>4004</v>
      </c>
      <c r="AT2503" s="134" t="s">
        <v>128</v>
      </c>
      <c r="AU2503" s="134" t="s">
        <v>82</v>
      </c>
      <c r="AY2503" s="13" t="s">
        <v>125</v>
      </c>
      <c r="BE2503" s="135">
        <f>IF(N2503="základní",J2503,0)</f>
        <v>1340000</v>
      </c>
      <c r="BF2503" s="135">
        <f>IF(N2503="snížená",J2503,0)</f>
        <v>0</v>
      </c>
      <c r="BG2503" s="135">
        <f>IF(N2503="zákl. přenesená",J2503,0)</f>
        <v>0</v>
      </c>
      <c r="BH2503" s="135">
        <f>IF(N2503="sníž. přenesená",J2503,0)</f>
        <v>0</v>
      </c>
      <c r="BI2503" s="135">
        <f>IF(N2503="nulová",J2503,0)</f>
        <v>0</v>
      </c>
      <c r="BJ2503" s="13" t="s">
        <v>82</v>
      </c>
      <c r="BK2503" s="135">
        <f>ROUND(I2503*H2503,2)</f>
        <v>1340000</v>
      </c>
      <c r="BL2503" s="13" t="s">
        <v>4004</v>
      </c>
      <c r="BM2503" s="134" t="s">
        <v>4073</v>
      </c>
    </row>
    <row r="2504" spans="2:65" s="1" customFormat="1" ht="38.4">
      <c r="B2504" s="25"/>
      <c r="D2504" s="136" t="s">
        <v>134</v>
      </c>
      <c r="F2504" s="137" t="s">
        <v>4074</v>
      </c>
      <c r="L2504" s="25"/>
      <c r="M2504" s="138"/>
      <c r="T2504" s="49"/>
      <c r="AT2504" s="13" t="s">
        <v>134</v>
      </c>
      <c r="AU2504" s="13" t="s">
        <v>82</v>
      </c>
    </row>
    <row r="2505" spans="2:65" s="1" customFormat="1" ht="38.4">
      <c r="B2505" s="25"/>
      <c r="D2505" s="136" t="s">
        <v>136</v>
      </c>
      <c r="F2505" s="139" t="s">
        <v>4075</v>
      </c>
      <c r="L2505" s="25"/>
      <c r="M2505" s="138"/>
      <c r="T2505" s="49"/>
      <c r="AT2505" s="13" t="s">
        <v>136</v>
      </c>
      <c r="AU2505" s="13" t="s">
        <v>82</v>
      </c>
    </row>
    <row r="2506" spans="2:65" s="1" customFormat="1" ht="16.5" customHeight="1">
      <c r="B2506" s="25"/>
      <c r="C2506" s="124" t="s">
        <v>2197</v>
      </c>
      <c r="D2506" s="124" t="s">
        <v>128</v>
      </c>
      <c r="E2506" s="125" t="s">
        <v>4076</v>
      </c>
      <c r="F2506" s="126" t="s">
        <v>4077</v>
      </c>
      <c r="G2506" s="127" t="s">
        <v>2039</v>
      </c>
      <c r="H2506" s="128">
        <v>100</v>
      </c>
      <c r="I2506" s="129">
        <v>1220</v>
      </c>
      <c r="J2506" s="129">
        <f>ROUND(I2506*H2506,2)</f>
        <v>122000</v>
      </c>
      <c r="K2506" s="126" t="s">
        <v>132</v>
      </c>
      <c r="L2506" s="25"/>
      <c r="M2506" s="130" t="s">
        <v>1</v>
      </c>
      <c r="N2506" s="131" t="s">
        <v>39</v>
      </c>
      <c r="O2506" s="132">
        <v>0</v>
      </c>
      <c r="P2506" s="132">
        <f>O2506*H2506</f>
        <v>0</v>
      </c>
      <c r="Q2506" s="132">
        <v>0</v>
      </c>
      <c r="R2506" s="132">
        <f>Q2506*H2506</f>
        <v>0</v>
      </c>
      <c r="S2506" s="132">
        <v>0</v>
      </c>
      <c r="T2506" s="133">
        <f>S2506*H2506</f>
        <v>0</v>
      </c>
      <c r="AR2506" s="134" t="s">
        <v>4004</v>
      </c>
      <c r="AT2506" s="134" t="s">
        <v>128</v>
      </c>
      <c r="AU2506" s="134" t="s">
        <v>82</v>
      </c>
      <c r="AY2506" s="13" t="s">
        <v>125</v>
      </c>
      <c r="BE2506" s="135">
        <f>IF(N2506="základní",J2506,0)</f>
        <v>122000</v>
      </c>
      <c r="BF2506" s="135">
        <f>IF(N2506="snížená",J2506,0)</f>
        <v>0</v>
      </c>
      <c r="BG2506" s="135">
        <f>IF(N2506="zákl. přenesená",J2506,0)</f>
        <v>0</v>
      </c>
      <c r="BH2506" s="135">
        <f>IF(N2506="sníž. přenesená",J2506,0)</f>
        <v>0</v>
      </c>
      <c r="BI2506" s="135">
        <f>IF(N2506="nulová",J2506,0)</f>
        <v>0</v>
      </c>
      <c r="BJ2506" s="13" t="s">
        <v>82</v>
      </c>
      <c r="BK2506" s="135">
        <f>ROUND(I2506*H2506,2)</f>
        <v>122000</v>
      </c>
      <c r="BL2506" s="13" t="s">
        <v>4004</v>
      </c>
      <c r="BM2506" s="134" t="s">
        <v>4078</v>
      </c>
    </row>
    <row r="2507" spans="2:65" s="1" customFormat="1" ht="38.4">
      <c r="B2507" s="25"/>
      <c r="D2507" s="136" t="s">
        <v>134</v>
      </c>
      <c r="F2507" s="137" t="s">
        <v>4079</v>
      </c>
      <c r="L2507" s="25"/>
      <c r="M2507" s="138"/>
      <c r="T2507" s="49"/>
      <c r="AT2507" s="13" t="s">
        <v>134</v>
      </c>
      <c r="AU2507" s="13" t="s">
        <v>82</v>
      </c>
    </row>
    <row r="2508" spans="2:65" s="1" customFormat="1" ht="38.4">
      <c r="B2508" s="25"/>
      <c r="D2508" s="136" t="s">
        <v>136</v>
      </c>
      <c r="F2508" s="139" t="s">
        <v>4075</v>
      </c>
      <c r="L2508" s="25"/>
      <c r="M2508" s="138"/>
      <c r="T2508" s="49"/>
      <c r="AT2508" s="13" t="s">
        <v>136</v>
      </c>
      <c r="AU2508" s="13" t="s">
        <v>82</v>
      </c>
    </row>
    <row r="2509" spans="2:65" s="1" customFormat="1" ht="16.5" customHeight="1">
      <c r="B2509" s="25"/>
      <c r="C2509" s="124" t="s">
        <v>4080</v>
      </c>
      <c r="D2509" s="124" t="s">
        <v>128</v>
      </c>
      <c r="E2509" s="125" t="s">
        <v>4081</v>
      </c>
      <c r="F2509" s="126" t="s">
        <v>4082</v>
      </c>
      <c r="G2509" s="127" t="s">
        <v>2039</v>
      </c>
      <c r="H2509" s="128">
        <v>100</v>
      </c>
      <c r="I2509" s="129">
        <v>2090</v>
      </c>
      <c r="J2509" s="129">
        <f>ROUND(I2509*H2509,2)</f>
        <v>209000</v>
      </c>
      <c r="K2509" s="126" t="s">
        <v>132</v>
      </c>
      <c r="L2509" s="25"/>
      <c r="M2509" s="130" t="s">
        <v>1</v>
      </c>
      <c r="N2509" s="131" t="s">
        <v>39</v>
      </c>
      <c r="O2509" s="132">
        <v>0</v>
      </c>
      <c r="P2509" s="132">
        <f>O2509*H2509</f>
        <v>0</v>
      </c>
      <c r="Q2509" s="132">
        <v>0</v>
      </c>
      <c r="R2509" s="132">
        <f>Q2509*H2509</f>
        <v>0</v>
      </c>
      <c r="S2509" s="132">
        <v>0</v>
      </c>
      <c r="T2509" s="133">
        <f>S2509*H2509</f>
        <v>0</v>
      </c>
      <c r="AR2509" s="134" t="s">
        <v>4004</v>
      </c>
      <c r="AT2509" s="134" t="s">
        <v>128</v>
      </c>
      <c r="AU2509" s="134" t="s">
        <v>82</v>
      </c>
      <c r="AY2509" s="13" t="s">
        <v>125</v>
      </c>
      <c r="BE2509" s="135">
        <f>IF(N2509="základní",J2509,0)</f>
        <v>209000</v>
      </c>
      <c r="BF2509" s="135">
        <f>IF(N2509="snížená",J2509,0)</f>
        <v>0</v>
      </c>
      <c r="BG2509" s="135">
        <f>IF(N2509="zákl. přenesená",J2509,0)</f>
        <v>0</v>
      </c>
      <c r="BH2509" s="135">
        <f>IF(N2509="sníž. přenesená",J2509,0)</f>
        <v>0</v>
      </c>
      <c r="BI2509" s="135">
        <f>IF(N2509="nulová",J2509,0)</f>
        <v>0</v>
      </c>
      <c r="BJ2509" s="13" t="s">
        <v>82</v>
      </c>
      <c r="BK2509" s="135">
        <f>ROUND(I2509*H2509,2)</f>
        <v>209000</v>
      </c>
      <c r="BL2509" s="13" t="s">
        <v>4004</v>
      </c>
      <c r="BM2509" s="134" t="s">
        <v>4083</v>
      </c>
    </row>
    <row r="2510" spans="2:65" s="1" customFormat="1" ht="38.4">
      <c r="B2510" s="25"/>
      <c r="D2510" s="136" t="s">
        <v>134</v>
      </c>
      <c r="F2510" s="137" t="s">
        <v>4084</v>
      </c>
      <c r="L2510" s="25"/>
      <c r="M2510" s="138"/>
      <c r="T2510" s="49"/>
      <c r="AT2510" s="13" t="s">
        <v>134</v>
      </c>
      <c r="AU2510" s="13" t="s">
        <v>82</v>
      </c>
    </row>
    <row r="2511" spans="2:65" s="1" customFormat="1" ht="38.4">
      <c r="B2511" s="25"/>
      <c r="D2511" s="136" t="s">
        <v>136</v>
      </c>
      <c r="F2511" s="139" t="s">
        <v>4075</v>
      </c>
      <c r="L2511" s="25"/>
      <c r="M2511" s="138"/>
      <c r="T2511" s="49"/>
      <c r="AT2511" s="13" t="s">
        <v>136</v>
      </c>
      <c r="AU2511" s="13" t="s">
        <v>82</v>
      </c>
    </row>
    <row r="2512" spans="2:65" s="1" customFormat="1" ht="16.5" customHeight="1">
      <c r="B2512" s="25"/>
      <c r="C2512" s="124" t="s">
        <v>2201</v>
      </c>
      <c r="D2512" s="124" t="s">
        <v>128</v>
      </c>
      <c r="E2512" s="125" t="s">
        <v>4085</v>
      </c>
      <c r="F2512" s="126" t="s">
        <v>4086</v>
      </c>
      <c r="G2512" s="127" t="s">
        <v>2039</v>
      </c>
      <c r="H2512" s="128">
        <v>50</v>
      </c>
      <c r="I2512" s="129">
        <v>2550</v>
      </c>
      <c r="J2512" s="129">
        <f>ROUND(I2512*H2512,2)</f>
        <v>127500</v>
      </c>
      <c r="K2512" s="126" t="s">
        <v>132</v>
      </c>
      <c r="L2512" s="25"/>
      <c r="M2512" s="130" t="s">
        <v>1</v>
      </c>
      <c r="N2512" s="131" t="s">
        <v>39</v>
      </c>
      <c r="O2512" s="132">
        <v>0</v>
      </c>
      <c r="P2512" s="132">
        <f>O2512*H2512</f>
        <v>0</v>
      </c>
      <c r="Q2512" s="132">
        <v>0</v>
      </c>
      <c r="R2512" s="132">
        <f>Q2512*H2512</f>
        <v>0</v>
      </c>
      <c r="S2512" s="132">
        <v>0</v>
      </c>
      <c r="T2512" s="133">
        <f>S2512*H2512</f>
        <v>0</v>
      </c>
      <c r="AR2512" s="134" t="s">
        <v>4004</v>
      </c>
      <c r="AT2512" s="134" t="s">
        <v>128</v>
      </c>
      <c r="AU2512" s="134" t="s">
        <v>82</v>
      </c>
      <c r="AY2512" s="13" t="s">
        <v>125</v>
      </c>
      <c r="BE2512" s="135">
        <f>IF(N2512="základní",J2512,0)</f>
        <v>127500</v>
      </c>
      <c r="BF2512" s="135">
        <f>IF(N2512="snížená",J2512,0)</f>
        <v>0</v>
      </c>
      <c r="BG2512" s="135">
        <f>IF(N2512="zákl. přenesená",J2512,0)</f>
        <v>0</v>
      </c>
      <c r="BH2512" s="135">
        <f>IF(N2512="sníž. přenesená",J2512,0)</f>
        <v>0</v>
      </c>
      <c r="BI2512" s="135">
        <f>IF(N2512="nulová",J2512,0)</f>
        <v>0</v>
      </c>
      <c r="BJ2512" s="13" t="s">
        <v>82</v>
      </c>
      <c r="BK2512" s="135">
        <f>ROUND(I2512*H2512,2)</f>
        <v>127500</v>
      </c>
      <c r="BL2512" s="13" t="s">
        <v>4004</v>
      </c>
      <c r="BM2512" s="134" t="s">
        <v>4087</v>
      </c>
    </row>
    <row r="2513" spans="2:65" s="1" customFormat="1" ht="38.4">
      <c r="B2513" s="25"/>
      <c r="D2513" s="136" t="s">
        <v>134</v>
      </c>
      <c r="F2513" s="137" t="s">
        <v>4088</v>
      </c>
      <c r="L2513" s="25"/>
      <c r="M2513" s="138"/>
      <c r="T2513" s="49"/>
      <c r="AT2513" s="13" t="s">
        <v>134</v>
      </c>
      <c r="AU2513" s="13" t="s">
        <v>82</v>
      </c>
    </row>
    <row r="2514" spans="2:65" s="1" customFormat="1" ht="38.4">
      <c r="B2514" s="25"/>
      <c r="D2514" s="136" t="s">
        <v>136</v>
      </c>
      <c r="F2514" s="139" t="s">
        <v>4075</v>
      </c>
      <c r="L2514" s="25"/>
      <c r="M2514" s="138"/>
      <c r="T2514" s="49"/>
      <c r="AT2514" s="13" t="s">
        <v>136</v>
      </c>
      <c r="AU2514" s="13" t="s">
        <v>82</v>
      </c>
    </row>
    <row r="2515" spans="2:65" s="1" customFormat="1" ht="16.5" customHeight="1">
      <c r="B2515" s="25"/>
      <c r="C2515" s="124" t="s">
        <v>4089</v>
      </c>
      <c r="D2515" s="124" t="s">
        <v>128</v>
      </c>
      <c r="E2515" s="125" t="s">
        <v>4090</v>
      </c>
      <c r="F2515" s="126" t="s">
        <v>4091</v>
      </c>
      <c r="G2515" s="127" t="s">
        <v>2039</v>
      </c>
      <c r="H2515" s="128">
        <v>20</v>
      </c>
      <c r="I2515" s="129">
        <v>2550</v>
      </c>
      <c r="J2515" s="129">
        <f>ROUND(I2515*H2515,2)</f>
        <v>51000</v>
      </c>
      <c r="K2515" s="126" t="s">
        <v>132</v>
      </c>
      <c r="L2515" s="25"/>
      <c r="M2515" s="130" t="s">
        <v>1</v>
      </c>
      <c r="N2515" s="131" t="s">
        <v>39</v>
      </c>
      <c r="O2515" s="132">
        <v>0</v>
      </c>
      <c r="P2515" s="132">
        <f>O2515*H2515</f>
        <v>0</v>
      </c>
      <c r="Q2515" s="132">
        <v>0</v>
      </c>
      <c r="R2515" s="132">
        <f>Q2515*H2515</f>
        <v>0</v>
      </c>
      <c r="S2515" s="132">
        <v>0</v>
      </c>
      <c r="T2515" s="133">
        <f>S2515*H2515</f>
        <v>0</v>
      </c>
      <c r="AR2515" s="134" t="s">
        <v>4004</v>
      </c>
      <c r="AT2515" s="134" t="s">
        <v>128</v>
      </c>
      <c r="AU2515" s="134" t="s">
        <v>82</v>
      </c>
      <c r="AY2515" s="13" t="s">
        <v>125</v>
      </c>
      <c r="BE2515" s="135">
        <f>IF(N2515="základní",J2515,0)</f>
        <v>51000</v>
      </c>
      <c r="BF2515" s="135">
        <f>IF(N2515="snížená",J2515,0)</f>
        <v>0</v>
      </c>
      <c r="BG2515" s="135">
        <f>IF(N2515="zákl. přenesená",J2515,0)</f>
        <v>0</v>
      </c>
      <c r="BH2515" s="135">
        <f>IF(N2515="sníž. přenesená",J2515,0)</f>
        <v>0</v>
      </c>
      <c r="BI2515" s="135">
        <f>IF(N2515="nulová",J2515,0)</f>
        <v>0</v>
      </c>
      <c r="BJ2515" s="13" t="s">
        <v>82</v>
      </c>
      <c r="BK2515" s="135">
        <f>ROUND(I2515*H2515,2)</f>
        <v>51000</v>
      </c>
      <c r="BL2515" s="13" t="s">
        <v>4004</v>
      </c>
      <c r="BM2515" s="134" t="s">
        <v>4092</v>
      </c>
    </row>
    <row r="2516" spans="2:65" s="1" customFormat="1" ht="28.8">
      <c r="B2516" s="25"/>
      <c r="D2516" s="136" t="s">
        <v>134</v>
      </c>
      <c r="F2516" s="137" t="s">
        <v>4093</v>
      </c>
      <c r="L2516" s="25"/>
      <c r="M2516" s="138"/>
      <c r="T2516" s="49"/>
      <c r="AT2516" s="13" t="s">
        <v>134</v>
      </c>
      <c r="AU2516" s="13" t="s">
        <v>82</v>
      </c>
    </row>
    <row r="2517" spans="2:65" s="1" customFormat="1" ht="38.4">
      <c r="B2517" s="25"/>
      <c r="D2517" s="136" t="s">
        <v>136</v>
      </c>
      <c r="F2517" s="139" t="s">
        <v>4075</v>
      </c>
      <c r="L2517" s="25"/>
      <c r="M2517" s="138"/>
      <c r="T2517" s="49"/>
      <c r="AT2517" s="13" t="s">
        <v>136</v>
      </c>
      <c r="AU2517" s="13" t="s">
        <v>82</v>
      </c>
    </row>
    <row r="2518" spans="2:65" s="1" customFormat="1" ht="16.5" customHeight="1">
      <c r="B2518" s="25"/>
      <c r="C2518" s="124" t="s">
        <v>2207</v>
      </c>
      <c r="D2518" s="124" t="s">
        <v>128</v>
      </c>
      <c r="E2518" s="125" t="s">
        <v>4094</v>
      </c>
      <c r="F2518" s="126" t="s">
        <v>4095</v>
      </c>
      <c r="G2518" s="127" t="s">
        <v>2039</v>
      </c>
      <c r="H2518" s="128">
        <v>20</v>
      </c>
      <c r="I2518" s="129">
        <v>2700</v>
      </c>
      <c r="J2518" s="129">
        <f>ROUND(I2518*H2518,2)</f>
        <v>54000</v>
      </c>
      <c r="K2518" s="126" t="s">
        <v>132</v>
      </c>
      <c r="L2518" s="25"/>
      <c r="M2518" s="130" t="s">
        <v>1</v>
      </c>
      <c r="N2518" s="131" t="s">
        <v>39</v>
      </c>
      <c r="O2518" s="132">
        <v>0</v>
      </c>
      <c r="P2518" s="132">
        <f>O2518*H2518</f>
        <v>0</v>
      </c>
      <c r="Q2518" s="132">
        <v>0</v>
      </c>
      <c r="R2518" s="132">
        <f>Q2518*H2518</f>
        <v>0</v>
      </c>
      <c r="S2518" s="132">
        <v>0</v>
      </c>
      <c r="T2518" s="133">
        <f>S2518*H2518</f>
        <v>0</v>
      </c>
      <c r="AR2518" s="134" t="s">
        <v>4004</v>
      </c>
      <c r="AT2518" s="134" t="s">
        <v>128</v>
      </c>
      <c r="AU2518" s="134" t="s">
        <v>82</v>
      </c>
      <c r="AY2518" s="13" t="s">
        <v>125</v>
      </c>
      <c r="BE2518" s="135">
        <f>IF(N2518="základní",J2518,0)</f>
        <v>54000</v>
      </c>
      <c r="BF2518" s="135">
        <f>IF(N2518="snížená",J2518,0)</f>
        <v>0</v>
      </c>
      <c r="BG2518" s="135">
        <f>IF(N2518="zákl. přenesená",J2518,0)</f>
        <v>0</v>
      </c>
      <c r="BH2518" s="135">
        <f>IF(N2518="sníž. přenesená",J2518,0)</f>
        <v>0</v>
      </c>
      <c r="BI2518" s="135">
        <f>IF(N2518="nulová",J2518,0)</f>
        <v>0</v>
      </c>
      <c r="BJ2518" s="13" t="s">
        <v>82</v>
      </c>
      <c r="BK2518" s="135">
        <f>ROUND(I2518*H2518,2)</f>
        <v>54000</v>
      </c>
      <c r="BL2518" s="13" t="s">
        <v>4004</v>
      </c>
      <c r="BM2518" s="134" t="s">
        <v>4096</v>
      </c>
    </row>
    <row r="2519" spans="2:65" s="1" customFormat="1" ht="28.8">
      <c r="B2519" s="25"/>
      <c r="D2519" s="136" t="s">
        <v>134</v>
      </c>
      <c r="F2519" s="137" t="s">
        <v>4097</v>
      </c>
      <c r="L2519" s="25"/>
      <c r="M2519" s="138"/>
      <c r="T2519" s="49"/>
      <c r="AT2519" s="13" t="s">
        <v>134</v>
      </c>
      <c r="AU2519" s="13" t="s">
        <v>82</v>
      </c>
    </row>
    <row r="2520" spans="2:65" s="1" customFormat="1" ht="38.4">
      <c r="B2520" s="25"/>
      <c r="D2520" s="136" t="s">
        <v>136</v>
      </c>
      <c r="F2520" s="139" t="s">
        <v>4075</v>
      </c>
      <c r="L2520" s="25"/>
      <c r="M2520" s="138"/>
      <c r="T2520" s="49"/>
      <c r="AT2520" s="13" t="s">
        <v>136</v>
      </c>
      <c r="AU2520" s="13" t="s">
        <v>82</v>
      </c>
    </row>
    <row r="2521" spans="2:65" s="1" customFormat="1" ht="16.5" customHeight="1">
      <c r="B2521" s="25"/>
      <c r="C2521" s="124" t="s">
        <v>4098</v>
      </c>
      <c r="D2521" s="124" t="s">
        <v>128</v>
      </c>
      <c r="E2521" s="125" t="s">
        <v>4099</v>
      </c>
      <c r="F2521" s="126" t="s">
        <v>4100</v>
      </c>
      <c r="G2521" s="127" t="s">
        <v>2039</v>
      </c>
      <c r="H2521" s="128">
        <v>20</v>
      </c>
      <c r="I2521" s="129">
        <v>2100</v>
      </c>
      <c r="J2521" s="129">
        <f>ROUND(I2521*H2521,2)</f>
        <v>42000</v>
      </c>
      <c r="K2521" s="126" t="s">
        <v>132</v>
      </c>
      <c r="L2521" s="25"/>
      <c r="M2521" s="130" t="s">
        <v>1</v>
      </c>
      <c r="N2521" s="131" t="s">
        <v>39</v>
      </c>
      <c r="O2521" s="132">
        <v>0</v>
      </c>
      <c r="P2521" s="132">
        <f>O2521*H2521</f>
        <v>0</v>
      </c>
      <c r="Q2521" s="132">
        <v>0</v>
      </c>
      <c r="R2521" s="132">
        <f>Q2521*H2521</f>
        <v>0</v>
      </c>
      <c r="S2521" s="132">
        <v>0</v>
      </c>
      <c r="T2521" s="133">
        <f>S2521*H2521</f>
        <v>0</v>
      </c>
      <c r="AR2521" s="134" t="s">
        <v>4004</v>
      </c>
      <c r="AT2521" s="134" t="s">
        <v>128</v>
      </c>
      <c r="AU2521" s="134" t="s">
        <v>82</v>
      </c>
      <c r="AY2521" s="13" t="s">
        <v>125</v>
      </c>
      <c r="BE2521" s="135">
        <f>IF(N2521="základní",J2521,0)</f>
        <v>42000</v>
      </c>
      <c r="BF2521" s="135">
        <f>IF(N2521="snížená",J2521,0)</f>
        <v>0</v>
      </c>
      <c r="BG2521" s="135">
        <f>IF(N2521="zákl. přenesená",J2521,0)</f>
        <v>0</v>
      </c>
      <c r="BH2521" s="135">
        <f>IF(N2521="sníž. přenesená",J2521,0)</f>
        <v>0</v>
      </c>
      <c r="BI2521" s="135">
        <f>IF(N2521="nulová",J2521,0)</f>
        <v>0</v>
      </c>
      <c r="BJ2521" s="13" t="s">
        <v>82</v>
      </c>
      <c r="BK2521" s="135">
        <f>ROUND(I2521*H2521,2)</f>
        <v>42000</v>
      </c>
      <c r="BL2521" s="13" t="s">
        <v>4004</v>
      </c>
      <c r="BM2521" s="134" t="s">
        <v>4101</v>
      </c>
    </row>
    <row r="2522" spans="2:65" s="1" customFormat="1" ht="28.8">
      <c r="B2522" s="25"/>
      <c r="D2522" s="136" t="s">
        <v>134</v>
      </c>
      <c r="F2522" s="137" t="s">
        <v>4102</v>
      </c>
      <c r="L2522" s="25"/>
      <c r="M2522" s="138"/>
      <c r="T2522" s="49"/>
      <c r="AT2522" s="13" t="s">
        <v>134</v>
      </c>
      <c r="AU2522" s="13" t="s">
        <v>82</v>
      </c>
    </row>
    <row r="2523" spans="2:65" s="1" customFormat="1" ht="38.4">
      <c r="B2523" s="25"/>
      <c r="D2523" s="136" t="s">
        <v>136</v>
      </c>
      <c r="F2523" s="139" t="s">
        <v>4075</v>
      </c>
      <c r="L2523" s="25"/>
      <c r="M2523" s="138"/>
      <c r="T2523" s="49"/>
      <c r="AT2523" s="13" t="s">
        <v>136</v>
      </c>
      <c r="AU2523" s="13" t="s">
        <v>82</v>
      </c>
    </row>
    <row r="2524" spans="2:65" s="1" customFormat="1" ht="16.5" customHeight="1">
      <c r="B2524" s="25"/>
      <c r="C2524" s="124" t="s">
        <v>2211</v>
      </c>
      <c r="D2524" s="124" t="s">
        <v>128</v>
      </c>
      <c r="E2524" s="125" t="s">
        <v>4103</v>
      </c>
      <c r="F2524" s="126" t="s">
        <v>4104</v>
      </c>
      <c r="G2524" s="127" t="s">
        <v>2039</v>
      </c>
      <c r="H2524" s="128">
        <v>500</v>
      </c>
      <c r="I2524" s="129">
        <v>256</v>
      </c>
      <c r="J2524" s="129">
        <f>ROUND(I2524*H2524,2)</f>
        <v>128000</v>
      </c>
      <c r="K2524" s="126" t="s">
        <v>132</v>
      </c>
      <c r="L2524" s="25"/>
      <c r="M2524" s="130" t="s">
        <v>1</v>
      </c>
      <c r="N2524" s="131" t="s">
        <v>39</v>
      </c>
      <c r="O2524" s="132">
        <v>0</v>
      </c>
      <c r="P2524" s="132">
        <f>O2524*H2524</f>
        <v>0</v>
      </c>
      <c r="Q2524" s="132">
        <v>0</v>
      </c>
      <c r="R2524" s="132">
        <f>Q2524*H2524</f>
        <v>0</v>
      </c>
      <c r="S2524" s="132">
        <v>0</v>
      </c>
      <c r="T2524" s="133">
        <f>S2524*H2524</f>
        <v>0</v>
      </c>
      <c r="AR2524" s="134" t="s">
        <v>4004</v>
      </c>
      <c r="AT2524" s="134" t="s">
        <v>128</v>
      </c>
      <c r="AU2524" s="134" t="s">
        <v>82</v>
      </c>
      <c r="AY2524" s="13" t="s">
        <v>125</v>
      </c>
      <c r="BE2524" s="135">
        <f>IF(N2524="základní",J2524,0)</f>
        <v>128000</v>
      </c>
      <c r="BF2524" s="135">
        <f>IF(N2524="snížená",J2524,0)</f>
        <v>0</v>
      </c>
      <c r="BG2524" s="135">
        <f>IF(N2524="zákl. přenesená",J2524,0)</f>
        <v>0</v>
      </c>
      <c r="BH2524" s="135">
        <f>IF(N2524="sníž. přenesená",J2524,0)</f>
        <v>0</v>
      </c>
      <c r="BI2524" s="135">
        <f>IF(N2524="nulová",J2524,0)</f>
        <v>0</v>
      </c>
      <c r="BJ2524" s="13" t="s">
        <v>82</v>
      </c>
      <c r="BK2524" s="135">
        <f>ROUND(I2524*H2524,2)</f>
        <v>128000</v>
      </c>
      <c r="BL2524" s="13" t="s">
        <v>4004</v>
      </c>
      <c r="BM2524" s="134" t="s">
        <v>4105</v>
      </c>
    </row>
    <row r="2525" spans="2:65" s="1" customFormat="1" ht="28.8">
      <c r="B2525" s="25"/>
      <c r="D2525" s="136" t="s">
        <v>134</v>
      </c>
      <c r="F2525" s="137" t="s">
        <v>4106</v>
      </c>
      <c r="L2525" s="25"/>
      <c r="M2525" s="138"/>
      <c r="T2525" s="49"/>
      <c r="AT2525" s="13" t="s">
        <v>134</v>
      </c>
      <c r="AU2525" s="13" t="s">
        <v>82</v>
      </c>
    </row>
    <row r="2526" spans="2:65" s="1" customFormat="1" ht="38.4">
      <c r="B2526" s="25"/>
      <c r="D2526" s="136" t="s">
        <v>136</v>
      </c>
      <c r="F2526" s="139" t="s">
        <v>4075</v>
      </c>
      <c r="L2526" s="25"/>
      <c r="M2526" s="149"/>
      <c r="N2526" s="150"/>
      <c r="O2526" s="150"/>
      <c r="P2526" s="150"/>
      <c r="Q2526" s="150"/>
      <c r="R2526" s="150"/>
      <c r="S2526" s="150"/>
      <c r="T2526" s="151"/>
      <c r="AT2526" s="13" t="s">
        <v>136</v>
      </c>
      <c r="AU2526" s="13" t="s">
        <v>82</v>
      </c>
    </row>
    <row r="2527" spans="2:65" s="1" customFormat="1" ht="6.9" customHeight="1">
      <c r="B2527" s="37"/>
      <c r="C2527" s="38"/>
      <c r="D2527" s="38"/>
      <c r="E2527" s="38"/>
      <c r="F2527" s="38"/>
      <c r="G2527" s="38"/>
      <c r="H2527" s="38"/>
      <c r="I2527" s="38"/>
      <c r="J2527" s="38"/>
      <c r="K2527" s="38"/>
      <c r="L2527" s="25"/>
    </row>
  </sheetData>
  <sheetProtection algorithmName="SHA-512" hashValue="mjxvJAf3F42zntQuwY2o07OVGxK0X5Gxb6sUMo88ETqSlnjjRkM6lOAVe1XeWvX+jVxqou/7pIsx4DqOn2Gobw==" saltValue="EHMOdhZGuqj42oB1ydnhvFgZksILJWyFLcJBOQKgR4RQKF7LhBdTYPi5D6bdtpBwQs6nvo+zS1KGI+zsEhYHVA==" spinCount="100000" sheet="1" objects="1" scenarios="1" formatColumns="0" formatRows="0" autoFilter="0"/>
  <autoFilter ref="C129:K2526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80"/>
  <sheetViews>
    <sheetView showGridLines="0" workbookViewId="0"/>
  </sheetViews>
  <sheetFormatPr defaultRowHeight="12.6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5" t="str">
        <f>'Rekapitulace stavby'!K6</f>
        <v>Údržba, opravy a odstraňování závad u ST OŘ OVA 2025 - ST Olomouc - Obvod 1</v>
      </c>
      <c r="F7" s="186"/>
      <c r="G7" s="186"/>
      <c r="H7" s="186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166" t="s">
        <v>4107</v>
      </c>
      <c r="F9" s="187"/>
      <c r="G9" s="187"/>
      <c r="H9" s="187"/>
      <c r="L9" s="25"/>
    </row>
    <row r="10" spans="2:46" s="1" customFormat="1" ht="10.199999999999999">
      <c r="B10" s="25"/>
      <c r="L10" s="25"/>
    </row>
    <row r="11" spans="2:46" s="1" customFormat="1" ht="12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13. 1. 2025</v>
      </c>
      <c r="L12" s="25"/>
    </row>
    <row r="13" spans="2:46" s="1" customFormat="1" ht="10.8" customHeight="1">
      <c r="B13" s="25"/>
      <c r="L13" s="25"/>
    </row>
    <row r="14" spans="2:46" s="1" customFormat="1" ht="12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33</v>
      </c>
      <c r="L26" s="25"/>
    </row>
    <row r="27" spans="2:12" s="7" customFormat="1" ht="16.5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34</v>
      </c>
      <c r="J30" s="59">
        <f>ROUND(J117, 2)</f>
        <v>6299725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customHeight="1">
      <c r="B33" s="25"/>
      <c r="D33" s="48" t="s">
        <v>38</v>
      </c>
      <c r="E33" s="22" t="s">
        <v>39</v>
      </c>
      <c r="F33" s="84">
        <f>ROUND((SUM(BE117:BE179)),  2)</f>
        <v>6299725</v>
      </c>
      <c r="I33" s="85">
        <v>0.21</v>
      </c>
      <c r="J33" s="84">
        <f>ROUND(((SUM(BE117:BE179))*I33),  2)</f>
        <v>1322942.25</v>
      </c>
      <c r="L33" s="25"/>
    </row>
    <row r="34" spans="2:12" s="1" customFormat="1" ht="14.4" customHeight="1">
      <c r="B34" s="25"/>
      <c r="E34" s="22" t="s">
        <v>40</v>
      </c>
      <c r="F34" s="84">
        <f>ROUND((SUM(BF117:BF179)),  2)</f>
        <v>0</v>
      </c>
      <c r="I34" s="85">
        <v>0.12</v>
      </c>
      <c r="J34" s="84">
        <f>ROUND(((SUM(BF117:BF179))*I34),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ROUND((SUM(BG117:BG179)),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ROUND((SUM(BH117:BH179)),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ROUND((SUM(BI117:BI179)),  2)</f>
        <v>0</v>
      </c>
      <c r="I37" s="85">
        <v>0</v>
      </c>
      <c r="J37" s="84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7622667.25</v>
      </c>
      <c r="K39" s="91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>
      <c r="B82" s="25"/>
      <c r="C82" s="17" t="s">
        <v>91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85" t="str">
        <f>E7</f>
        <v>Údržba, opravy a odstraňování závad u ST OŘ OVA 2025 - ST Olomouc - Obvod 1</v>
      </c>
      <c r="F85" s="186"/>
      <c r="G85" s="186"/>
      <c r="H85" s="186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166" t="str">
        <f>E9</f>
        <v>VON - Vedlejší a ostatní náklady - ST Olomouc - Obvod 1</v>
      </c>
      <c r="F87" s="187"/>
      <c r="G87" s="187"/>
      <c r="H87" s="187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18</v>
      </c>
      <c r="F89" s="20" t="str">
        <f>F12</f>
        <v>obvod ST Olomouc - obvod provozního oddělení 1</v>
      </c>
      <c r="I89" s="22" t="s">
        <v>20</v>
      </c>
      <c r="J89" s="45" t="str">
        <f>IF(J12="","",J12)</f>
        <v>13. 1. 2025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.049999999999997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35" customHeight="1">
      <c r="B95" s="25"/>
      <c r="L95" s="25"/>
    </row>
    <row r="96" spans="2:47" s="1" customFormat="1" ht="22.8" customHeight="1">
      <c r="B96" s="25"/>
      <c r="C96" s="96" t="s">
        <v>94</v>
      </c>
      <c r="J96" s="59">
        <f>J117</f>
        <v>6299725</v>
      </c>
      <c r="L96" s="25"/>
      <c r="AU96" s="13" t="s">
        <v>95</v>
      </c>
    </row>
    <row r="97" spans="2:12" s="8" customFormat="1" ht="24.9" customHeight="1">
      <c r="B97" s="97"/>
      <c r="D97" s="98" t="s">
        <v>4108</v>
      </c>
      <c r="E97" s="99"/>
      <c r="F97" s="99"/>
      <c r="G97" s="99"/>
      <c r="H97" s="99"/>
      <c r="I97" s="99"/>
      <c r="J97" s="100">
        <f>J118</f>
        <v>6299725</v>
      </c>
      <c r="L97" s="97"/>
    </row>
    <row r="98" spans="2:12" s="1" customFormat="1" ht="21.75" customHeight="1">
      <c r="B98" s="25"/>
      <c r="L98" s="25"/>
    </row>
    <row r="99" spans="2:12" s="1" customFormat="1" ht="6.9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5"/>
    </row>
    <row r="103" spans="2:12" s="1" customFormat="1" ht="6.9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4" spans="2:12" s="1" customFormat="1" ht="24.9" customHeight="1">
      <c r="B104" s="25"/>
      <c r="C104" s="17" t="s">
        <v>110</v>
      </c>
      <c r="L104" s="25"/>
    </row>
    <row r="105" spans="2:12" s="1" customFormat="1" ht="6.9" customHeight="1">
      <c r="B105" s="25"/>
      <c r="L105" s="25"/>
    </row>
    <row r="106" spans="2:12" s="1" customFormat="1" ht="12" customHeight="1">
      <c r="B106" s="25"/>
      <c r="C106" s="22" t="s">
        <v>14</v>
      </c>
      <c r="L106" s="25"/>
    </row>
    <row r="107" spans="2:12" s="1" customFormat="1" ht="16.5" customHeight="1">
      <c r="B107" s="25"/>
      <c r="E107" s="185" t="str">
        <f>E7</f>
        <v>Údržba, opravy a odstraňování závad u ST OŘ OVA 2025 - ST Olomouc - Obvod 1</v>
      </c>
      <c r="F107" s="186"/>
      <c r="G107" s="186"/>
      <c r="H107" s="186"/>
      <c r="L107" s="25"/>
    </row>
    <row r="108" spans="2:12" s="1" customFormat="1" ht="12" customHeight="1">
      <c r="B108" s="25"/>
      <c r="C108" s="22" t="s">
        <v>89</v>
      </c>
      <c r="L108" s="25"/>
    </row>
    <row r="109" spans="2:12" s="1" customFormat="1" ht="16.5" customHeight="1">
      <c r="B109" s="25"/>
      <c r="E109" s="166" t="str">
        <f>E9</f>
        <v>VON - Vedlejší a ostatní náklady - ST Olomouc - Obvod 1</v>
      </c>
      <c r="F109" s="187"/>
      <c r="G109" s="187"/>
      <c r="H109" s="187"/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18</v>
      </c>
      <c r="F111" s="20" t="str">
        <f>F12</f>
        <v>obvod ST Olomouc - obvod provozního oddělení 1</v>
      </c>
      <c r="I111" s="22" t="s">
        <v>20</v>
      </c>
      <c r="J111" s="45" t="str">
        <f>IF(J12="","",J12)</f>
        <v>13. 1. 2025</v>
      </c>
      <c r="L111" s="25"/>
    </row>
    <row r="112" spans="2:12" s="1" customFormat="1" ht="6.9" customHeight="1">
      <c r="B112" s="25"/>
      <c r="L112" s="25"/>
    </row>
    <row r="113" spans="2:65" s="1" customFormat="1" ht="15.15" customHeight="1">
      <c r="B113" s="25"/>
      <c r="C113" s="22" t="s">
        <v>22</v>
      </c>
      <c r="F113" s="20" t="str">
        <f>E15</f>
        <v>Správa železnic, státní organizace, OŘ Ostrava</v>
      </c>
      <c r="I113" s="22" t="s">
        <v>30</v>
      </c>
      <c r="J113" s="23" t="str">
        <f>E21</f>
        <v xml:space="preserve"> </v>
      </c>
      <c r="L113" s="25"/>
    </row>
    <row r="114" spans="2:65" s="1" customFormat="1" ht="40.049999999999997" customHeight="1">
      <c r="B114" s="25"/>
      <c r="C114" s="22" t="s">
        <v>28</v>
      </c>
      <c r="F114" s="20" t="str">
        <f>IF(E18="","",E18)</f>
        <v xml:space="preserve"> </v>
      </c>
      <c r="I114" s="22" t="s">
        <v>32</v>
      </c>
      <c r="J114" s="23" t="str">
        <f>E24</f>
        <v>Správa železnic, státní organizace, OŘ Ostrava</v>
      </c>
      <c r="L114" s="25"/>
    </row>
    <row r="115" spans="2:65" s="1" customFormat="1" ht="10.35" customHeight="1">
      <c r="B115" s="25"/>
      <c r="L115" s="25"/>
    </row>
    <row r="116" spans="2:65" s="10" customFormat="1" ht="29.25" customHeight="1">
      <c r="B116" s="105"/>
      <c r="C116" s="106" t="s">
        <v>111</v>
      </c>
      <c r="D116" s="107" t="s">
        <v>59</v>
      </c>
      <c r="E116" s="107" t="s">
        <v>55</v>
      </c>
      <c r="F116" s="107" t="s">
        <v>56</v>
      </c>
      <c r="G116" s="107" t="s">
        <v>112</v>
      </c>
      <c r="H116" s="107" t="s">
        <v>113</v>
      </c>
      <c r="I116" s="107" t="s">
        <v>114</v>
      </c>
      <c r="J116" s="107" t="s">
        <v>93</v>
      </c>
      <c r="K116" s="108" t="s">
        <v>115</v>
      </c>
      <c r="L116" s="105"/>
      <c r="M116" s="52" t="s">
        <v>1</v>
      </c>
      <c r="N116" s="53" t="s">
        <v>38</v>
      </c>
      <c r="O116" s="53" t="s">
        <v>116</v>
      </c>
      <c r="P116" s="53" t="s">
        <v>117</v>
      </c>
      <c r="Q116" s="53" t="s">
        <v>118</v>
      </c>
      <c r="R116" s="53" t="s">
        <v>119</v>
      </c>
      <c r="S116" s="53" t="s">
        <v>120</v>
      </c>
      <c r="T116" s="54" t="s">
        <v>121</v>
      </c>
    </row>
    <row r="117" spans="2:65" s="1" customFormat="1" ht="22.8" customHeight="1">
      <c r="B117" s="25"/>
      <c r="C117" s="57" t="s">
        <v>122</v>
      </c>
      <c r="J117" s="109">
        <f>BK117</f>
        <v>6299725</v>
      </c>
      <c r="L117" s="25"/>
      <c r="M117" s="55"/>
      <c r="N117" s="46"/>
      <c r="O117" s="46"/>
      <c r="P117" s="110">
        <f>P118</f>
        <v>0</v>
      </c>
      <c r="Q117" s="46"/>
      <c r="R117" s="110">
        <f>R118</f>
        <v>0</v>
      </c>
      <c r="S117" s="46"/>
      <c r="T117" s="111">
        <f>T118</f>
        <v>0</v>
      </c>
      <c r="AT117" s="13" t="s">
        <v>73</v>
      </c>
      <c r="AU117" s="13" t="s">
        <v>95</v>
      </c>
      <c r="BK117" s="112">
        <f>BK118</f>
        <v>6299725</v>
      </c>
    </row>
    <row r="118" spans="2:65" s="11" customFormat="1" ht="25.95" customHeight="1">
      <c r="B118" s="113"/>
      <c r="D118" s="114" t="s">
        <v>73</v>
      </c>
      <c r="E118" s="115" t="s">
        <v>4109</v>
      </c>
      <c r="F118" s="115" t="s">
        <v>4110</v>
      </c>
      <c r="J118" s="116">
        <f>BK118</f>
        <v>6299725</v>
      </c>
      <c r="L118" s="113"/>
      <c r="M118" s="117"/>
      <c r="P118" s="118">
        <f>SUM(P119:P179)</f>
        <v>0</v>
      </c>
      <c r="R118" s="118">
        <f>SUM(R119:R179)</f>
        <v>0</v>
      </c>
      <c r="T118" s="119">
        <f>SUM(T119:T179)</f>
        <v>0</v>
      </c>
      <c r="AR118" s="114" t="s">
        <v>126</v>
      </c>
      <c r="AT118" s="120" t="s">
        <v>73</v>
      </c>
      <c r="AU118" s="120" t="s">
        <v>74</v>
      </c>
      <c r="AY118" s="114" t="s">
        <v>125</v>
      </c>
      <c r="BK118" s="121">
        <f>SUM(BK119:BK179)</f>
        <v>6299725</v>
      </c>
    </row>
    <row r="119" spans="2:65" s="1" customFormat="1" ht="16.5" customHeight="1">
      <c r="B119" s="25"/>
      <c r="C119" s="124" t="s">
        <v>82</v>
      </c>
      <c r="D119" s="124" t="s">
        <v>128</v>
      </c>
      <c r="E119" s="125" t="s">
        <v>4111</v>
      </c>
      <c r="F119" s="126" t="s">
        <v>4112</v>
      </c>
      <c r="G119" s="127" t="s">
        <v>146</v>
      </c>
      <c r="H119" s="128">
        <v>5</v>
      </c>
      <c r="I119" s="129">
        <v>11550</v>
      </c>
      <c r="J119" s="129">
        <f>ROUND(I119*H119,2)</f>
        <v>57750</v>
      </c>
      <c r="K119" s="126" t="s">
        <v>132</v>
      </c>
      <c r="L119" s="25"/>
      <c r="M119" s="130" t="s">
        <v>1</v>
      </c>
      <c r="N119" s="131" t="s">
        <v>39</v>
      </c>
      <c r="O119" s="132">
        <v>0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2597</v>
      </c>
      <c r="AT119" s="134" t="s">
        <v>128</v>
      </c>
      <c r="AU119" s="134" t="s">
        <v>82</v>
      </c>
      <c r="AY119" s="13" t="s">
        <v>125</v>
      </c>
      <c r="BE119" s="135">
        <f>IF(N119="základní",J119,0)</f>
        <v>57750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3" t="s">
        <v>82</v>
      </c>
      <c r="BK119" s="135">
        <f>ROUND(I119*H119,2)</f>
        <v>57750</v>
      </c>
      <c r="BL119" s="13" t="s">
        <v>2597</v>
      </c>
      <c r="BM119" s="134" t="s">
        <v>84</v>
      </c>
    </row>
    <row r="120" spans="2:65" s="1" customFormat="1" ht="28.8">
      <c r="B120" s="25"/>
      <c r="D120" s="136" t="s">
        <v>134</v>
      </c>
      <c r="F120" s="137" t="s">
        <v>4113</v>
      </c>
      <c r="L120" s="25"/>
      <c r="M120" s="138"/>
      <c r="T120" s="49"/>
      <c r="AT120" s="13" t="s">
        <v>134</v>
      </c>
      <c r="AU120" s="13" t="s">
        <v>82</v>
      </c>
    </row>
    <row r="121" spans="2:65" s="1" customFormat="1" ht="28.8">
      <c r="B121" s="25"/>
      <c r="D121" s="136" t="s">
        <v>136</v>
      </c>
      <c r="F121" s="139" t="s">
        <v>4114</v>
      </c>
      <c r="L121" s="25"/>
      <c r="M121" s="138"/>
      <c r="T121" s="49"/>
      <c r="AT121" s="13" t="s">
        <v>136</v>
      </c>
      <c r="AU121" s="13" t="s">
        <v>82</v>
      </c>
    </row>
    <row r="122" spans="2:65" s="1" customFormat="1" ht="16.5" customHeight="1">
      <c r="B122" s="25"/>
      <c r="C122" s="124" t="s">
        <v>84</v>
      </c>
      <c r="D122" s="124" t="s">
        <v>128</v>
      </c>
      <c r="E122" s="125" t="s">
        <v>4115</v>
      </c>
      <c r="F122" s="126" t="s">
        <v>4116</v>
      </c>
      <c r="G122" s="127" t="s">
        <v>131</v>
      </c>
      <c r="H122" s="128">
        <v>8</v>
      </c>
      <c r="I122" s="129">
        <v>13000</v>
      </c>
      <c r="J122" s="129">
        <f>ROUND(I122*H122,2)</f>
        <v>104000</v>
      </c>
      <c r="K122" s="126" t="s">
        <v>132</v>
      </c>
      <c r="L122" s="25"/>
      <c r="M122" s="130" t="s">
        <v>1</v>
      </c>
      <c r="N122" s="131" t="s">
        <v>39</v>
      </c>
      <c r="O122" s="132">
        <v>0</v>
      </c>
      <c r="P122" s="132">
        <f>O122*H122</f>
        <v>0</v>
      </c>
      <c r="Q122" s="132">
        <v>0</v>
      </c>
      <c r="R122" s="132">
        <f>Q122*H122</f>
        <v>0</v>
      </c>
      <c r="S122" s="132">
        <v>0</v>
      </c>
      <c r="T122" s="133">
        <f>S122*H122</f>
        <v>0</v>
      </c>
      <c r="AR122" s="134" t="s">
        <v>2597</v>
      </c>
      <c r="AT122" s="134" t="s">
        <v>128</v>
      </c>
      <c r="AU122" s="134" t="s">
        <v>82</v>
      </c>
      <c r="AY122" s="13" t="s">
        <v>125</v>
      </c>
      <c r="BE122" s="135">
        <f>IF(N122="základní",J122,0)</f>
        <v>104000</v>
      </c>
      <c r="BF122" s="135">
        <f>IF(N122="snížená",J122,0)</f>
        <v>0</v>
      </c>
      <c r="BG122" s="135">
        <f>IF(N122="zákl. přenesená",J122,0)</f>
        <v>0</v>
      </c>
      <c r="BH122" s="135">
        <f>IF(N122="sníž. přenesená",J122,0)</f>
        <v>0</v>
      </c>
      <c r="BI122" s="135">
        <f>IF(N122="nulová",J122,0)</f>
        <v>0</v>
      </c>
      <c r="BJ122" s="13" t="s">
        <v>82</v>
      </c>
      <c r="BK122" s="135">
        <f>ROUND(I122*H122,2)</f>
        <v>104000</v>
      </c>
      <c r="BL122" s="13" t="s">
        <v>2597</v>
      </c>
      <c r="BM122" s="134" t="s">
        <v>133</v>
      </c>
    </row>
    <row r="123" spans="2:65" s="1" customFormat="1" ht="38.4">
      <c r="B123" s="25"/>
      <c r="D123" s="136" t="s">
        <v>134</v>
      </c>
      <c r="F123" s="137" t="s">
        <v>4117</v>
      </c>
      <c r="L123" s="25"/>
      <c r="M123" s="138"/>
      <c r="T123" s="49"/>
      <c r="AT123" s="13" t="s">
        <v>134</v>
      </c>
      <c r="AU123" s="13" t="s">
        <v>82</v>
      </c>
    </row>
    <row r="124" spans="2:65" s="1" customFormat="1" ht="38.4">
      <c r="B124" s="25"/>
      <c r="D124" s="136" t="s">
        <v>136</v>
      </c>
      <c r="F124" s="139" t="s">
        <v>4118</v>
      </c>
      <c r="L124" s="25"/>
      <c r="M124" s="138"/>
      <c r="T124" s="49"/>
      <c r="AT124" s="13" t="s">
        <v>136</v>
      </c>
      <c r="AU124" s="13" t="s">
        <v>82</v>
      </c>
    </row>
    <row r="125" spans="2:65" s="1" customFormat="1" ht="16.5" customHeight="1">
      <c r="B125" s="25"/>
      <c r="C125" s="124" t="s">
        <v>143</v>
      </c>
      <c r="D125" s="124" t="s">
        <v>128</v>
      </c>
      <c r="E125" s="125" t="s">
        <v>4119</v>
      </c>
      <c r="F125" s="126" t="s">
        <v>4120</v>
      </c>
      <c r="G125" s="127" t="s">
        <v>131</v>
      </c>
      <c r="H125" s="128">
        <v>5</v>
      </c>
      <c r="I125" s="129">
        <v>16000</v>
      </c>
      <c r="J125" s="129">
        <f>ROUND(I125*H125,2)</f>
        <v>80000</v>
      </c>
      <c r="K125" s="126" t="s">
        <v>132</v>
      </c>
      <c r="L125" s="25"/>
      <c r="M125" s="130" t="s">
        <v>1</v>
      </c>
      <c r="N125" s="131" t="s">
        <v>39</v>
      </c>
      <c r="O125" s="132">
        <v>0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2597</v>
      </c>
      <c r="AT125" s="134" t="s">
        <v>128</v>
      </c>
      <c r="AU125" s="134" t="s">
        <v>82</v>
      </c>
      <c r="AY125" s="13" t="s">
        <v>125</v>
      </c>
      <c r="BE125" s="135">
        <f>IF(N125="základní",J125,0)</f>
        <v>80000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82</v>
      </c>
      <c r="BK125" s="135">
        <f>ROUND(I125*H125,2)</f>
        <v>80000</v>
      </c>
      <c r="BL125" s="13" t="s">
        <v>2597</v>
      </c>
      <c r="BM125" s="134" t="s">
        <v>147</v>
      </c>
    </row>
    <row r="126" spans="2:65" s="1" customFormat="1" ht="38.4">
      <c r="B126" s="25"/>
      <c r="D126" s="136" t="s">
        <v>134</v>
      </c>
      <c r="F126" s="137" t="s">
        <v>4121</v>
      </c>
      <c r="L126" s="25"/>
      <c r="M126" s="138"/>
      <c r="T126" s="49"/>
      <c r="AT126" s="13" t="s">
        <v>134</v>
      </c>
      <c r="AU126" s="13" t="s">
        <v>82</v>
      </c>
    </row>
    <row r="127" spans="2:65" s="1" customFormat="1" ht="38.4">
      <c r="B127" s="25"/>
      <c r="D127" s="136" t="s">
        <v>136</v>
      </c>
      <c r="F127" s="139" t="s">
        <v>4118</v>
      </c>
      <c r="L127" s="25"/>
      <c r="M127" s="138"/>
      <c r="T127" s="49"/>
      <c r="AT127" s="13" t="s">
        <v>136</v>
      </c>
      <c r="AU127" s="13" t="s">
        <v>82</v>
      </c>
    </row>
    <row r="128" spans="2:65" s="1" customFormat="1" ht="16.5" customHeight="1">
      <c r="B128" s="25"/>
      <c r="C128" s="124" t="s">
        <v>133</v>
      </c>
      <c r="D128" s="124" t="s">
        <v>128</v>
      </c>
      <c r="E128" s="125" t="s">
        <v>4122</v>
      </c>
      <c r="F128" s="126" t="s">
        <v>4123</v>
      </c>
      <c r="G128" s="127" t="s">
        <v>4124</v>
      </c>
      <c r="H128" s="128">
        <v>300</v>
      </c>
      <c r="I128" s="129">
        <v>1000</v>
      </c>
      <c r="J128" s="129">
        <f>ROUND(I128*H128,2)</f>
        <v>300000</v>
      </c>
      <c r="K128" s="126" t="s">
        <v>1</v>
      </c>
      <c r="L128" s="25"/>
      <c r="M128" s="130" t="s">
        <v>1</v>
      </c>
      <c r="N128" s="131" t="s">
        <v>39</v>
      </c>
      <c r="O128" s="132">
        <v>0</v>
      </c>
      <c r="P128" s="132">
        <f>O128*H128</f>
        <v>0</v>
      </c>
      <c r="Q128" s="132">
        <v>0</v>
      </c>
      <c r="R128" s="132">
        <f>Q128*H128</f>
        <v>0</v>
      </c>
      <c r="S128" s="132">
        <v>0</v>
      </c>
      <c r="T128" s="133">
        <f>S128*H128</f>
        <v>0</v>
      </c>
      <c r="AR128" s="134" t="s">
        <v>2597</v>
      </c>
      <c r="AT128" s="134" t="s">
        <v>128</v>
      </c>
      <c r="AU128" s="134" t="s">
        <v>82</v>
      </c>
      <c r="AY128" s="13" t="s">
        <v>125</v>
      </c>
      <c r="BE128" s="135">
        <f>IF(N128="základní",J128,0)</f>
        <v>300000</v>
      </c>
      <c r="BF128" s="135">
        <f>IF(N128="snížená",J128,0)</f>
        <v>0</v>
      </c>
      <c r="BG128" s="135">
        <f>IF(N128="zákl. přenesená",J128,0)</f>
        <v>0</v>
      </c>
      <c r="BH128" s="135">
        <f>IF(N128="sníž. přenesená",J128,0)</f>
        <v>0</v>
      </c>
      <c r="BI128" s="135">
        <f>IF(N128="nulová",J128,0)</f>
        <v>0</v>
      </c>
      <c r="BJ128" s="13" t="s">
        <v>82</v>
      </c>
      <c r="BK128" s="135">
        <f>ROUND(I128*H128,2)</f>
        <v>300000</v>
      </c>
      <c r="BL128" s="13" t="s">
        <v>2597</v>
      </c>
      <c r="BM128" s="134" t="s">
        <v>152</v>
      </c>
    </row>
    <row r="129" spans="2:65" s="1" customFormat="1" ht="28.8">
      <c r="B129" s="25"/>
      <c r="D129" s="136" t="s">
        <v>134</v>
      </c>
      <c r="F129" s="137" t="s">
        <v>4125</v>
      </c>
      <c r="L129" s="25"/>
      <c r="M129" s="138"/>
      <c r="T129" s="49"/>
      <c r="AT129" s="13" t="s">
        <v>134</v>
      </c>
      <c r="AU129" s="13" t="s">
        <v>82</v>
      </c>
    </row>
    <row r="130" spans="2:65" s="1" customFormat="1" ht="16.5" customHeight="1">
      <c r="B130" s="25"/>
      <c r="C130" s="124" t="s">
        <v>126</v>
      </c>
      <c r="D130" s="124" t="s">
        <v>128</v>
      </c>
      <c r="E130" s="125" t="s">
        <v>4126</v>
      </c>
      <c r="F130" s="126" t="s">
        <v>4127</v>
      </c>
      <c r="G130" s="127" t="s">
        <v>131</v>
      </c>
      <c r="H130" s="128">
        <v>3</v>
      </c>
      <c r="I130" s="129">
        <v>17325</v>
      </c>
      <c r="J130" s="129">
        <f>ROUND(I130*H130,2)</f>
        <v>51975</v>
      </c>
      <c r="K130" s="126" t="s">
        <v>132</v>
      </c>
      <c r="L130" s="25"/>
      <c r="M130" s="130" t="s">
        <v>1</v>
      </c>
      <c r="N130" s="131" t="s">
        <v>39</v>
      </c>
      <c r="O130" s="132">
        <v>0</v>
      </c>
      <c r="P130" s="132">
        <f>O130*H130</f>
        <v>0</v>
      </c>
      <c r="Q130" s="132">
        <v>0</v>
      </c>
      <c r="R130" s="132">
        <f>Q130*H130</f>
        <v>0</v>
      </c>
      <c r="S130" s="132">
        <v>0</v>
      </c>
      <c r="T130" s="133">
        <f>S130*H130</f>
        <v>0</v>
      </c>
      <c r="AR130" s="134" t="s">
        <v>2597</v>
      </c>
      <c r="AT130" s="134" t="s">
        <v>128</v>
      </c>
      <c r="AU130" s="134" t="s">
        <v>82</v>
      </c>
      <c r="AY130" s="13" t="s">
        <v>125</v>
      </c>
      <c r="BE130" s="135">
        <f>IF(N130="základní",J130,0)</f>
        <v>51975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3" t="s">
        <v>82</v>
      </c>
      <c r="BK130" s="135">
        <f>ROUND(I130*H130,2)</f>
        <v>51975</v>
      </c>
      <c r="BL130" s="13" t="s">
        <v>2597</v>
      </c>
      <c r="BM130" s="134" t="s">
        <v>156</v>
      </c>
    </row>
    <row r="131" spans="2:65" s="1" customFormat="1" ht="28.8">
      <c r="B131" s="25"/>
      <c r="D131" s="136" t="s">
        <v>134</v>
      </c>
      <c r="F131" s="137" t="s">
        <v>4128</v>
      </c>
      <c r="L131" s="25"/>
      <c r="M131" s="138"/>
      <c r="T131" s="49"/>
      <c r="AT131" s="13" t="s">
        <v>134</v>
      </c>
      <c r="AU131" s="13" t="s">
        <v>82</v>
      </c>
    </row>
    <row r="132" spans="2:65" s="1" customFormat="1" ht="28.8">
      <c r="B132" s="25"/>
      <c r="D132" s="136" t="s">
        <v>136</v>
      </c>
      <c r="F132" s="139" t="s">
        <v>4129</v>
      </c>
      <c r="L132" s="25"/>
      <c r="M132" s="138"/>
      <c r="T132" s="49"/>
      <c r="AT132" s="13" t="s">
        <v>136</v>
      </c>
      <c r="AU132" s="13" t="s">
        <v>82</v>
      </c>
    </row>
    <row r="133" spans="2:65" s="1" customFormat="1" ht="21.75" customHeight="1">
      <c r="B133" s="25"/>
      <c r="C133" s="124" t="s">
        <v>147</v>
      </c>
      <c r="D133" s="124" t="s">
        <v>128</v>
      </c>
      <c r="E133" s="125" t="s">
        <v>4130</v>
      </c>
      <c r="F133" s="126" t="s">
        <v>4131</v>
      </c>
      <c r="G133" s="127" t="s">
        <v>4132</v>
      </c>
      <c r="H133" s="128">
        <v>1</v>
      </c>
      <c r="I133" s="129">
        <v>10000</v>
      </c>
      <c r="J133" s="129">
        <f>ROUND(I133*H133,2)</f>
        <v>10000</v>
      </c>
      <c r="K133" s="126" t="s">
        <v>1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2597</v>
      </c>
      <c r="AT133" s="134" t="s">
        <v>128</v>
      </c>
      <c r="AU133" s="134" t="s">
        <v>82</v>
      </c>
      <c r="AY133" s="13" t="s">
        <v>125</v>
      </c>
      <c r="BE133" s="135">
        <f>IF(N133="základní",J133,0)</f>
        <v>10000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10000</v>
      </c>
      <c r="BL133" s="13" t="s">
        <v>2597</v>
      </c>
      <c r="BM133" s="134" t="s">
        <v>4133</v>
      </c>
    </row>
    <row r="134" spans="2:65" s="1" customFormat="1" ht="28.8">
      <c r="B134" s="25"/>
      <c r="D134" s="136" t="s">
        <v>134</v>
      </c>
      <c r="F134" s="137" t="s">
        <v>4134</v>
      </c>
      <c r="L134" s="25"/>
      <c r="M134" s="138"/>
      <c r="T134" s="49"/>
      <c r="AT134" s="13" t="s">
        <v>134</v>
      </c>
      <c r="AU134" s="13" t="s">
        <v>82</v>
      </c>
    </row>
    <row r="135" spans="2:65" s="1" customFormat="1" ht="21.75" customHeight="1">
      <c r="B135" s="25"/>
      <c r="C135" s="124" t="s">
        <v>161</v>
      </c>
      <c r="D135" s="124" t="s">
        <v>128</v>
      </c>
      <c r="E135" s="125" t="s">
        <v>4135</v>
      </c>
      <c r="F135" s="126" t="s">
        <v>4136</v>
      </c>
      <c r="G135" s="127" t="s">
        <v>4132</v>
      </c>
      <c r="H135" s="128">
        <v>1</v>
      </c>
      <c r="I135" s="129">
        <v>30000</v>
      </c>
      <c r="J135" s="129">
        <f>ROUND(I135*H135,2)</f>
        <v>30000</v>
      </c>
      <c r="K135" s="126" t="s">
        <v>1</v>
      </c>
      <c r="L135" s="25"/>
      <c r="M135" s="130" t="s">
        <v>1</v>
      </c>
      <c r="N135" s="131" t="s">
        <v>39</v>
      </c>
      <c r="O135" s="132">
        <v>0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2597</v>
      </c>
      <c r="AT135" s="134" t="s">
        <v>128</v>
      </c>
      <c r="AU135" s="134" t="s">
        <v>82</v>
      </c>
      <c r="AY135" s="13" t="s">
        <v>125</v>
      </c>
      <c r="BE135" s="135">
        <f>IF(N135="základní",J135,0)</f>
        <v>30000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3" t="s">
        <v>82</v>
      </c>
      <c r="BK135" s="135">
        <f>ROUND(I135*H135,2)</f>
        <v>30000</v>
      </c>
      <c r="BL135" s="13" t="s">
        <v>2597</v>
      </c>
      <c r="BM135" s="134" t="s">
        <v>4137</v>
      </c>
    </row>
    <row r="136" spans="2:65" s="1" customFormat="1" ht="28.8">
      <c r="B136" s="25"/>
      <c r="D136" s="136" t="s">
        <v>134</v>
      </c>
      <c r="F136" s="137" t="s">
        <v>4134</v>
      </c>
      <c r="L136" s="25"/>
      <c r="M136" s="138"/>
      <c r="T136" s="49"/>
      <c r="AT136" s="13" t="s">
        <v>134</v>
      </c>
      <c r="AU136" s="13" t="s">
        <v>82</v>
      </c>
    </row>
    <row r="137" spans="2:65" s="1" customFormat="1" ht="21.75" customHeight="1">
      <c r="B137" s="25"/>
      <c r="C137" s="124" t="s">
        <v>152</v>
      </c>
      <c r="D137" s="124" t="s">
        <v>128</v>
      </c>
      <c r="E137" s="125" t="s">
        <v>4138</v>
      </c>
      <c r="F137" s="126" t="s">
        <v>4139</v>
      </c>
      <c r="G137" s="127" t="s">
        <v>4132</v>
      </c>
      <c r="H137" s="128">
        <v>1</v>
      </c>
      <c r="I137" s="129">
        <v>50000</v>
      </c>
      <c r="J137" s="129">
        <f>ROUND(I137*H137,2)</f>
        <v>50000</v>
      </c>
      <c r="K137" s="126" t="s">
        <v>1</v>
      </c>
      <c r="L137" s="25"/>
      <c r="M137" s="130" t="s">
        <v>1</v>
      </c>
      <c r="N137" s="131" t="s">
        <v>39</v>
      </c>
      <c r="O137" s="132">
        <v>0</v>
      </c>
      <c r="P137" s="132">
        <f>O137*H137</f>
        <v>0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2597</v>
      </c>
      <c r="AT137" s="134" t="s">
        <v>128</v>
      </c>
      <c r="AU137" s="134" t="s">
        <v>82</v>
      </c>
      <c r="AY137" s="13" t="s">
        <v>125</v>
      </c>
      <c r="BE137" s="135">
        <f>IF(N137="základní",J137,0)</f>
        <v>50000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3" t="s">
        <v>82</v>
      </c>
      <c r="BK137" s="135">
        <f>ROUND(I137*H137,2)</f>
        <v>50000</v>
      </c>
      <c r="BL137" s="13" t="s">
        <v>2597</v>
      </c>
      <c r="BM137" s="134" t="s">
        <v>4140</v>
      </c>
    </row>
    <row r="138" spans="2:65" s="1" customFormat="1" ht="28.8">
      <c r="B138" s="25"/>
      <c r="D138" s="136" t="s">
        <v>134</v>
      </c>
      <c r="F138" s="137" t="s">
        <v>4134</v>
      </c>
      <c r="L138" s="25"/>
      <c r="M138" s="138"/>
      <c r="T138" s="49"/>
      <c r="AT138" s="13" t="s">
        <v>134</v>
      </c>
      <c r="AU138" s="13" t="s">
        <v>82</v>
      </c>
    </row>
    <row r="139" spans="2:65" s="1" customFormat="1" ht="21.75" customHeight="1">
      <c r="B139" s="25"/>
      <c r="C139" s="124" t="s">
        <v>170</v>
      </c>
      <c r="D139" s="124" t="s">
        <v>128</v>
      </c>
      <c r="E139" s="125" t="s">
        <v>4141</v>
      </c>
      <c r="F139" s="126" t="s">
        <v>4142</v>
      </c>
      <c r="G139" s="127" t="s">
        <v>4132</v>
      </c>
      <c r="H139" s="128">
        <v>1</v>
      </c>
      <c r="I139" s="129">
        <v>70000</v>
      </c>
      <c r="J139" s="129">
        <f>ROUND(I139*H139,2)</f>
        <v>70000</v>
      </c>
      <c r="K139" s="126" t="s">
        <v>1</v>
      </c>
      <c r="L139" s="25"/>
      <c r="M139" s="130" t="s">
        <v>1</v>
      </c>
      <c r="N139" s="131" t="s">
        <v>39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2597</v>
      </c>
      <c r="AT139" s="134" t="s">
        <v>128</v>
      </c>
      <c r="AU139" s="134" t="s">
        <v>82</v>
      </c>
      <c r="AY139" s="13" t="s">
        <v>125</v>
      </c>
      <c r="BE139" s="135">
        <f>IF(N139="základní",J139,0)</f>
        <v>70000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82</v>
      </c>
      <c r="BK139" s="135">
        <f>ROUND(I139*H139,2)</f>
        <v>70000</v>
      </c>
      <c r="BL139" s="13" t="s">
        <v>2597</v>
      </c>
      <c r="BM139" s="134" t="s">
        <v>4143</v>
      </c>
    </row>
    <row r="140" spans="2:65" s="1" customFormat="1" ht="28.8">
      <c r="B140" s="25"/>
      <c r="D140" s="136" t="s">
        <v>134</v>
      </c>
      <c r="F140" s="137" t="s">
        <v>4134</v>
      </c>
      <c r="L140" s="25"/>
      <c r="M140" s="138"/>
      <c r="T140" s="49"/>
      <c r="AT140" s="13" t="s">
        <v>134</v>
      </c>
      <c r="AU140" s="13" t="s">
        <v>82</v>
      </c>
    </row>
    <row r="141" spans="2:65" s="1" customFormat="1" ht="16.5" customHeight="1">
      <c r="B141" s="25"/>
      <c r="C141" s="124" t="s">
        <v>156</v>
      </c>
      <c r="D141" s="124" t="s">
        <v>128</v>
      </c>
      <c r="E141" s="125" t="s">
        <v>4144</v>
      </c>
      <c r="F141" s="126" t="s">
        <v>4145</v>
      </c>
      <c r="G141" s="127" t="s">
        <v>140</v>
      </c>
      <c r="H141" s="128">
        <v>2000</v>
      </c>
      <c r="I141" s="129">
        <v>400</v>
      </c>
      <c r="J141" s="129">
        <f>ROUND(I141*H141,2)</f>
        <v>800000</v>
      </c>
      <c r="K141" s="126" t="s">
        <v>1</v>
      </c>
      <c r="L141" s="25"/>
      <c r="M141" s="130" t="s">
        <v>1</v>
      </c>
      <c r="N141" s="131" t="s">
        <v>39</v>
      </c>
      <c r="O141" s="132">
        <v>0</v>
      </c>
      <c r="P141" s="132">
        <f>O141*H141</f>
        <v>0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2597</v>
      </c>
      <c r="AT141" s="134" t="s">
        <v>128</v>
      </c>
      <c r="AU141" s="134" t="s">
        <v>82</v>
      </c>
      <c r="AY141" s="13" t="s">
        <v>125</v>
      </c>
      <c r="BE141" s="135">
        <f>IF(N141="základní",J141,0)</f>
        <v>800000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3" t="s">
        <v>82</v>
      </c>
      <c r="BK141" s="135">
        <f>ROUND(I141*H141,2)</f>
        <v>800000</v>
      </c>
      <c r="BL141" s="13" t="s">
        <v>2597</v>
      </c>
      <c r="BM141" s="134" t="s">
        <v>8</v>
      </c>
    </row>
    <row r="142" spans="2:65" s="1" customFormat="1" ht="10.199999999999999">
      <c r="B142" s="25"/>
      <c r="D142" s="136" t="s">
        <v>134</v>
      </c>
      <c r="F142" s="137" t="s">
        <v>4145</v>
      </c>
      <c r="L142" s="25"/>
      <c r="M142" s="138"/>
      <c r="T142" s="49"/>
      <c r="AT142" s="13" t="s">
        <v>134</v>
      </c>
      <c r="AU142" s="13" t="s">
        <v>82</v>
      </c>
    </row>
    <row r="143" spans="2:65" s="1" customFormat="1" ht="16.5" customHeight="1">
      <c r="B143" s="25"/>
      <c r="C143" s="124" t="s">
        <v>181</v>
      </c>
      <c r="D143" s="124" t="s">
        <v>128</v>
      </c>
      <c r="E143" s="125" t="s">
        <v>4146</v>
      </c>
      <c r="F143" s="126" t="s">
        <v>4147</v>
      </c>
      <c r="G143" s="127" t="s">
        <v>140</v>
      </c>
      <c r="H143" s="128">
        <v>800</v>
      </c>
      <c r="I143" s="129">
        <v>400</v>
      </c>
      <c r="J143" s="129">
        <f>ROUND(I143*H143,2)</f>
        <v>320000</v>
      </c>
      <c r="K143" s="126" t="s">
        <v>1</v>
      </c>
      <c r="L143" s="25"/>
      <c r="M143" s="130" t="s">
        <v>1</v>
      </c>
      <c r="N143" s="131" t="s">
        <v>39</v>
      </c>
      <c r="O143" s="132">
        <v>0</v>
      </c>
      <c r="P143" s="132">
        <f>O143*H143</f>
        <v>0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2597</v>
      </c>
      <c r="AT143" s="134" t="s">
        <v>128</v>
      </c>
      <c r="AU143" s="134" t="s">
        <v>82</v>
      </c>
      <c r="AY143" s="13" t="s">
        <v>125</v>
      </c>
      <c r="BE143" s="135">
        <f>IF(N143="základní",J143,0)</f>
        <v>320000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3" t="s">
        <v>82</v>
      </c>
      <c r="BK143" s="135">
        <f>ROUND(I143*H143,2)</f>
        <v>320000</v>
      </c>
      <c r="BL143" s="13" t="s">
        <v>2597</v>
      </c>
      <c r="BM143" s="134" t="s">
        <v>164</v>
      </c>
    </row>
    <row r="144" spans="2:65" s="1" customFormat="1" ht="10.199999999999999">
      <c r="B144" s="25"/>
      <c r="D144" s="136" t="s">
        <v>134</v>
      </c>
      <c r="F144" s="137" t="s">
        <v>4147</v>
      </c>
      <c r="L144" s="25"/>
      <c r="M144" s="138"/>
      <c r="T144" s="49"/>
      <c r="AT144" s="13" t="s">
        <v>134</v>
      </c>
      <c r="AU144" s="13" t="s">
        <v>82</v>
      </c>
    </row>
    <row r="145" spans="2:65" s="1" customFormat="1" ht="24.15" customHeight="1">
      <c r="B145" s="25"/>
      <c r="C145" s="124" t="s">
        <v>8</v>
      </c>
      <c r="D145" s="124" t="s">
        <v>128</v>
      </c>
      <c r="E145" s="125" t="s">
        <v>4148</v>
      </c>
      <c r="F145" s="126" t="s">
        <v>4149</v>
      </c>
      <c r="G145" s="127" t="s">
        <v>4132</v>
      </c>
      <c r="H145" s="128">
        <v>20</v>
      </c>
      <c r="I145" s="129">
        <v>20000</v>
      </c>
      <c r="J145" s="129">
        <f>ROUND(I145*H145,2)</f>
        <v>400000</v>
      </c>
      <c r="K145" s="126" t="s">
        <v>1</v>
      </c>
      <c r="L145" s="25"/>
      <c r="M145" s="130" t="s">
        <v>1</v>
      </c>
      <c r="N145" s="131" t="s">
        <v>39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2597</v>
      </c>
      <c r="AT145" s="134" t="s">
        <v>128</v>
      </c>
      <c r="AU145" s="134" t="s">
        <v>82</v>
      </c>
      <c r="AY145" s="13" t="s">
        <v>125</v>
      </c>
      <c r="BE145" s="135">
        <f>IF(N145="základní",J145,0)</f>
        <v>400000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82</v>
      </c>
      <c r="BK145" s="135">
        <f>ROUND(I145*H145,2)</f>
        <v>400000</v>
      </c>
      <c r="BL145" s="13" t="s">
        <v>2597</v>
      </c>
      <c r="BM145" s="134" t="s">
        <v>168</v>
      </c>
    </row>
    <row r="146" spans="2:65" s="1" customFormat="1" ht="10.199999999999999">
      <c r="B146" s="25"/>
      <c r="D146" s="136" t="s">
        <v>134</v>
      </c>
      <c r="F146" s="137" t="s">
        <v>4149</v>
      </c>
      <c r="L146" s="25"/>
      <c r="M146" s="138"/>
      <c r="T146" s="49"/>
      <c r="AT146" s="13" t="s">
        <v>134</v>
      </c>
      <c r="AU146" s="13" t="s">
        <v>82</v>
      </c>
    </row>
    <row r="147" spans="2:65" s="1" customFormat="1" ht="24.15" customHeight="1">
      <c r="B147" s="25"/>
      <c r="C147" s="124" t="s">
        <v>191</v>
      </c>
      <c r="D147" s="124" t="s">
        <v>128</v>
      </c>
      <c r="E147" s="125" t="s">
        <v>4150</v>
      </c>
      <c r="F147" s="126" t="s">
        <v>4151</v>
      </c>
      <c r="G147" s="127" t="s">
        <v>4132</v>
      </c>
      <c r="H147" s="128">
        <v>10</v>
      </c>
      <c r="I147" s="129">
        <v>40000</v>
      </c>
      <c r="J147" s="129">
        <f>ROUND(I147*H147,2)</f>
        <v>400000</v>
      </c>
      <c r="K147" s="126" t="s">
        <v>1</v>
      </c>
      <c r="L147" s="25"/>
      <c r="M147" s="130" t="s">
        <v>1</v>
      </c>
      <c r="N147" s="131" t="s">
        <v>39</v>
      </c>
      <c r="O147" s="132">
        <v>0</v>
      </c>
      <c r="P147" s="132">
        <f>O147*H147</f>
        <v>0</v>
      </c>
      <c r="Q147" s="132">
        <v>0</v>
      </c>
      <c r="R147" s="132">
        <f>Q147*H147</f>
        <v>0</v>
      </c>
      <c r="S147" s="132">
        <v>0</v>
      </c>
      <c r="T147" s="133">
        <f>S147*H147</f>
        <v>0</v>
      </c>
      <c r="AR147" s="134" t="s">
        <v>2597</v>
      </c>
      <c r="AT147" s="134" t="s">
        <v>128</v>
      </c>
      <c r="AU147" s="134" t="s">
        <v>82</v>
      </c>
      <c r="AY147" s="13" t="s">
        <v>125</v>
      </c>
      <c r="BE147" s="135">
        <f>IF(N147="základní",J147,0)</f>
        <v>400000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3" t="s">
        <v>82</v>
      </c>
      <c r="BK147" s="135">
        <f>ROUND(I147*H147,2)</f>
        <v>400000</v>
      </c>
      <c r="BL147" s="13" t="s">
        <v>2597</v>
      </c>
      <c r="BM147" s="134" t="s">
        <v>173</v>
      </c>
    </row>
    <row r="148" spans="2:65" s="1" customFormat="1" ht="10.199999999999999">
      <c r="B148" s="25"/>
      <c r="D148" s="136" t="s">
        <v>134</v>
      </c>
      <c r="F148" s="137" t="s">
        <v>4151</v>
      </c>
      <c r="L148" s="25"/>
      <c r="M148" s="138"/>
      <c r="T148" s="49"/>
      <c r="AT148" s="13" t="s">
        <v>134</v>
      </c>
      <c r="AU148" s="13" t="s">
        <v>82</v>
      </c>
    </row>
    <row r="149" spans="2:65" s="1" customFormat="1" ht="21.75" customHeight="1">
      <c r="B149" s="25"/>
      <c r="C149" s="124" t="s">
        <v>164</v>
      </c>
      <c r="D149" s="124" t="s">
        <v>128</v>
      </c>
      <c r="E149" s="125" t="s">
        <v>4152</v>
      </c>
      <c r="F149" s="126" t="s">
        <v>4153</v>
      </c>
      <c r="G149" s="127" t="s">
        <v>4132</v>
      </c>
      <c r="H149" s="128">
        <v>5</v>
      </c>
      <c r="I149" s="129">
        <v>80000</v>
      </c>
      <c r="J149" s="129">
        <f>ROUND(I149*H149,2)</f>
        <v>400000</v>
      </c>
      <c r="K149" s="126" t="s">
        <v>1</v>
      </c>
      <c r="L149" s="25"/>
      <c r="M149" s="130" t="s">
        <v>1</v>
      </c>
      <c r="N149" s="131" t="s">
        <v>39</v>
      </c>
      <c r="O149" s="132">
        <v>0</v>
      </c>
      <c r="P149" s="132">
        <f>O149*H149</f>
        <v>0</v>
      </c>
      <c r="Q149" s="132">
        <v>0</v>
      </c>
      <c r="R149" s="132">
        <f>Q149*H149</f>
        <v>0</v>
      </c>
      <c r="S149" s="132">
        <v>0</v>
      </c>
      <c r="T149" s="133">
        <f>S149*H149</f>
        <v>0</v>
      </c>
      <c r="AR149" s="134" t="s">
        <v>2597</v>
      </c>
      <c r="AT149" s="134" t="s">
        <v>128</v>
      </c>
      <c r="AU149" s="134" t="s">
        <v>82</v>
      </c>
      <c r="AY149" s="13" t="s">
        <v>125</v>
      </c>
      <c r="BE149" s="135">
        <f>IF(N149="základní",J149,0)</f>
        <v>400000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3" t="s">
        <v>82</v>
      </c>
      <c r="BK149" s="135">
        <f>ROUND(I149*H149,2)</f>
        <v>400000</v>
      </c>
      <c r="BL149" s="13" t="s">
        <v>2597</v>
      </c>
      <c r="BM149" s="134" t="s">
        <v>178</v>
      </c>
    </row>
    <row r="150" spans="2:65" s="1" customFormat="1" ht="10.199999999999999">
      <c r="B150" s="25"/>
      <c r="D150" s="136" t="s">
        <v>134</v>
      </c>
      <c r="F150" s="137" t="s">
        <v>4153</v>
      </c>
      <c r="L150" s="25"/>
      <c r="M150" s="138"/>
      <c r="T150" s="49"/>
      <c r="AT150" s="13" t="s">
        <v>134</v>
      </c>
      <c r="AU150" s="13" t="s">
        <v>82</v>
      </c>
    </row>
    <row r="151" spans="2:65" s="1" customFormat="1" ht="24.15" customHeight="1">
      <c r="B151" s="25"/>
      <c r="C151" s="124" t="s">
        <v>201</v>
      </c>
      <c r="D151" s="124" t="s">
        <v>128</v>
      </c>
      <c r="E151" s="125" t="s">
        <v>4154</v>
      </c>
      <c r="F151" s="126" t="s">
        <v>4155</v>
      </c>
      <c r="G151" s="127" t="s">
        <v>140</v>
      </c>
      <c r="H151" s="128">
        <v>10500</v>
      </c>
      <c r="I151" s="129">
        <v>34</v>
      </c>
      <c r="J151" s="129">
        <f>ROUND(I151*H151,2)</f>
        <v>357000</v>
      </c>
      <c r="K151" s="126" t="s">
        <v>1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2597</v>
      </c>
      <c r="AT151" s="134" t="s">
        <v>128</v>
      </c>
      <c r="AU151" s="134" t="s">
        <v>82</v>
      </c>
      <c r="AY151" s="13" t="s">
        <v>125</v>
      </c>
      <c r="BE151" s="135">
        <f>IF(N151="základní",J151,0)</f>
        <v>357000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357000</v>
      </c>
      <c r="BL151" s="13" t="s">
        <v>2597</v>
      </c>
      <c r="BM151" s="134" t="s">
        <v>4156</v>
      </c>
    </row>
    <row r="152" spans="2:65" s="1" customFormat="1" ht="19.2">
      <c r="B152" s="25"/>
      <c r="D152" s="136" t="s">
        <v>134</v>
      </c>
      <c r="F152" s="137" t="s">
        <v>4155</v>
      </c>
      <c r="L152" s="25"/>
      <c r="M152" s="138"/>
      <c r="T152" s="49"/>
      <c r="AT152" s="13" t="s">
        <v>134</v>
      </c>
      <c r="AU152" s="13" t="s">
        <v>82</v>
      </c>
    </row>
    <row r="153" spans="2:65" s="1" customFormat="1" ht="24.15" customHeight="1">
      <c r="B153" s="25"/>
      <c r="C153" s="124" t="s">
        <v>168</v>
      </c>
      <c r="D153" s="124" t="s">
        <v>128</v>
      </c>
      <c r="E153" s="125" t="s">
        <v>4157</v>
      </c>
      <c r="F153" s="126" t="s">
        <v>4158</v>
      </c>
      <c r="G153" s="127" t="s">
        <v>140</v>
      </c>
      <c r="H153" s="128">
        <v>10500</v>
      </c>
      <c r="I153" s="129">
        <v>68</v>
      </c>
      <c r="J153" s="129">
        <f>ROUND(I153*H153,2)</f>
        <v>714000</v>
      </c>
      <c r="K153" s="126" t="s">
        <v>1</v>
      </c>
      <c r="L153" s="25"/>
      <c r="M153" s="130" t="s">
        <v>1</v>
      </c>
      <c r="N153" s="131" t="s">
        <v>39</v>
      </c>
      <c r="O153" s="132">
        <v>0</v>
      </c>
      <c r="P153" s="132">
        <f>O153*H153</f>
        <v>0</v>
      </c>
      <c r="Q153" s="132">
        <v>0</v>
      </c>
      <c r="R153" s="132">
        <f>Q153*H153</f>
        <v>0</v>
      </c>
      <c r="S153" s="132">
        <v>0</v>
      </c>
      <c r="T153" s="133">
        <f>S153*H153</f>
        <v>0</v>
      </c>
      <c r="AR153" s="134" t="s">
        <v>2597</v>
      </c>
      <c r="AT153" s="134" t="s">
        <v>128</v>
      </c>
      <c r="AU153" s="134" t="s">
        <v>82</v>
      </c>
      <c r="AY153" s="13" t="s">
        <v>125</v>
      </c>
      <c r="BE153" s="135">
        <f>IF(N153="základní",J153,0)</f>
        <v>714000</v>
      </c>
      <c r="BF153" s="135">
        <f>IF(N153="snížená",J153,0)</f>
        <v>0</v>
      </c>
      <c r="BG153" s="135">
        <f>IF(N153="zákl. přenesená",J153,0)</f>
        <v>0</v>
      </c>
      <c r="BH153" s="135">
        <f>IF(N153="sníž. přenesená",J153,0)</f>
        <v>0</v>
      </c>
      <c r="BI153" s="135">
        <f>IF(N153="nulová",J153,0)</f>
        <v>0</v>
      </c>
      <c r="BJ153" s="13" t="s">
        <v>82</v>
      </c>
      <c r="BK153" s="135">
        <f>ROUND(I153*H153,2)</f>
        <v>714000</v>
      </c>
      <c r="BL153" s="13" t="s">
        <v>2597</v>
      </c>
      <c r="BM153" s="134" t="s">
        <v>184</v>
      </c>
    </row>
    <row r="154" spans="2:65" s="1" customFormat="1" ht="19.2">
      <c r="B154" s="25"/>
      <c r="D154" s="136" t="s">
        <v>134</v>
      </c>
      <c r="F154" s="137" t="s">
        <v>4158</v>
      </c>
      <c r="L154" s="25"/>
      <c r="M154" s="138"/>
      <c r="T154" s="49"/>
      <c r="AT154" s="13" t="s">
        <v>134</v>
      </c>
      <c r="AU154" s="13" t="s">
        <v>82</v>
      </c>
    </row>
    <row r="155" spans="2:65" s="1" customFormat="1" ht="24.15" customHeight="1">
      <c r="B155" s="25"/>
      <c r="C155" s="124" t="s">
        <v>212</v>
      </c>
      <c r="D155" s="124" t="s">
        <v>128</v>
      </c>
      <c r="E155" s="125" t="s">
        <v>4159</v>
      </c>
      <c r="F155" s="126" t="s">
        <v>4160</v>
      </c>
      <c r="G155" s="127" t="s">
        <v>140</v>
      </c>
      <c r="H155" s="128">
        <v>10800</v>
      </c>
      <c r="I155" s="129">
        <v>102</v>
      </c>
      <c r="J155" s="129">
        <f>ROUND(I155*H155,2)</f>
        <v>1101600</v>
      </c>
      <c r="K155" s="126" t="s">
        <v>1</v>
      </c>
      <c r="L155" s="25"/>
      <c r="M155" s="130" t="s">
        <v>1</v>
      </c>
      <c r="N155" s="131" t="s">
        <v>39</v>
      </c>
      <c r="O155" s="132">
        <v>0</v>
      </c>
      <c r="P155" s="132">
        <f>O155*H155</f>
        <v>0</v>
      </c>
      <c r="Q155" s="132">
        <v>0</v>
      </c>
      <c r="R155" s="132">
        <f>Q155*H155</f>
        <v>0</v>
      </c>
      <c r="S155" s="132">
        <v>0</v>
      </c>
      <c r="T155" s="133">
        <f>S155*H155</f>
        <v>0</v>
      </c>
      <c r="AR155" s="134" t="s">
        <v>2597</v>
      </c>
      <c r="AT155" s="134" t="s">
        <v>128</v>
      </c>
      <c r="AU155" s="134" t="s">
        <v>82</v>
      </c>
      <c r="AY155" s="13" t="s">
        <v>125</v>
      </c>
      <c r="BE155" s="135">
        <f>IF(N155="základní",J155,0)</f>
        <v>1101600</v>
      </c>
      <c r="BF155" s="135">
        <f>IF(N155="snížená",J155,0)</f>
        <v>0</v>
      </c>
      <c r="BG155" s="135">
        <f>IF(N155="zákl. přenesená",J155,0)</f>
        <v>0</v>
      </c>
      <c r="BH155" s="135">
        <f>IF(N155="sníž. přenesená",J155,0)</f>
        <v>0</v>
      </c>
      <c r="BI155" s="135">
        <f>IF(N155="nulová",J155,0)</f>
        <v>0</v>
      </c>
      <c r="BJ155" s="13" t="s">
        <v>82</v>
      </c>
      <c r="BK155" s="135">
        <f>ROUND(I155*H155,2)</f>
        <v>1101600</v>
      </c>
      <c r="BL155" s="13" t="s">
        <v>2597</v>
      </c>
      <c r="BM155" s="134" t="s">
        <v>189</v>
      </c>
    </row>
    <row r="156" spans="2:65" s="1" customFormat="1" ht="19.2">
      <c r="B156" s="25"/>
      <c r="D156" s="136" t="s">
        <v>134</v>
      </c>
      <c r="F156" s="137" t="s">
        <v>4160</v>
      </c>
      <c r="L156" s="25"/>
      <c r="M156" s="138"/>
      <c r="T156" s="49"/>
      <c r="AT156" s="13" t="s">
        <v>134</v>
      </c>
      <c r="AU156" s="13" t="s">
        <v>82</v>
      </c>
    </row>
    <row r="157" spans="2:65" s="1" customFormat="1" ht="16.5" customHeight="1">
      <c r="B157" s="25"/>
      <c r="C157" s="124" t="s">
        <v>173</v>
      </c>
      <c r="D157" s="124" t="s">
        <v>128</v>
      </c>
      <c r="E157" s="125" t="s">
        <v>4161</v>
      </c>
      <c r="F157" s="126" t="s">
        <v>4162</v>
      </c>
      <c r="G157" s="127" t="s">
        <v>450</v>
      </c>
      <c r="H157" s="128">
        <v>9000</v>
      </c>
      <c r="I157" s="129">
        <v>5.8</v>
      </c>
      <c r="J157" s="129">
        <f>ROUND(I157*H157,2)</f>
        <v>52200</v>
      </c>
      <c r="K157" s="126" t="s">
        <v>132</v>
      </c>
      <c r="L157" s="25"/>
      <c r="M157" s="130" t="s">
        <v>1</v>
      </c>
      <c r="N157" s="131" t="s">
        <v>39</v>
      </c>
      <c r="O157" s="132">
        <v>0</v>
      </c>
      <c r="P157" s="132">
        <f>O157*H157</f>
        <v>0</v>
      </c>
      <c r="Q157" s="132">
        <v>0</v>
      </c>
      <c r="R157" s="132">
        <f>Q157*H157</f>
        <v>0</v>
      </c>
      <c r="S157" s="132">
        <v>0</v>
      </c>
      <c r="T157" s="133">
        <f>S157*H157</f>
        <v>0</v>
      </c>
      <c r="AR157" s="134" t="s">
        <v>2597</v>
      </c>
      <c r="AT157" s="134" t="s">
        <v>128</v>
      </c>
      <c r="AU157" s="134" t="s">
        <v>82</v>
      </c>
      <c r="AY157" s="13" t="s">
        <v>125</v>
      </c>
      <c r="BE157" s="135">
        <f>IF(N157="základní",J157,0)</f>
        <v>52200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3" t="s">
        <v>82</v>
      </c>
      <c r="BK157" s="135">
        <f>ROUND(I157*H157,2)</f>
        <v>52200</v>
      </c>
      <c r="BL157" s="13" t="s">
        <v>2597</v>
      </c>
      <c r="BM157" s="134" t="s">
        <v>194</v>
      </c>
    </row>
    <row r="158" spans="2:65" s="1" customFormat="1" ht="28.8">
      <c r="B158" s="25"/>
      <c r="D158" s="136" t="s">
        <v>134</v>
      </c>
      <c r="F158" s="137" t="s">
        <v>4163</v>
      </c>
      <c r="L158" s="25"/>
      <c r="M158" s="138"/>
      <c r="T158" s="49"/>
      <c r="AT158" s="13" t="s">
        <v>134</v>
      </c>
      <c r="AU158" s="13" t="s">
        <v>82</v>
      </c>
    </row>
    <row r="159" spans="2:65" s="1" customFormat="1" ht="28.8">
      <c r="B159" s="25"/>
      <c r="D159" s="136" t="s">
        <v>136</v>
      </c>
      <c r="F159" s="139" t="s">
        <v>4164</v>
      </c>
      <c r="L159" s="25"/>
      <c r="M159" s="138"/>
      <c r="T159" s="49"/>
      <c r="AT159" s="13" t="s">
        <v>136</v>
      </c>
      <c r="AU159" s="13" t="s">
        <v>82</v>
      </c>
    </row>
    <row r="160" spans="2:65" s="1" customFormat="1" ht="16.5" customHeight="1">
      <c r="B160" s="25"/>
      <c r="C160" s="124" t="s">
        <v>222</v>
      </c>
      <c r="D160" s="124" t="s">
        <v>128</v>
      </c>
      <c r="E160" s="125" t="s">
        <v>4165</v>
      </c>
      <c r="F160" s="126" t="s">
        <v>4166</v>
      </c>
      <c r="G160" s="127" t="s">
        <v>4124</v>
      </c>
      <c r="H160" s="128">
        <v>2000</v>
      </c>
      <c r="I160" s="129">
        <v>23.1</v>
      </c>
      <c r="J160" s="129">
        <f>ROUND(I160*H160,2)</f>
        <v>46200</v>
      </c>
      <c r="K160" s="126" t="s">
        <v>132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2597</v>
      </c>
      <c r="AT160" s="134" t="s">
        <v>128</v>
      </c>
      <c r="AU160" s="134" t="s">
        <v>82</v>
      </c>
      <c r="AY160" s="13" t="s">
        <v>125</v>
      </c>
      <c r="BE160" s="135">
        <f>IF(N160="základní",J160,0)</f>
        <v>46200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46200</v>
      </c>
      <c r="BL160" s="13" t="s">
        <v>2597</v>
      </c>
      <c r="BM160" s="134" t="s">
        <v>199</v>
      </c>
    </row>
    <row r="161" spans="2:65" s="1" customFormat="1" ht="10.199999999999999">
      <c r="B161" s="25"/>
      <c r="D161" s="136" t="s">
        <v>134</v>
      </c>
      <c r="F161" s="137" t="s">
        <v>4166</v>
      </c>
      <c r="L161" s="25"/>
      <c r="M161" s="138"/>
      <c r="T161" s="49"/>
      <c r="AT161" s="13" t="s">
        <v>134</v>
      </c>
      <c r="AU161" s="13" t="s">
        <v>82</v>
      </c>
    </row>
    <row r="162" spans="2:65" s="1" customFormat="1" ht="24.15" customHeight="1">
      <c r="B162" s="25"/>
      <c r="C162" s="124" t="s">
        <v>178</v>
      </c>
      <c r="D162" s="124" t="s">
        <v>128</v>
      </c>
      <c r="E162" s="125" t="s">
        <v>4167</v>
      </c>
      <c r="F162" s="126" t="s">
        <v>4168</v>
      </c>
      <c r="G162" s="127" t="s">
        <v>4124</v>
      </c>
      <c r="H162" s="128">
        <v>2000</v>
      </c>
      <c r="I162" s="129">
        <v>50</v>
      </c>
      <c r="J162" s="129">
        <f>ROUND(I162*H162,2)</f>
        <v>100000</v>
      </c>
      <c r="K162" s="126" t="s">
        <v>132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2597</v>
      </c>
      <c r="AT162" s="134" t="s">
        <v>128</v>
      </c>
      <c r="AU162" s="134" t="s">
        <v>82</v>
      </c>
      <c r="AY162" s="13" t="s">
        <v>125</v>
      </c>
      <c r="BE162" s="135">
        <f>IF(N162="základní",J162,0)</f>
        <v>100000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100000</v>
      </c>
      <c r="BL162" s="13" t="s">
        <v>2597</v>
      </c>
      <c r="BM162" s="134" t="s">
        <v>204</v>
      </c>
    </row>
    <row r="163" spans="2:65" s="1" customFormat="1" ht="10.199999999999999">
      <c r="B163" s="25"/>
      <c r="D163" s="136" t="s">
        <v>134</v>
      </c>
      <c r="F163" s="137" t="s">
        <v>4168</v>
      </c>
      <c r="L163" s="25"/>
      <c r="M163" s="138"/>
      <c r="T163" s="49"/>
      <c r="AT163" s="13" t="s">
        <v>134</v>
      </c>
      <c r="AU163" s="13" t="s">
        <v>82</v>
      </c>
    </row>
    <row r="164" spans="2:65" s="1" customFormat="1" ht="16.5" customHeight="1">
      <c r="B164" s="25"/>
      <c r="C164" s="124" t="s">
        <v>7</v>
      </c>
      <c r="D164" s="124" t="s">
        <v>128</v>
      </c>
      <c r="E164" s="125" t="s">
        <v>4169</v>
      </c>
      <c r="F164" s="126" t="s">
        <v>4170</v>
      </c>
      <c r="G164" s="127" t="s">
        <v>4124</v>
      </c>
      <c r="H164" s="128">
        <v>2000</v>
      </c>
      <c r="I164" s="129">
        <v>50</v>
      </c>
      <c r="J164" s="129">
        <f>ROUND(I164*H164,2)</f>
        <v>100000</v>
      </c>
      <c r="K164" s="126" t="s">
        <v>132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2597</v>
      </c>
      <c r="AT164" s="134" t="s">
        <v>128</v>
      </c>
      <c r="AU164" s="134" t="s">
        <v>82</v>
      </c>
      <c r="AY164" s="13" t="s">
        <v>125</v>
      </c>
      <c r="BE164" s="135">
        <f>IF(N164="základní",J164,0)</f>
        <v>100000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100000</v>
      </c>
      <c r="BL164" s="13" t="s">
        <v>2597</v>
      </c>
      <c r="BM164" s="134" t="s">
        <v>209</v>
      </c>
    </row>
    <row r="165" spans="2:65" s="1" customFormat="1" ht="10.199999999999999">
      <c r="B165" s="25"/>
      <c r="D165" s="136" t="s">
        <v>134</v>
      </c>
      <c r="F165" s="137" t="s">
        <v>4170</v>
      </c>
      <c r="L165" s="25"/>
      <c r="M165" s="138"/>
      <c r="T165" s="49"/>
      <c r="AT165" s="13" t="s">
        <v>134</v>
      </c>
      <c r="AU165" s="13" t="s">
        <v>82</v>
      </c>
    </row>
    <row r="166" spans="2:65" s="1" customFormat="1" ht="33" customHeight="1">
      <c r="B166" s="25"/>
      <c r="C166" s="124" t="s">
        <v>184</v>
      </c>
      <c r="D166" s="124" t="s">
        <v>128</v>
      </c>
      <c r="E166" s="125" t="s">
        <v>4171</v>
      </c>
      <c r="F166" s="126" t="s">
        <v>4172</v>
      </c>
      <c r="G166" s="127" t="s">
        <v>4132</v>
      </c>
      <c r="H166" s="128">
        <v>1</v>
      </c>
      <c r="I166" s="129">
        <v>30000</v>
      </c>
      <c r="J166" s="129">
        <f>ROUND(I166*H166,2)</f>
        <v>30000</v>
      </c>
      <c r="K166" s="126" t="s">
        <v>1</v>
      </c>
      <c r="L166" s="25"/>
      <c r="M166" s="130" t="s">
        <v>1</v>
      </c>
      <c r="N166" s="131" t="s">
        <v>39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2597</v>
      </c>
      <c r="AT166" s="134" t="s">
        <v>128</v>
      </c>
      <c r="AU166" s="134" t="s">
        <v>82</v>
      </c>
      <c r="AY166" s="13" t="s">
        <v>125</v>
      </c>
      <c r="BE166" s="135">
        <f>IF(N166="základní",J166,0)</f>
        <v>30000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82</v>
      </c>
      <c r="BK166" s="135">
        <f>ROUND(I166*H166,2)</f>
        <v>30000</v>
      </c>
      <c r="BL166" s="13" t="s">
        <v>2597</v>
      </c>
      <c r="BM166" s="134" t="s">
        <v>4173</v>
      </c>
    </row>
    <row r="167" spans="2:65" s="1" customFormat="1" ht="19.2">
      <c r="B167" s="25"/>
      <c r="D167" s="136" t="s">
        <v>134</v>
      </c>
      <c r="F167" s="137" t="s">
        <v>4172</v>
      </c>
      <c r="L167" s="25"/>
      <c r="M167" s="138"/>
      <c r="T167" s="49"/>
      <c r="AT167" s="13" t="s">
        <v>134</v>
      </c>
      <c r="AU167" s="13" t="s">
        <v>82</v>
      </c>
    </row>
    <row r="168" spans="2:65" s="1" customFormat="1" ht="33" customHeight="1">
      <c r="B168" s="25"/>
      <c r="C168" s="124" t="s">
        <v>242</v>
      </c>
      <c r="D168" s="124" t="s">
        <v>128</v>
      </c>
      <c r="E168" s="125" t="s">
        <v>4174</v>
      </c>
      <c r="F168" s="126" t="s">
        <v>4175</v>
      </c>
      <c r="G168" s="127" t="s">
        <v>4132</v>
      </c>
      <c r="H168" s="128">
        <v>1</v>
      </c>
      <c r="I168" s="129">
        <v>50000</v>
      </c>
      <c r="J168" s="129">
        <f>ROUND(I168*H168,2)</f>
        <v>50000</v>
      </c>
      <c r="K168" s="126" t="s">
        <v>1</v>
      </c>
      <c r="L168" s="25"/>
      <c r="M168" s="130" t="s">
        <v>1</v>
      </c>
      <c r="N168" s="131" t="s">
        <v>39</v>
      </c>
      <c r="O168" s="132">
        <v>0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3">
        <f>S168*H168</f>
        <v>0</v>
      </c>
      <c r="AR168" s="134" t="s">
        <v>2597</v>
      </c>
      <c r="AT168" s="134" t="s">
        <v>128</v>
      </c>
      <c r="AU168" s="134" t="s">
        <v>82</v>
      </c>
      <c r="AY168" s="13" t="s">
        <v>125</v>
      </c>
      <c r="BE168" s="135">
        <f>IF(N168="základní",J168,0)</f>
        <v>50000</v>
      </c>
      <c r="BF168" s="135">
        <f>IF(N168="snížená",J168,0)</f>
        <v>0</v>
      </c>
      <c r="BG168" s="135">
        <f>IF(N168="zákl. přenesená",J168,0)</f>
        <v>0</v>
      </c>
      <c r="BH168" s="135">
        <f>IF(N168="sníž. přenesená",J168,0)</f>
        <v>0</v>
      </c>
      <c r="BI168" s="135">
        <f>IF(N168="nulová",J168,0)</f>
        <v>0</v>
      </c>
      <c r="BJ168" s="13" t="s">
        <v>82</v>
      </c>
      <c r="BK168" s="135">
        <f>ROUND(I168*H168,2)</f>
        <v>50000</v>
      </c>
      <c r="BL168" s="13" t="s">
        <v>2597</v>
      </c>
      <c r="BM168" s="134" t="s">
        <v>4176</v>
      </c>
    </row>
    <row r="169" spans="2:65" s="1" customFormat="1" ht="19.2">
      <c r="B169" s="25"/>
      <c r="D169" s="136" t="s">
        <v>134</v>
      </c>
      <c r="F169" s="137" t="s">
        <v>4175</v>
      </c>
      <c r="L169" s="25"/>
      <c r="M169" s="138"/>
      <c r="T169" s="49"/>
      <c r="AT169" s="13" t="s">
        <v>134</v>
      </c>
      <c r="AU169" s="13" t="s">
        <v>82</v>
      </c>
    </row>
    <row r="170" spans="2:65" s="1" customFormat="1" ht="33" customHeight="1">
      <c r="B170" s="25"/>
      <c r="C170" s="124" t="s">
        <v>189</v>
      </c>
      <c r="D170" s="124" t="s">
        <v>128</v>
      </c>
      <c r="E170" s="125" t="s">
        <v>4177</v>
      </c>
      <c r="F170" s="126" t="s">
        <v>4178</v>
      </c>
      <c r="G170" s="127" t="s">
        <v>4132</v>
      </c>
      <c r="H170" s="128">
        <v>1</v>
      </c>
      <c r="I170" s="129">
        <v>80000</v>
      </c>
      <c r="J170" s="129">
        <f>ROUND(I170*H170,2)</f>
        <v>80000</v>
      </c>
      <c r="K170" s="126" t="s">
        <v>1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2597</v>
      </c>
      <c r="AT170" s="134" t="s">
        <v>128</v>
      </c>
      <c r="AU170" s="134" t="s">
        <v>82</v>
      </c>
      <c r="AY170" s="13" t="s">
        <v>125</v>
      </c>
      <c r="BE170" s="135">
        <f>IF(N170="základní",J170,0)</f>
        <v>80000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80000</v>
      </c>
      <c r="BL170" s="13" t="s">
        <v>2597</v>
      </c>
      <c r="BM170" s="134" t="s">
        <v>4179</v>
      </c>
    </row>
    <row r="171" spans="2:65" s="1" customFormat="1" ht="19.2">
      <c r="B171" s="25"/>
      <c r="D171" s="136" t="s">
        <v>134</v>
      </c>
      <c r="F171" s="137" t="s">
        <v>4178</v>
      </c>
      <c r="L171" s="25"/>
      <c r="M171" s="138"/>
      <c r="T171" s="49"/>
      <c r="AT171" s="13" t="s">
        <v>134</v>
      </c>
      <c r="AU171" s="13" t="s">
        <v>82</v>
      </c>
    </row>
    <row r="172" spans="2:65" s="1" customFormat="1" ht="33" customHeight="1">
      <c r="B172" s="25"/>
      <c r="C172" s="124" t="s">
        <v>251</v>
      </c>
      <c r="D172" s="124" t="s">
        <v>128</v>
      </c>
      <c r="E172" s="125" t="s">
        <v>4180</v>
      </c>
      <c r="F172" s="126" t="s">
        <v>4181</v>
      </c>
      <c r="G172" s="127" t="s">
        <v>4132</v>
      </c>
      <c r="H172" s="128">
        <v>1</v>
      </c>
      <c r="I172" s="129">
        <v>120000</v>
      </c>
      <c r="J172" s="129">
        <f>ROUND(I172*H172,2)</f>
        <v>120000</v>
      </c>
      <c r="K172" s="126" t="s">
        <v>1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2597</v>
      </c>
      <c r="AT172" s="134" t="s">
        <v>128</v>
      </c>
      <c r="AU172" s="134" t="s">
        <v>82</v>
      </c>
      <c r="AY172" s="13" t="s">
        <v>125</v>
      </c>
      <c r="BE172" s="135">
        <f>IF(N172="základní",J172,0)</f>
        <v>120000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120000</v>
      </c>
      <c r="BL172" s="13" t="s">
        <v>2597</v>
      </c>
      <c r="BM172" s="134" t="s">
        <v>4182</v>
      </c>
    </row>
    <row r="173" spans="2:65" s="1" customFormat="1" ht="19.2">
      <c r="B173" s="25"/>
      <c r="D173" s="136" t="s">
        <v>134</v>
      </c>
      <c r="F173" s="137" t="s">
        <v>4181</v>
      </c>
      <c r="L173" s="25"/>
      <c r="M173" s="138"/>
      <c r="T173" s="49"/>
      <c r="AT173" s="13" t="s">
        <v>134</v>
      </c>
      <c r="AU173" s="13" t="s">
        <v>82</v>
      </c>
    </row>
    <row r="174" spans="2:65" s="1" customFormat="1" ht="24.15" customHeight="1">
      <c r="B174" s="25"/>
      <c r="C174" s="124" t="s">
        <v>194</v>
      </c>
      <c r="D174" s="124" t="s">
        <v>128</v>
      </c>
      <c r="E174" s="125" t="s">
        <v>4183</v>
      </c>
      <c r="F174" s="126" t="s">
        <v>4184</v>
      </c>
      <c r="G174" s="127" t="s">
        <v>4132</v>
      </c>
      <c r="H174" s="128">
        <v>1</v>
      </c>
      <c r="I174" s="129">
        <v>100000</v>
      </c>
      <c r="J174" s="129">
        <f>ROUND(I174*H174,2)</f>
        <v>100000</v>
      </c>
      <c r="K174" s="126" t="s">
        <v>1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2597</v>
      </c>
      <c r="AT174" s="134" t="s">
        <v>128</v>
      </c>
      <c r="AU174" s="134" t="s">
        <v>82</v>
      </c>
      <c r="AY174" s="13" t="s">
        <v>125</v>
      </c>
      <c r="BE174" s="135">
        <f>IF(N174="základní",J174,0)</f>
        <v>100000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100000</v>
      </c>
      <c r="BL174" s="13" t="s">
        <v>2597</v>
      </c>
      <c r="BM174" s="134" t="s">
        <v>4185</v>
      </c>
    </row>
    <row r="175" spans="2:65" s="1" customFormat="1" ht="28.8">
      <c r="B175" s="25"/>
      <c r="D175" s="136" t="s">
        <v>134</v>
      </c>
      <c r="F175" s="137" t="s">
        <v>4186</v>
      </c>
      <c r="L175" s="25"/>
      <c r="M175" s="138"/>
      <c r="T175" s="49"/>
      <c r="AT175" s="13" t="s">
        <v>134</v>
      </c>
      <c r="AU175" s="13" t="s">
        <v>82</v>
      </c>
    </row>
    <row r="176" spans="2:65" s="1" customFormat="1" ht="24.15" customHeight="1">
      <c r="B176" s="25"/>
      <c r="C176" s="124" t="s">
        <v>261</v>
      </c>
      <c r="D176" s="124" t="s">
        <v>128</v>
      </c>
      <c r="E176" s="125" t="s">
        <v>4187</v>
      </c>
      <c r="F176" s="126" t="s">
        <v>4188</v>
      </c>
      <c r="G176" s="127" t="s">
        <v>4132</v>
      </c>
      <c r="H176" s="128">
        <v>1</v>
      </c>
      <c r="I176" s="129">
        <v>175000</v>
      </c>
      <c r="J176" s="129">
        <f>ROUND(I176*H176,2)</f>
        <v>175000</v>
      </c>
      <c r="K176" s="126" t="s">
        <v>1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2597</v>
      </c>
      <c r="AT176" s="134" t="s">
        <v>128</v>
      </c>
      <c r="AU176" s="134" t="s">
        <v>82</v>
      </c>
      <c r="AY176" s="13" t="s">
        <v>125</v>
      </c>
      <c r="BE176" s="135">
        <f>IF(N176="základní",J176,0)</f>
        <v>175000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175000</v>
      </c>
      <c r="BL176" s="13" t="s">
        <v>2597</v>
      </c>
      <c r="BM176" s="134" t="s">
        <v>4189</v>
      </c>
    </row>
    <row r="177" spans="2:65" s="1" customFormat="1" ht="28.8">
      <c r="B177" s="25"/>
      <c r="D177" s="136" t="s">
        <v>134</v>
      </c>
      <c r="F177" s="137" t="s">
        <v>4190</v>
      </c>
      <c r="L177" s="25"/>
      <c r="M177" s="138"/>
      <c r="T177" s="49"/>
      <c r="AT177" s="13" t="s">
        <v>134</v>
      </c>
      <c r="AU177" s="13" t="s">
        <v>82</v>
      </c>
    </row>
    <row r="178" spans="2:65" s="1" customFormat="1" ht="24.15" customHeight="1">
      <c r="B178" s="25"/>
      <c r="C178" s="124" t="s">
        <v>199</v>
      </c>
      <c r="D178" s="124" t="s">
        <v>128</v>
      </c>
      <c r="E178" s="125" t="s">
        <v>4191</v>
      </c>
      <c r="F178" s="126" t="s">
        <v>4192</v>
      </c>
      <c r="G178" s="127" t="s">
        <v>4132</v>
      </c>
      <c r="H178" s="128">
        <v>1</v>
      </c>
      <c r="I178" s="129">
        <v>200000</v>
      </c>
      <c r="J178" s="129">
        <f>ROUND(I178*H178,2)</f>
        <v>200000</v>
      </c>
      <c r="K178" s="126" t="s">
        <v>1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2597</v>
      </c>
      <c r="AT178" s="134" t="s">
        <v>128</v>
      </c>
      <c r="AU178" s="134" t="s">
        <v>82</v>
      </c>
      <c r="AY178" s="13" t="s">
        <v>125</v>
      </c>
      <c r="BE178" s="135">
        <f>IF(N178="základní",J178,0)</f>
        <v>200000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200000</v>
      </c>
      <c r="BL178" s="13" t="s">
        <v>2597</v>
      </c>
      <c r="BM178" s="134" t="s">
        <v>4193</v>
      </c>
    </row>
    <row r="179" spans="2:65" s="1" customFormat="1" ht="28.8">
      <c r="B179" s="25"/>
      <c r="D179" s="136" t="s">
        <v>134</v>
      </c>
      <c r="F179" s="137" t="s">
        <v>4194</v>
      </c>
      <c r="L179" s="25"/>
      <c r="M179" s="149"/>
      <c r="N179" s="150"/>
      <c r="O179" s="150"/>
      <c r="P179" s="150"/>
      <c r="Q179" s="150"/>
      <c r="R179" s="150"/>
      <c r="S179" s="150"/>
      <c r="T179" s="151"/>
      <c r="AT179" s="13" t="s">
        <v>134</v>
      </c>
      <c r="AU179" s="13" t="s">
        <v>82</v>
      </c>
    </row>
    <row r="180" spans="2:65" s="1" customFormat="1" ht="6.9" customHeight="1">
      <c r="B180" s="37"/>
      <c r="C180" s="38"/>
      <c r="D180" s="38"/>
      <c r="E180" s="38"/>
      <c r="F180" s="38"/>
      <c r="G180" s="38"/>
      <c r="H180" s="38"/>
      <c r="I180" s="38"/>
      <c r="J180" s="38"/>
      <c r="K180" s="38"/>
      <c r="L180" s="25"/>
    </row>
  </sheetData>
  <sheetProtection algorithmName="SHA-512" hashValue="s5d0kgGekT9ogalem26S136qcM5FHPjPYHWfZBR3wLIUpppHkv+PVdTEmXVrf2bIE4y8PYRlBHsGwfA1pS0RTw==" saltValue="aWesHvFvLfdMJ2L94o2jFSgix3bCPlyvNsyS/A3rNB+l1A3q3NHLiPw5vbB7i5LDmeBgCWDa8J/Ph2/2iu6IjQ==" spinCount="100000" sheet="1" objects="1" scenarios="1" formatColumns="0" formatRows="0" autoFilter="0"/>
  <autoFilter ref="C116:K179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2025-01-17T09:33:47Z</dcterms:created>
  <dcterms:modified xsi:type="dcterms:W3CDTF">2025-01-17T09:41:37Z</dcterms:modified>
</cp:coreProperties>
</file>