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2-11-1.1-SO 01 - Stave..." sheetId="2" r:id="rId2"/>
    <sheet name="2022-11-1.2-SO 01 - Želez..." sheetId="3" r:id="rId3"/>
    <sheet name="2022-11-1.3-SO 01 - Vedle..." sheetId="4" r:id="rId4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'2022-11-1.1-SO 01 - Stave...'!$C$132:$K$417</definedName>
    <definedName name="_xlnm.Print_Area" localSheetId="1">'2022-11-1.1-SO 01 - Stave...'!$C$4:$J$76,'2022-11-1.1-SO 01 - Stave...'!$C$82:$J$112,'2022-11-1.1-SO 01 - Stave...'!$C$118:$K$417</definedName>
    <definedName name="_xlnm.Print_Titles" localSheetId="1">'2022-11-1.1-SO 01 - Stave...'!$132:$132</definedName>
    <definedName name="_xlnm._FilterDatabase" localSheetId="2" hidden="1">'2022-11-1.2-SO 01 - Želez...'!$C$122:$K$201</definedName>
    <definedName name="_xlnm.Print_Area" localSheetId="2">'2022-11-1.2-SO 01 - Želez...'!$C$4:$J$76,'2022-11-1.2-SO 01 - Želez...'!$C$82:$J$102,'2022-11-1.2-SO 01 - Želez...'!$C$108:$K$201</definedName>
    <definedName name="_xlnm.Print_Titles" localSheetId="2">'2022-11-1.2-SO 01 - Želez...'!$122:$122</definedName>
    <definedName name="_xlnm._FilterDatabase" localSheetId="3" hidden="1">'2022-11-1.3-SO 01 - Vedle...'!$C$129:$K$183</definedName>
    <definedName name="_xlnm.Print_Area" localSheetId="3">'2022-11-1.3-SO 01 - Vedle...'!$C$4:$J$76,'2022-11-1.3-SO 01 - Vedle...'!$C$82:$J$109,'2022-11-1.3-SO 01 - Vedle...'!$C$115:$K$183</definedName>
    <definedName name="_xlnm.Print_Titles" localSheetId="3">'2022-11-1.3-SO 01 - Vedle...'!$129:$129</definedName>
  </definedNames>
  <calcPr/>
</workbook>
</file>

<file path=xl/calcChain.xml><?xml version="1.0" encoding="utf-8"?>
<calcChain xmlns="http://schemas.openxmlformats.org/spreadsheetml/2006/main">
  <c i="4" l="1" r="J39"/>
  <c r="J38"/>
  <c i="1" r="AY98"/>
  <c i="4" r="J37"/>
  <c i="1" r="AX98"/>
  <c i="4"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39"/>
  <c r="BH139"/>
  <c r="BG139"/>
  <c r="BF139"/>
  <c r="T139"/>
  <c r="T138"/>
  <c r="R139"/>
  <c r="R138"/>
  <c r="P139"/>
  <c r="P138"/>
  <c r="BI136"/>
  <c r="BH136"/>
  <c r="BG136"/>
  <c r="BF136"/>
  <c r="T136"/>
  <c r="T135"/>
  <c r="R136"/>
  <c r="R135"/>
  <c r="P136"/>
  <c r="P135"/>
  <c r="BI133"/>
  <c r="BH133"/>
  <c r="BG133"/>
  <c r="BF133"/>
  <c r="T133"/>
  <c r="T132"/>
  <c r="T131"/>
  <c r="R133"/>
  <c r="R132"/>
  <c r="R131"/>
  <c r="P133"/>
  <c r="P132"/>
  <c r="P131"/>
  <c r="F124"/>
  <c r="E122"/>
  <c r="F91"/>
  <c r="E89"/>
  <c r="J26"/>
  <c r="E26"/>
  <c r="J127"/>
  <c r="J25"/>
  <c r="J23"/>
  <c r="E23"/>
  <c r="J93"/>
  <c r="J22"/>
  <c r="J20"/>
  <c r="E20"/>
  <c r="F94"/>
  <c r="J19"/>
  <c r="J17"/>
  <c r="E17"/>
  <c r="F93"/>
  <c r="J16"/>
  <c r="J14"/>
  <c r="J124"/>
  <c r="E7"/>
  <c r="E85"/>
  <c i="3" r="J39"/>
  <c r="J38"/>
  <c i="1" r="AY97"/>
  <c i="3" r="J37"/>
  <c i="1" r="AX97"/>
  <c i="3"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F117"/>
  <c r="E115"/>
  <c r="F91"/>
  <c r="E89"/>
  <c r="J26"/>
  <c r="E26"/>
  <c r="J120"/>
  <c r="J25"/>
  <c r="J23"/>
  <c r="E23"/>
  <c r="J119"/>
  <c r="J22"/>
  <c r="J20"/>
  <c r="E20"/>
  <c r="F120"/>
  <c r="J19"/>
  <c r="J17"/>
  <c r="E17"/>
  <c r="F93"/>
  <c r="J16"/>
  <c r="J14"/>
  <c r="J117"/>
  <c r="E7"/>
  <c r="E111"/>
  <c i="1" r="AY96"/>
  <c i="2" r="J39"/>
  <c r="J38"/>
  <c r="J37"/>
  <c i="1" r="AX96"/>
  <c i="2" r="BI415"/>
  <c r="BH415"/>
  <c r="BG415"/>
  <c r="BF415"/>
  <c r="T415"/>
  <c r="T414"/>
  <c r="R415"/>
  <c r="R414"/>
  <c r="P415"/>
  <c r="P414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6"/>
  <c r="BH386"/>
  <c r="BG386"/>
  <c r="BF386"/>
  <c r="T386"/>
  <c r="R386"/>
  <c r="P386"/>
  <c r="BI380"/>
  <c r="BH380"/>
  <c r="BG380"/>
  <c r="BF380"/>
  <c r="T380"/>
  <c r="R380"/>
  <c r="P380"/>
  <c r="BI377"/>
  <c r="BH377"/>
  <c r="BG377"/>
  <c r="BF377"/>
  <c r="T377"/>
  <c r="R377"/>
  <c r="P377"/>
  <c r="BI372"/>
  <c r="BH372"/>
  <c r="BG372"/>
  <c r="BF372"/>
  <c r="T372"/>
  <c r="R372"/>
  <c r="P372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38"/>
  <c r="BH338"/>
  <c r="BG338"/>
  <c r="BF338"/>
  <c r="T338"/>
  <c r="R338"/>
  <c r="P338"/>
  <c r="BI329"/>
  <c r="BH329"/>
  <c r="BG329"/>
  <c r="BF329"/>
  <c r="T329"/>
  <c r="R329"/>
  <c r="P329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2"/>
  <c r="BH312"/>
  <c r="BG312"/>
  <c r="BF312"/>
  <c r="T312"/>
  <c r="R312"/>
  <c r="P312"/>
  <c r="BI304"/>
  <c r="BH304"/>
  <c r="BG304"/>
  <c r="BF304"/>
  <c r="T304"/>
  <c r="R304"/>
  <c r="P304"/>
  <c r="BI301"/>
  <c r="BH301"/>
  <c r="BG301"/>
  <c r="BF301"/>
  <c r="T301"/>
  <c r="R301"/>
  <c r="P301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F127"/>
  <c r="E125"/>
  <c r="F91"/>
  <c r="E89"/>
  <c r="J26"/>
  <c r="E26"/>
  <c r="J130"/>
  <c r="J25"/>
  <c r="J23"/>
  <c r="E23"/>
  <c r="J129"/>
  <c r="J22"/>
  <c r="J20"/>
  <c r="E20"/>
  <c r="F94"/>
  <c r="J19"/>
  <c r="J17"/>
  <c r="E17"/>
  <c r="F93"/>
  <c r="J16"/>
  <c r="J14"/>
  <c r="J127"/>
  <c r="E7"/>
  <c r="E121"/>
  <c i="1" r="L90"/>
  <c r="AM90"/>
  <c r="AM89"/>
  <c r="L89"/>
  <c r="AM87"/>
  <c r="L87"/>
  <c r="L85"/>
  <c r="L84"/>
  <c i="2" r="J397"/>
  <c r="BK380"/>
  <c r="BK312"/>
  <c r="BK270"/>
  <c r="BK239"/>
  <c r="J203"/>
  <c r="J172"/>
  <c r="F36"/>
  <c i="4" r="J177"/>
  <c r="BK155"/>
  <c r="BK146"/>
  <c i="2" r="BK386"/>
  <c r="J350"/>
  <c r="BK291"/>
  <c r="BK249"/>
  <c r="J205"/>
  <c r="J162"/>
  <c r="BK136"/>
  <c i="3" r="BK193"/>
  <c r="J193"/>
  <c r="J165"/>
  <c r="BK142"/>
  <c r="BK177"/>
  <c i="2" r="J393"/>
  <c r="BK372"/>
  <c r="BK329"/>
  <c r="J283"/>
  <c r="J241"/>
  <c r="BK203"/>
  <c r="BK157"/>
  <c r="BK415"/>
  <c i="3" r="J196"/>
  <c r="BK146"/>
  <c r="J146"/>
  <c r="BK165"/>
  <c i="2" r="BK397"/>
  <c r="BK360"/>
  <c r="BK314"/>
  <c r="BK280"/>
  <c r="J244"/>
  <c r="BK205"/>
  <c r="J184"/>
  <c r="J160"/>
  <c r="J136"/>
  <c r="BK406"/>
  <c r="J368"/>
  <c r="J356"/>
  <c r="J314"/>
  <c r="BK283"/>
  <c r="BK257"/>
  <c r="BK228"/>
  <c r="J200"/>
  <c r="J166"/>
  <c r="J139"/>
  <c i="3" r="J126"/>
  <c r="BK175"/>
  <c r="J134"/>
  <c r="J177"/>
  <c i="2" r="J270"/>
  <c r="BK235"/>
  <c r="J210"/>
  <c r="BK186"/>
  <c r="BK169"/>
  <c r="BK150"/>
  <c r="BK411"/>
  <c r="BK404"/>
  <c r="J380"/>
  <c r="BK362"/>
  <c r="BK350"/>
  <c r="J320"/>
  <c r="J301"/>
  <c r="J278"/>
  <c r="BK247"/>
  <c r="J215"/>
  <c r="BK181"/>
  <c r="BK153"/>
  <c r="F38"/>
  <c i="4" r="J182"/>
  <c r="BK169"/>
  <c r="BK144"/>
  <c r="J146"/>
  <c r="J139"/>
  <c i="2" r="BK146"/>
  <c r="F39"/>
  <c i="3" r="J155"/>
  <c i="4" r="BK171"/>
  <c r="BK157"/>
  <c r="J162"/>
  <c i="2" r="BK395"/>
  <c r="J362"/>
  <c r="BK294"/>
  <c r="BK253"/>
  <c r="J220"/>
  <c r="BK198"/>
  <c r="BK175"/>
  <c r="J155"/>
  <c r="F37"/>
  <c i="4" r="BK182"/>
  <c r="BK180"/>
  <c r="J171"/>
  <c r="BK139"/>
  <c i="2" r="BK389"/>
  <c r="BK358"/>
  <c r="BK301"/>
  <c r="J263"/>
  <c r="J239"/>
  <c r="BK193"/>
  <c r="BK155"/>
  <c i="3" r="J172"/>
  <c i="4" r="J166"/>
  <c r="BK164"/>
  <c r="J159"/>
  <c r="J155"/>
  <c r="BK136"/>
  <c r="BK177"/>
  <c r="BK162"/>
  <c r="J174"/>
  <c r="J164"/>
  <c i="2" r="BK391"/>
  <c r="BK368"/>
  <c r="BK304"/>
  <c r="J275"/>
  <c r="BK232"/>
  <c r="BK207"/>
  <c r="J190"/>
  <c r="BK162"/>
  <c r="J141"/>
  <c r="J36"/>
  <c i="4" r="J169"/>
  <c r="BK159"/>
  <c r="BK133"/>
  <c i="2" r="J391"/>
  <c r="BK354"/>
  <c r="J288"/>
  <c r="J257"/>
  <c r="BK215"/>
  <c r="J195"/>
  <c r="BK166"/>
  <c r="BK143"/>
  <c r="J406"/>
  <c r="J401"/>
  <c r="J372"/>
  <c r="J358"/>
  <c r="BK338"/>
  <c r="J312"/>
  <c r="J280"/>
  <c r="BK263"/>
  <c r="BK244"/>
  <c r="BK213"/>
  <c r="J178"/>
  <c r="J146"/>
  <c i="3" r="BK128"/>
  <c r="J152"/>
  <c r="J137"/>
  <c r="BK148"/>
  <c r="J139"/>
  <c r="BK134"/>
  <c r="J131"/>
  <c r="BK155"/>
  <c r="J175"/>
  <c i="4" r="J180"/>
  <c r="J152"/>
  <c r="J149"/>
  <c r="J144"/>
  <c i="2" r="J386"/>
  <c r="BK356"/>
  <c r="BK320"/>
  <c r="J261"/>
  <c r="J213"/>
  <c r="J193"/>
  <c r="BK172"/>
  <c r="BK148"/>
  <c r="J409"/>
  <c r="BK377"/>
  <c r="J354"/>
  <c r="BK317"/>
  <c r="J286"/>
  <c r="J253"/>
  <c r="J232"/>
  <c r="J198"/>
  <c r="J169"/>
  <c r="BK141"/>
  <c i="3" r="J180"/>
  <c r="BK168"/>
  <c r="BK131"/>
  <c r="J150"/>
  <c i="2" r="BK347"/>
  <c r="J291"/>
  <c r="J273"/>
  <c r="BK241"/>
  <c r="J207"/>
  <c r="J175"/>
  <c r="J150"/>
  <c r="J404"/>
  <c i="3" r="BK199"/>
  <c r="BK180"/>
  <c r="J187"/>
  <c r="BK152"/>
  <c i="2" r="J389"/>
  <c r="J347"/>
  <c r="BK278"/>
  <c r="J247"/>
  <c r="BK210"/>
  <c r="BK184"/>
  <c i="3" r="BK126"/>
  <c r="J128"/>
  <c r="J148"/>
  <c i="4" r="BK174"/>
  <c r="BK149"/>
  <c r="BK166"/>
  <c r="J133"/>
  <c i="2" r="J395"/>
  <c r="BK366"/>
  <c r="J338"/>
  <c r="BK286"/>
  <c r="J228"/>
  <c r="BK200"/>
  <c r="BK178"/>
  <c r="J157"/>
  <c r="BK139"/>
  <c i="1" r="AS95"/>
  <c i="2" r="J304"/>
  <c r="BK275"/>
  <c r="J235"/>
  <c r="BK190"/>
  <c r="J143"/>
  <c i="3" r="BK196"/>
  <c r="BK191"/>
  <c r="J199"/>
  <c r="BK150"/>
  <c r="BK137"/>
  <c i="2" r="BK401"/>
  <c r="J360"/>
  <c r="J329"/>
  <c r="J294"/>
  <c r="J249"/>
  <c r="BK225"/>
  <c r="J186"/>
  <c r="J148"/>
  <c i="3" r="J191"/>
  <c r="BK187"/>
  <c r="J168"/>
  <c r="J160"/>
  <c r="J142"/>
  <c i="2" r="BK393"/>
  <c r="J377"/>
  <c r="BK344"/>
  <c r="BK273"/>
  <c r="J225"/>
  <c r="J181"/>
  <c r="J153"/>
  <c r="BK409"/>
  <c r="J415"/>
  <c r="J366"/>
  <c r="J344"/>
  <c r="J317"/>
  <c r="BK288"/>
  <c r="BK261"/>
  <c r="BK220"/>
  <c r="BK195"/>
  <c r="BK160"/>
  <c r="J411"/>
  <c i="3" r="BK172"/>
  <c r="J184"/>
  <c r="BK184"/>
  <c r="BK160"/>
  <c r="BK139"/>
  <c i="4" r="J157"/>
  <c r="BK152"/>
  <c r="J136"/>
  <c i="2" l="1" r="R135"/>
  <c r="P209"/>
  <c r="BK238"/>
  <c r="J238"/>
  <c r="J105"/>
  <c r="R353"/>
  <c i="3" r="BK183"/>
  <c r="J183"/>
  <c r="J101"/>
  <c i="2" r="T165"/>
  <c r="T371"/>
  <c r="T370"/>
  <c i="3" r="R183"/>
  <c i="2" r="BK135"/>
  <c r="R209"/>
  <c r="R238"/>
  <c r="T243"/>
  <c i="3" r="P125"/>
  <c r="P124"/>
  <c r="P123"/>
  <c i="1" r="AU97"/>
  <c i="2" r="R189"/>
  <c r="T231"/>
  <c r="T238"/>
  <c r="R365"/>
  <c i="3" r="T183"/>
  <c i="2" r="BK165"/>
  <c r="J165"/>
  <c r="J101"/>
  <c i="3" r="P183"/>
  <c i="2" r="T135"/>
  <c r="T209"/>
  <c r="P238"/>
  <c r="BK365"/>
  <c r="J365"/>
  <c r="J108"/>
  <c r="R243"/>
  <c r="R165"/>
  <c r="P231"/>
  <c r="T353"/>
  <c r="T189"/>
  <c r="R231"/>
  <c r="P353"/>
  <c i="3" r="R125"/>
  <c r="R124"/>
  <c r="R123"/>
  <c i="2" r="P189"/>
  <c r="P371"/>
  <c r="P370"/>
  <c r="P243"/>
  <c r="T365"/>
  <c i="3" r="T125"/>
  <c r="T124"/>
  <c r="T123"/>
  <c i="2" r="P135"/>
  <c r="BK209"/>
  <c r="J209"/>
  <c r="J103"/>
  <c r="R371"/>
  <c r="R370"/>
  <c i="3" r="BK125"/>
  <c r="J125"/>
  <c r="J100"/>
  <c i="2" r="BK243"/>
  <c r="J243"/>
  <c r="J106"/>
  <c r="P365"/>
  <c i="4" r="R143"/>
  <c r="P154"/>
  <c r="R168"/>
  <c i="2" r="P165"/>
  <c r="BK371"/>
  <c r="J371"/>
  <c r="J110"/>
  <c i="4" r="P143"/>
  <c r="BK154"/>
  <c r="J154"/>
  <c r="J105"/>
  <c r="T154"/>
  <c r="P168"/>
  <c r="BK173"/>
  <c r="J173"/>
  <c r="J107"/>
  <c r="R173"/>
  <c r="BK179"/>
  <c r="J179"/>
  <c r="J108"/>
  <c r="R179"/>
  <c i="2" r="BK189"/>
  <c r="J189"/>
  <c r="J102"/>
  <c r="BK231"/>
  <c r="J231"/>
  <c r="J104"/>
  <c r="BK353"/>
  <c r="J353"/>
  <c r="J107"/>
  <c i="4" r="BK143"/>
  <c r="BK142"/>
  <c r="J142"/>
  <c r="J103"/>
  <c r="T143"/>
  <c r="T142"/>
  <c r="T130"/>
  <c r="R154"/>
  <c r="BK168"/>
  <c r="J168"/>
  <c r="J106"/>
  <c r="T168"/>
  <c r="P173"/>
  <c r="T173"/>
  <c r="P179"/>
  <c r="T179"/>
  <c r="BK132"/>
  <c r="J132"/>
  <c r="J100"/>
  <c r="BK135"/>
  <c r="J135"/>
  <c r="J101"/>
  <c r="BK138"/>
  <c r="J138"/>
  <c r="J102"/>
  <c i="2" r="BK414"/>
  <c r="J414"/>
  <c r="J111"/>
  <c i="4" r="J91"/>
  <c r="J126"/>
  <c i="3" r="BK124"/>
  <c r="J124"/>
  <c r="J99"/>
  <c i="4" r="F126"/>
  <c r="J94"/>
  <c r="BE139"/>
  <c r="BE133"/>
  <c r="E118"/>
  <c r="F127"/>
  <c r="BE136"/>
  <c r="BE146"/>
  <c r="BE149"/>
  <c r="BE152"/>
  <c r="BE155"/>
  <c r="BE157"/>
  <c r="BE169"/>
  <c r="BE159"/>
  <c r="BE166"/>
  <c r="BE164"/>
  <c r="BE171"/>
  <c r="BE174"/>
  <c r="BE177"/>
  <c r="BE144"/>
  <c r="BE162"/>
  <c r="BE180"/>
  <c r="BE182"/>
  <c i="2" r="BK370"/>
  <c r="J370"/>
  <c r="J109"/>
  <c i="3" r="E85"/>
  <c r="BE126"/>
  <c r="BE168"/>
  <c r="J91"/>
  <c r="BE137"/>
  <c r="BE142"/>
  <c r="BE150"/>
  <c r="J93"/>
  <c r="BE175"/>
  <c r="J94"/>
  <c r="BE146"/>
  <c i="2" r="J135"/>
  <c r="J100"/>
  <c i="3" r="BE139"/>
  <c r="BE160"/>
  <c r="F94"/>
  <c r="BE128"/>
  <c r="BE155"/>
  <c r="F119"/>
  <c r="BE148"/>
  <c r="BE134"/>
  <c r="BE152"/>
  <c r="BE177"/>
  <c r="BE184"/>
  <c r="BE187"/>
  <c r="BE191"/>
  <c r="BE196"/>
  <c r="BE131"/>
  <c r="BE172"/>
  <c r="BE193"/>
  <c r="BE165"/>
  <c r="BE180"/>
  <c r="BE199"/>
  <c i="2" r="BE411"/>
  <c i="1" r="BB96"/>
  <c i="2" r="J91"/>
  <c r="J93"/>
  <c r="J94"/>
  <c r="F129"/>
  <c r="F130"/>
  <c r="BE136"/>
  <c r="BE139"/>
  <c r="BE141"/>
  <c r="BE143"/>
  <c r="BE146"/>
  <c r="BE148"/>
  <c r="BE150"/>
  <c r="BE155"/>
  <c r="BE157"/>
  <c r="BE160"/>
  <c r="BE162"/>
  <c r="BE166"/>
  <c r="BE169"/>
  <c r="BE172"/>
  <c r="BE175"/>
  <c r="BE178"/>
  <c r="BE181"/>
  <c r="BE184"/>
  <c r="BE186"/>
  <c r="BE190"/>
  <c r="BE193"/>
  <c r="BE195"/>
  <c r="BE198"/>
  <c r="BE200"/>
  <c r="BE203"/>
  <c r="BE205"/>
  <c r="BE210"/>
  <c r="BE213"/>
  <c r="BE215"/>
  <c r="BE225"/>
  <c r="BE228"/>
  <c r="BE235"/>
  <c r="BE239"/>
  <c r="BE244"/>
  <c r="BE247"/>
  <c r="BE249"/>
  <c r="BE257"/>
  <c r="BE270"/>
  <c r="BE275"/>
  <c r="BE278"/>
  <c r="BE283"/>
  <c r="BE288"/>
  <c r="BE291"/>
  <c r="BE294"/>
  <c r="BE301"/>
  <c r="BE304"/>
  <c r="BE312"/>
  <c r="BE317"/>
  <c r="BE320"/>
  <c r="BE338"/>
  <c r="BE344"/>
  <c r="BE347"/>
  <c r="BE350"/>
  <c r="BE354"/>
  <c r="BE356"/>
  <c r="BE358"/>
  <c r="BE360"/>
  <c r="BE362"/>
  <c r="BE366"/>
  <c r="BE368"/>
  <c r="BE372"/>
  <c r="BE377"/>
  <c r="BE380"/>
  <c r="BE404"/>
  <c i="1" r="BC96"/>
  <c i="2" r="BE406"/>
  <c r="BE409"/>
  <c i="1" r="AW96"/>
  <c i="2" r="BE401"/>
  <c i="1" r="BA96"/>
  <c i="2" r="E85"/>
  <c r="BE153"/>
  <c r="BE207"/>
  <c r="BE220"/>
  <c r="BE232"/>
  <c r="BE241"/>
  <c r="BE253"/>
  <c r="BE261"/>
  <c r="BE263"/>
  <c r="BE273"/>
  <c r="BE280"/>
  <c r="BE286"/>
  <c r="BE314"/>
  <c r="BE329"/>
  <c r="BE386"/>
  <c r="BE389"/>
  <c r="BE391"/>
  <c r="BE393"/>
  <c r="BE395"/>
  <c r="BE397"/>
  <c r="BE415"/>
  <c i="1" r="BD96"/>
  <c i="4" r="F38"/>
  <c i="1" r="BC98"/>
  <c i="3" r="J36"/>
  <c i="1" r="AW97"/>
  <c i="3" r="F37"/>
  <c i="1" r="BB97"/>
  <c i="4" r="F37"/>
  <c i="1" r="BB98"/>
  <c i="4" r="F39"/>
  <c i="1" r="BD98"/>
  <c i="3" r="F39"/>
  <c i="1" r="BD97"/>
  <c i="4" r="J36"/>
  <c i="1" r="AW98"/>
  <c i="3" r="F36"/>
  <c i="1" r="BA97"/>
  <c r="AS94"/>
  <c i="3" r="F38"/>
  <c i="1" r="BC97"/>
  <c i="4" r="F36"/>
  <c i="1" r="BA98"/>
  <c i="2" l="1" r="T134"/>
  <c r="T133"/>
  <c i="4" r="R142"/>
  <c r="R130"/>
  <c r="P142"/>
  <c r="P130"/>
  <c i="1" r="AU98"/>
  <c i="2" r="P134"/>
  <c r="P133"/>
  <c i="1" r="AU96"/>
  <c i="2" r="BK134"/>
  <c r="J134"/>
  <c r="J99"/>
  <c r="R134"/>
  <c r="R133"/>
  <c i="4" r="BK131"/>
  <c r="J131"/>
  <c r="J99"/>
  <c r="J143"/>
  <c r="J104"/>
  <c i="3" r="BK123"/>
  <c r="J123"/>
  <c r="J98"/>
  <c i="2" r="BK133"/>
  <c r="J133"/>
  <c r="J35"/>
  <c i="1" r="AV96"/>
  <c r="AT96"/>
  <c i="2" r="F35"/>
  <c i="1" r="AZ96"/>
  <c i="3" r="J35"/>
  <c i="1" r="AV97"/>
  <c r="AT97"/>
  <c i="4" r="J35"/>
  <c i="1" r="AV98"/>
  <c r="AT98"/>
  <c i="2" r="J32"/>
  <c i="1" r="AG96"/>
  <c r="BB95"/>
  <c r="AX95"/>
  <c r="BA95"/>
  <c r="AW95"/>
  <c i="3" r="F35"/>
  <c i="1" r="AZ97"/>
  <c r="BC95"/>
  <c r="AY95"/>
  <c r="BD95"/>
  <c r="BD94"/>
  <c r="W33"/>
  <c i="4" r="F35"/>
  <c i="1" r="AZ98"/>
  <c i="4" l="1" r="BK130"/>
  <c r="J130"/>
  <c r="J98"/>
  <c i="1" r="AN96"/>
  <c i="2" r="J98"/>
  <c r="J41"/>
  <c i="1" r="AU95"/>
  <c r="AU94"/>
  <c r="BC94"/>
  <c r="W32"/>
  <c r="BB94"/>
  <c r="W31"/>
  <c r="AZ95"/>
  <c r="AV95"/>
  <c r="AT95"/>
  <c r="BA94"/>
  <c r="W30"/>
  <c i="3" r="J32"/>
  <c i="1" r="AG97"/>
  <c r="AN97"/>
  <c i="3" l="1" r="J41"/>
  <c i="4" r="J32"/>
  <c i="1" r="AG98"/>
  <c r="AG95"/>
  <c r="AG94"/>
  <c r="AK26"/>
  <c r="AX94"/>
  <c r="AW94"/>
  <c r="AK30"/>
  <c r="AZ94"/>
  <c r="AV94"/>
  <c r="AK29"/>
  <c r="AK35"/>
  <c r="AY94"/>
  <c i="4" l="1" r="J41"/>
  <c i="1" r="AN95"/>
  <c r="AN98"/>
  <c r="W2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<sst xmlns="http://schemas.openxmlformats.org/spreadsheetml/2006/main">
  <si>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</si>
  <si>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</si>
  <si>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</si>
  <si>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</si>
  <si>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{f55ec567-c40d-4ac3-869e-3f3c0f0e5695}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</si>
  <si>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</si>
  <si>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</si>
  <si>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</si>
  <si>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</si>
  <si>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</si>
  <si>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</si>
  <si>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</si>
  <si>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</si>
  <si>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</si>
  <si>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2022/11/Liberec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</si>
  <si>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</si>
  <si>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</si>
  <si>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na trati Liberec - Černousy</t>
  </si>
  <si>
    <t>KSO:</t>
  </si>
  <si>
    <t>CC-CZ:</t>
  </si>
  <si>
    <t>Místo:</t>
  </si>
  <si>
    <t xml:space="preserve"> </t>
  </si>
  <si>
    <t>Datum:</t>
  </si>
  <si>
    <t>8. 11. 2022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</si>
  <si>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</si>
  <si>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</si>
  <si>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</si>
  <si>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</si>
  <si>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</si>
  <si>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</si>
  <si>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</si>
  <si>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</si>
  <si>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</si>
  <si>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</si>
  <si>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</si>
  <si>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</si>
  <si>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</si>
  <si>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</si>
  <si>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</si>
  <si>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</si>
  <si>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</si>
  <si>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</si>
  <si>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</si>
  <si>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</si>
  <si>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</si>
  <si>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</si>
  <si>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</si>
  <si>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</si>
  <si>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</si>
  <si>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</si>
  <si>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</si>
  <si>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</si>
  <si>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</si>
  <si>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</si>
  <si>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</si>
  <si>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</si>
  <si>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</si>
  <si>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</si>
  <si>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</si>
  <si>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</si>
  <si>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</si>
  <si>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</si>
  <si>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</si>
  <si>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</si>
  <si>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</si>
  <si>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</si>
  <si>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</si>
  <si>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</si>
  <si>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</si>
  <si>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</si>
  <si>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</si>
  <si>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</si>
  <si>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</si>
  <si>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</si>
  <si>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</si>
  <si>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</si>
  <si>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</si>
  <si>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2022/11/SO 01</t>
  </si>
  <si>
    <t>Most v km 161,062</t>
  </si>
  <si>
    <t>STA</t>
  </si>
  <si>
    <t>1</t>
  </si>
  <si>
    <t>{cb045fd8-29fa-4444-ba78-c50858420a91}</t>
  </si>
  <si>
    <t>2</t>
  </si>
  <si>
    <t>/</t>
  </si>
  <si>
    <t>2022/11/1.1/SO 01</t>
  </si>
  <si>
    <t>Stavební část</t>
  </si>
  <si>
    <t>Soupis</t>
  </si>
  <si>
    <t>{f3e3702c-0d47-44dd-bee2-b09cf3109b47}</t>
  </si>
  <si>
    <t>2022/11/1.2/SO 01</t>
  </si>
  <si>
    <t>Železniční svršek</t>
  </si>
  <si>
    <t>{501e30bb-c21d-452c-a231-fb522ee618d2}</t>
  </si>
  <si>
    <t>2022/11/1.3/SO 01</t>
  </si>
  <si>
    <t>Vedlejší rozpočtové náklady</t>
  </si>
  <si>
    <t>{d01213b2-5007-4f68-bc2e-688fb2ffadbd}</t>
  </si>
  <si>
    <t>KRYCÍ LIST SOUPISU PRACÍ</t>
  </si>
  <si>
    <t>Objekt:</t>
  </si>
  <si>
    <t>2022/11/SO 01 - Most v km 161,062</t>
  </si>
  <si>
    <t>Soupis:</t>
  </si>
  <si>
    <t>2022/11/1.1/SO 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</si>
  <si>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</si>
  <si>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</si>
  <si>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</si>
  <si>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</si>
  <si>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</si>
  <si>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</si>
  <si>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</si>
  <si>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</si>
  <si>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</si>
  <si>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</si>
  <si>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</si>
  <si>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</si>
  <si>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</si>
  <si>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</si>
  <si>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</si>
  <si>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</si>
  <si>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</si>
  <si>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</si>
  <si>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</si>
  <si>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</si>
  <si>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</si>
  <si>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</si>
  <si>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</si>
  <si>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</si>
  <si>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</si>
  <si>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</si>
  <si>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</si>
  <si>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</si>
  <si>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</si>
  <si>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</si>
  <si>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</si>
  <si>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</si>
  <si>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</si>
  <si>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</si>
  <si>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</si>
  <si>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</si>
  <si>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</si>
  <si>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</si>
  <si>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</si>
  <si>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2024 02</t>
  </si>
  <si>
    <t>4</t>
  </si>
  <si>
    <t>1006758648</t>
  </si>
  <si>
    <t>PP</t>
  </si>
  <si>
    <t>Odstranění křovin a stromů s odstraněním kořenů ručně průměru kmene do 100 mm jakékoliv plochy v rovině nebo ve svahu o sklonu do 1:5</t>
  </si>
  <si>
    <t>VV</t>
  </si>
  <si>
    <t>(11*5)*4,</t>
  </si>
  <si>
    <t>112155311</t>
  </si>
  <si>
    <t>Štěpkování keřového porostu středně hustého s naložením</t>
  </si>
  <si>
    <t>1467209421</t>
  </si>
  <si>
    <t>Štěpkování s naložením na dopravní prostředek a odvozem do 20 km keřového porostu středně hustého</t>
  </si>
  <si>
    <t>3</t>
  </si>
  <si>
    <t>122152508</t>
  </si>
  <si>
    <t>Příplatek k odkopávkám nezapaženým pro spodní stavbu železnic v hornině třídy těžitelnosti I skupiny 1 a 2 za ztížení při rekonstrukci</t>
  </si>
  <si>
    <t>m3</t>
  </si>
  <si>
    <t>-1484287069</t>
  </si>
  <si>
    <t>Odkopávky a prokopávky nezapažené pro spodní stavbu železnic strojně v hornině třídy těžitelnosti I skupiny 1 a 2 Příplatek k cenám za ztížení při rekonstrukcích</t>
  </si>
  <si>
    <t>122352501</t>
  </si>
  <si>
    <t>Odkopávky a prokopávky nezapažené pro spodní stavbu železnic v hornině třídy těžitelnosti II skupiny 4 objem do 100 m3 strojně</t>
  </si>
  <si>
    <t>818057639</t>
  </si>
  <si>
    <t>Odkopávky a prokopávky nezapažené pro spodní stavbu železnic strojně v hornině třídy těžitelnosti II skupiny 4 do 100 m3</t>
  </si>
  <si>
    <t>23*9*0,65 "odstranění pláně na mostě a předpolí"</t>
  </si>
  <si>
    <t>5</t>
  </si>
  <si>
    <t>122352508</t>
  </si>
  <si>
    <t>Příplatek k odkopávkám nezapaženým pro spodní stavbu železnic v hornině třídy těžitelnosti II skupiny 4 za ztížení při rekonstrukci</t>
  </si>
  <si>
    <t>1005337929</t>
  </si>
  <si>
    <t>Odkopávky a prokopávky nezapažené pro spodní stavbu železnic strojně v hornině třídy těžitelnosti II skupiny 4 Příplatek k cenám za ztížení při rekonstrukcích</t>
  </si>
  <si>
    <t>6</t>
  </si>
  <si>
    <t>162751117</t>
  </si>
  <si>
    <t>Vodorovné přemístění přes 9 000 do 10000 m výkopku/sypaniny z horniny třídy těžitelnosti I skupiny 1 až 3</t>
  </si>
  <si>
    <t>301092401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</si>
  <si>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</si>
  <si>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7</t>
  </si>
  <si>
    <t>162751119</t>
  </si>
  <si>
    <t>Příplatek k vodorovnému přemístění výkopku/sypaniny z horniny třídy těžitelnosti I skupiny 1 až 3 ZKD 1000 m přes 10000 m</t>
  </si>
  <si>
    <t>1204576793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</si>
  <si>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</si>
  <si>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134,55*15</t>
  </si>
  <si>
    <t>8</t>
  </si>
  <si>
    <t>167151102</t>
  </si>
  <si>
    <t>Nakládání výkopku z hornin třídy těžitelnosti II skupiny 4 a 5 do 100 m3</t>
  </si>
  <si>
    <t>1287169285</t>
  </si>
  <si>
    <t>Nakládání, skládání a překládání neulehlého výkopku nebo sypaniny strojně nakládání, množství do 100 m3, z horniny třídy těžitelnosti II, skupiny 4 a 5</t>
  </si>
  <si>
    <t>9</t>
  </si>
  <si>
    <t>167151122</t>
  </si>
  <si>
    <t>Skládání nebo překládání výkopku z horniny třídy těžitelnosti II skupiny 4 a 5</t>
  </si>
  <si>
    <t>-1982699759</t>
  </si>
  <si>
    <t>Nakládání, skládání a překládání neulehlého výkopku nebo sypaniny strojně skládání nebo překládání, z hornin třídy těžitelnosti II, skupiny 4 a 5</t>
  </si>
  <si>
    <t>10</t>
  </si>
  <si>
    <t>171201221</t>
  </si>
  <si>
    <t>Poplatek za uložení na skládce (skládkovné) zeminy a kamení kód odpadu 17 05 04</t>
  </si>
  <si>
    <t>t</t>
  </si>
  <si>
    <t>-257352118</t>
  </si>
  <si>
    <t>Poplatek za uložení stavebního odpadu na skládce (skládkovné) zeminy a kamení zatříděného do Katalogu odpadů pod kódem 17 05 04</t>
  </si>
  <si>
    <t>134,55*1,9</t>
  </si>
  <si>
    <t>11</t>
  </si>
  <si>
    <t>171251201</t>
  </si>
  <si>
    <t>Uložení sypaniny na skládky nebo meziskládky</t>
  </si>
  <si>
    <t>1591858738</t>
  </si>
  <si>
    <t>Uložení sypaniny na skládky nebo meziskládky bez hutnění s upravením uložené sypaniny do předepsaného tvaru</t>
  </si>
  <si>
    <t>174111311</t>
  </si>
  <si>
    <t>Zásyp sypaninou se zhutněním přes 3 m3 pro spodní stavbu železnic</t>
  </si>
  <si>
    <t>-1790105279</t>
  </si>
  <si>
    <t>Zásyp sypaninou pro spodní stavbu železnic objemu přes 3 m3 se zhutněním</t>
  </si>
  <si>
    <t>134,55*1,5</t>
  </si>
  <si>
    <t>Zakládání</t>
  </si>
  <si>
    <t>13</t>
  </si>
  <si>
    <t>212341111</t>
  </si>
  <si>
    <t>Obetonování drenážních trub mezerovitým betonem</t>
  </si>
  <si>
    <t>260729518</t>
  </si>
  <si>
    <t>2*(9,27*1,2*0,15)</t>
  </si>
  <si>
    <t>14</t>
  </si>
  <si>
    <t>212792212</t>
  </si>
  <si>
    <t>Odvodnění mostní opěry - drenážní flexibilní plastové potrubí DN 160</t>
  </si>
  <si>
    <t>m</t>
  </si>
  <si>
    <t>1171720600</t>
  </si>
  <si>
    <t>Odvodnění mostní opěry z plastových trub drenážní potrubí flexibilní DN 160</t>
  </si>
  <si>
    <t>10*2</t>
  </si>
  <si>
    <t>15</t>
  </si>
  <si>
    <t>281604111</t>
  </si>
  <si>
    <t>Injektování aktivovanými směsmi nízkotlaké vzestupné tlakem do 0,6 MPa</t>
  </si>
  <si>
    <t>hod</t>
  </si>
  <si>
    <t>1900263723</t>
  </si>
  <si>
    <t>Injektování aktivovanými směsmi vzestupné, tlakem do 0,60 MPa</t>
  </si>
  <si>
    <t>292,8*0,5 "OP"</t>
  </si>
  <si>
    <t>16</t>
  </si>
  <si>
    <t>M</t>
  </si>
  <si>
    <t>58521113</t>
  </si>
  <si>
    <t>cement portlandský CEM I 52,5MPa</t>
  </si>
  <si>
    <t>923494757</t>
  </si>
  <si>
    <t>2*(6*8*0,05)*2,2</t>
  </si>
  <si>
    <t>17</t>
  </si>
  <si>
    <t>24552555</t>
  </si>
  <si>
    <t>přísada do betonových injektáží</t>
  </si>
  <si>
    <t>kg</t>
  </si>
  <si>
    <t>1475607095</t>
  </si>
  <si>
    <t>(10560/100)*0,8 "0,8% z poměru betonu"</t>
  </si>
  <si>
    <t>18</t>
  </si>
  <si>
    <t>282601112</t>
  </si>
  <si>
    <t>Injektování vrtů vysokotlaké vzestupné s jednoduchým obturátorem tlakem přes 0,6 do 2 MPa</t>
  </si>
  <si>
    <t>-1509386386</t>
  </si>
  <si>
    <t>Injektování s jednoduchým obturátorem nebo bez obturátoru vzestupné, tlakem přes 0,60 do 2,0 MPa</t>
  </si>
  <si>
    <t>45*0,5 "klenba"</t>
  </si>
  <si>
    <t>19</t>
  </si>
  <si>
    <t>282601129</t>
  </si>
  <si>
    <t>Příplatek za injektování organickými pryskyřicemi sestupné tlakem do 2 MPa</t>
  </si>
  <si>
    <t>1628380519</t>
  </si>
  <si>
    <t>Injektování Příplatek k ceně za injektování organickými pryskyřicemi ředitelnými vodou sestupné, tlakem do 2 MPa</t>
  </si>
  <si>
    <t>20</t>
  </si>
  <si>
    <t>23521004</t>
  </si>
  <si>
    <t>pryskyřice opravná rychle tuhnoucí</t>
  </si>
  <si>
    <t>-1063085409</t>
  </si>
  <si>
    <t>(22,5*0,07)*120</t>
  </si>
  <si>
    <t>Svislé a kompletní konstrukce</t>
  </si>
  <si>
    <t>317321118</t>
  </si>
  <si>
    <t>Mostní římsy ze ŽB C 30/37</t>
  </si>
  <si>
    <t>-1254690430</t>
  </si>
  <si>
    <t>Římsy ze železového betonu C 30/37</t>
  </si>
  <si>
    <t>(2*10,5)*1,2 "nová římsa připočteno koeficientem množství"</t>
  </si>
  <si>
    <t>22</t>
  </si>
  <si>
    <t>317321191</t>
  </si>
  <si>
    <t>Příplatek k mostním římsám ze ŽB za betonáž malého rozsahu do 25 m3</t>
  </si>
  <si>
    <t>1997551404</t>
  </si>
  <si>
    <t>Římsy ze železového betonu Příplatek k cenám za betonáž malého rozsahu do 25 m3</t>
  </si>
  <si>
    <t>23</t>
  </si>
  <si>
    <t>317353121</t>
  </si>
  <si>
    <t>Bednění mostních říms všech tvarů - zřízení</t>
  </si>
  <si>
    <t>1392108299</t>
  </si>
  <si>
    <t>Bednění mostní římsy zřízení všech tvarů</t>
  </si>
  <si>
    <t>4*((16*0,9)+(0,5*0,9))</t>
  </si>
  <si>
    <t>24</t>
  </si>
  <si>
    <t>317353221</t>
  </si>
  <si>
    <t>Bednění mostních říms všech tvarů - odstranění</t>
  </si>
  <si>
    <t>-973089554</t>
  </si>
  <si>
    <t>Bednění mostní římsy odstranění všech tvarů</t>
  </si>
  <si>
    <t>25</t>
  </si>
  <si>
    <t>317361116</t>
  </si>
  <si>
    <t>Výztuž mostních říms z betonářské oceli 10 505</t>
  </si>
  <si>
    <t>1099609512</t>
  </si>
  <si>
    <t>Výztuž mostních železobetonových říms z betonářské oceli 10 505 (R) nebo BSt 500</t>
  </si>
  <si>
    <t>25,2*0,15</t>
  </si>
  <si>
    <t>26</t>
  </si>
  <si>
    <t>319124111R</t>
  </si>
  <si>
    <t>Osazování prefabrikovaných říms z ŽB jeřábem hmotnosti do 5 t</t>
  </si>
  <si>
    <t>kus</t>
  </si>
  <si>
    <t>-1374715645</t>
  </si>
  <si>
    <t>Osazení prefabrikovaných říms, krycích desek a drobných mostních konstrukcí z dílců železobetonových železničním kolejovým jeřábem hmotnosti dílce jednotlivě do 5 t</t>
  </si>
  <si>
    <t>27</t>
  </si>
  <si>
    <t>59383501R</t>
  </si>
  <si>
    <t>Prefabrikované mostní dílce - výběhové zídky</t>
  </si>
  <si>
    <t>CS ÚRS 2022 02</t>
  </si>
  <si>
    <t>-1996308413</t>
  </si>
  <si>
    <t>nosník mostní T93 15000-600-650 (15x0,65x2,4m)</t>
  </si>
  <si>
    <t>28</t>
  </si>
  <si>
    <t>388995110R</t>
  </si>
  <si>
    <t>Zajištění kabelů včetně výkopu, přeložení a vložení do provizorní konstrukce vedle mostu</t>
  </si>
  <si>
    <t>soubor</t>
  </si>
  <si>
    <t>-1863686285</t>
  </si>
  <si>
    <t>Vodorovné konstrukce</t>
  </si>
  <si>
    <t>29</t>
  </si>
  <si>
    <t>451476111</t>
  </si>
  <si>
    <t>Podkladní vrstva pod ložiska z plastbetonu první vrstva tl 10 mm</t>
  </si>
  <si>
    <t>-1344023842</t>
  </si>
  <si>
    <t>Podkladní vrstva z plastbetonu pod mostními ložisky epoxidová pryskyřice první vrstva tl. 10 mm</t>
  </si>
  <si>
    <t>24*0,26*0,26</t>
  </si>
  <si>
    <t>30</t>
  </si>
  <si>
    <t>451476112</t>
  </si>
  <si>
    <t>Podkladní vrstva pod ložiska z plastbetonu další vrstvy tl 10 mm</t>
  </si>
  <si>
    <t>-797471903</t>
  </si>
  <si>
    <t>Podkladní vrstva z plastbetonu pod mostními ložisky epoxidová pryskyřice každá další vrstva tl. 10 mm</t>
  </si>
  <si>
    <t>31</t>
  </si>
  <si>
    <t>457311118</t>
  </si>
  <si>
    <t>Vyrovnávací nebo spádový beton C 30/37 včetně úpravy povrchu</t>
  </si>
  <si>
    <t>2068049678</t>
  </si>
  <si>
    <t>Vyrovnávací nebo spádový beton včetně úpravy povrchu C 30/37</t>
  </si>
  <si>
    <t>16*9*0,15</t>
  </si>
  <si>
    <t>2*(1,2*9,27*0,15)</t>
  </si>
  <si>
    <t>Součet</t>
  </si>
  <si>
    <t>32</t>
  </si>
  <si>
    <t>457311191</t>
  </si>
  <si>
    <t>Příplatek k vyrovnávacímu nebo spádovému betonu za rovinnost</t>
  </si>
  <si>
    <t>-494347333</t>
  </si>
  <si>
    <t>Vyrovnávací nebo spádový beton včetně úpravy povrchu Příplatek k ceně za rovinnost</t>
  </si>
  <si>
    <t>16*9</t>
  </si>
  <si>
    <t>2*(1,2*9,27)</t>
  </si>
  <si>
    <t>33</t>
  </si>
  <si>
    <t>458501112</t>
  </si>
  <si>
    <t>Výplňové klíny za opěrou z kameniva drceného hutněného po vrstvách</t>
  </si>
  <si>
    <t>668724499</t>
  </si>
  <si>
    <t>Výplňové klíny za opěrou z kameniva hutněného po vrstvách drceného</t>
  </si>
  <si>
    <t>4*(9*3*0,3)</t>
  </si>
  <si>
    <t>34</t>
  </si>
  <si>
    <t>465513156</t>
  </si>
  <si>
    <t>Dlažba svahu u opěr z upraveného lomového žulového kamene tl 200 mm do lože C 25/30 pl do 10 m2</t>
  </si>
  <si>
    <t>1250593862</t>
  </si>
  <si>
    <t>Dlažba svahu u mostních opěr z upraveného lomového žulového kamene s vyspárováním maltou MC 25, šíře spáry 15 mm do betonového lože C 25/30 tloušťky 200 mm, plochy do 10 m2</t>
  </si>
  <si>
    <t>4*(1*1)</t>
  </si>
  <si>
    <t>Úpravy povrchů, podlahy a osazování výplní</t>
  </si>
  <si>
    <t>35</t>
  </si>
  <si>
    <t>628613223</t>
  </si>
  <si>
    <t>Protikorozní ochrana OK mostu III.tř.-základní a podkladní epoxidový, vrchní PU nátěr bez metalizace</t>
  </si>
  <si>
    <t>-47788096</t>
  </si>
  <si>
    <t>Protikorozní ochrana ocelových mostních konstrukcí včetně otryskání povrchu základní a podkladní epoxidový a vrchní polyuretanový nátěr bez metalizace III. třídy</t>
  </si>
  <si>
    <t>20 "nátěr zábradlí"</t>
  </si>
  <si>
    <t>36</t>
  </si>
  <si>
    <t>631362021</t>
  </si>
  <si>
    <t>Výztuž mazanin svařovanými sítěmi Kari</t>
  </si>
  <si>
    <t>-627236630</t>
  </si>
  <si>
    <t>Výztuž mazanin ze svařovaných sítí z drátů typu KARI</t>
  </si>
  <si>
    <t>16*8,5*0,006</t>
  </si>
  <si>
    <t>Trubní vedení</t>
  </si>
  <si>
    <t>37</t>
  </si>
  <si>
    <t>877315231</t>
  </si>
  <si>
    <t>Montáž víčka z tvrdého PVC-systém KG DN 160</t>
  </si>
  <si>
    <t>-1667071108</t>
  </si>
  <si>
    <t>Montáž tvarovek na kanalizačním potrubí z trub z plastu z tvrdého PVC nebo z polypropylenu v otevřeném výkopu víček DN 160</t>
  </si>
  <si>
    <t>38</t>
  </si>
  <si>
    <t>28611722</t>
  </si>
  <si>
    <t>víčko kanalizace plastové KG DN 160</t>
  </si>
  <si>
    <t>186699971</t>
  </si>
  <si>
    <t>Ostatní konstrukce a práce, bourání</t>
  </si>
  <si>
    <t>39</t>
  </si>
  <si>
    <t>911121211</t>
  </si>
  <si>
    <t>Výroba ocelového zábradli při opravách mostů</t>
  </si>
  <si>
    <t>2073875764</t>
  </si>
  <si>
    <t>Oprava ocelového zábradlí svařovaného nebo šroubovaného výroba</t>
  </si>
  <si>
    <t>2*(3+5+5+3)</t>
  </si>
  <si>
    <t>40</t>
  </si>
  <si>
    <t>911121311</t>
  </si>
  <si>
    <t>Montáž ocelového zábradli při opravách mostů</t>
  </si>
  <si>
    <t>-122726191</t>
  </si>
  <si>
    <t>Oprava ocelového zábradlí svařovaného nebo šroubovaného montáž</t>
  </si>
  <si>
    <t>41</t>
  </si>
  <si>
    <t>13010428</t>
  </si>
  <si>
    <t>úhelník ocelový rovnostranný jakost S235JR (11 375) 70x70x6mm</t>
  </si>
  <si>
    <t>1909225700</t>
  </si>
  <si>
    <t>P</t>
  </si>
  <si>
    <t>Poznámka k položce:_x000d_
Hmotnost: 6,40 kg/m</t>
  </si>
  <si>
    <t>6*(32*6,4)/1000 "madla"</t>
  </si>
  <si>
    <t>42</t>
  </si>
  <si>
    <t>13431000</t>
  </si>
  <si>
    <t>úhelník ocelový rovnostranný jakost S235JR (11 375) 70x70x8mm</t>
  </si>
  <si>
    <t>-848996207</t>
  </si>
  <si>
    <t>Poznámka k položce:_x000d_
Hmotnost: 8,37 kg/m</t>
  </si>
  <si>
    <t>24*(1,1*8,37)/1000 "sloupky"</t>
  </si>
  <si>
    <t>43</t>
  </si>
  <si>
    <t>13611228</t>
  </si>
  <si>
    <t>plech ocelový hladký jakost S235JR tl 10mm tabule</t>
  </si>
  <si>
    <t>-1219729843</t>
  </si>
  <si>
    <t>Poznámka k položce:_x000d_
Hmotnost 160 kg/kus</t>
  </si>
  <si>
    <t>(24*0,24*0,24*80)/1000*1,03</t>
  </si>
  <si>
    <t>44</t>
  </si>
  <si>
    <t>936942211</t>
  </si>
  <si>
    <t>Zhotovení tabulky s letopočtem opravy mostu vložením šablony do bednění</t>
  </si>
  <si>
    <t>1006993134</t>
  </si>
  <si>
    <t>Zhotovení tabulky s letopočtem opravy nebo větší údržby vložením šablony do bednění</t>
  </si>
  <si>
    <t>45</t>
  </si>
  <si>
    <t>941121111</t>
  </si>
  <si>
    <t>Montáž lešení řadového trubkového těžkého s podlahami zatížení do 300 kg/m2 š od 1,5 do 1,8 m v do 10 m</t>
  </si>
  <si>
    <t>234683298</t>
  </si>
  <si>
    <t>Montáž lešení řadového trubkového těžkého pracovního s podlahami z fošen nebo dílců min. tl. 38 mm, s provozním zatížením tř. 4 do 300 kg/m2 šířky tř. W15 od 1,5 do 1,8 m, výšky do 10 m</t>
  </si>
  <si>
    <t>2*(9,6*(2*2)) "čela"</t>
  </si>
  <si>
    <t>2*((17*9)/2) "křídla vpravo"</t>
  </si>
  <si>
    <t>2*((13*9)/2) "křídla vlevo"</t>
  </si>
  <si>
    <t>2*(6*8) "OP1 a OP2"</t>
  </si>
  <si>
    <t>46</t>
  </si>
  <si>
    <t>941121212</t>
  </si>
  <si>
    <t>Příplatek k lešení řadovému trubkovému těžkému s podlahami š 1,5 m v 20 m za první a ZKD den použití</t>
  </si>
  <si>
    <t>1799326776</t>
  </si>
  <si>
    <t>Montáž lešení řadového trubkového těžkého pracovního s podlahami Příplatek za první a každý další den použití lešení k ceně -1112</t>
  </si>
  <si>
    <t>442,8*30</t>
  </si>
  <si>
    <t>47</t>
  </si>
  <si>
    <t>941121811</t>
  </si>
  <si>
    <t>Demontáž lešení řadového trubkového těžkého s podlahami zatížení do 300 kg/m2 š od 1,2 do 1,5 m v do 10 m</t>
  </si>
  <si>
    <t>1893586598</t>
  </si>
  <si>
    <t>Demontáž lešení řadového trubkového těžkého pracovního s podlahami z fošen nebo dílců min. tl. 38 mm, s provozním zatížením tř. 4 do 300 kg/m2 šířky tř. W15 od 1,5 do 1,8 m, výšky do 10 m</t>
  </si>
  <si>
    <t>48</t>
  </si>
  <si>
    <t>948411111</t>
  </si>
  <si>
    <t>Zřízení podpěrné skruže dočasné kovové z věží výšky do 10 m</t>
  </si>
  <si>
    <t>651494908</t>
  </si>
  <si>
    <t>Podpěrné skruže a podpěry dočasné kovové zřízení skruží z věží výšky do 10 m</t>
  </si>
  <si>
    <t>2*(9*10*1,2)</t>
  </si>
  <si>
    <t>49</t>
  </si>
  <si>
    <t>948411211</t>
  </si>
  <si>
    <t>Odstranění podpěrné skruže dočasné kovové z věží výšky do 10 m</t>
  </si>
  <si>
    <t>-367205117</t>
  </si>
  <si>
    <t>Podpěrné skruže a podpěry dočasné kovové odstranění skruží z věží výšky do 10 m</t>
  </si>
  <si>
    <t>50</t>
  </si>
  <si>
    <t>948411911</t>
  </si>
  <si>
    <t>Měsíční nájemné podpěrné skruže dočasné kovové z věží výšky do 10 m</t>
  </si>
  <si>
    <t>-105442799</t>
  </si>
  <si>
    <t>Podpěrné skruže a podpěry dočasné kovové měsíční nájemné skruží z věží výšky do 10 m</t>
  </si>
  <si>
    <t>216*5</t>
  </si>
  <si>
    <t>51</t>
  </si>
  <si>
    <t>948521111</t>
  </si>
  <si>
    <t>Zřízení podpěrný rošt dočasný z dřevěných příhradových nosníků</t>
  </si>
  <si>
    <t>1253848519</t>
  </si>
  <si>
    <t>Podpěrný rošt dočasný ze dřeva z příhradových nosníků zřízení</t>
  </si>
  <si>
    <t>((1,2+0,75)*10)*2</t>
  </si>
  <si>
    <t>52</t>
  </si>
  <si>
    <t>948521121</t>
  </si>
  <si>
    <t>Odstranění podpěrný rošt dočasný z dřevěných příhradových nosníků</t>
  </si>
  <si>
    <t>324952544</t>
  </si>
  <si>
    <t>Podpěrný rošt dočasný ze dřeva z příhradových nosníků odstranění</t>
  </si>
  <si>
    <t>53</t>
  </si>
  <si>
    <t>948521129</t>
  </si>
  <si>
    <t>Měsíční nájemné podpěrný rošt dočasný z dřevěných příhradovýczh nosníků</t>
  </si>
  <si>
    <t>1948013209</t>
  </si>
  <si>
    <t>Podpěrný rošt dočasný ze dřeva z příhradových nosníků měsíční nájemné</t>
  </si>
  <si>
    <t>39*5</t>
  </si>
  <si>
    <t>54</t>
  </si>
  <si>
    <t>966023211</t>
  </si>
  <si>
    <t>Snesení nevyhovujících kamenných římsových desek na průčelním zdivu a křídlech</t>
  </si>
  <si>
    <t>-644800394</t>
  </si>
  <si>
    <t>Snesení kamenných římsových desek na průčelním zdivu a křídlech</t>
  </si>
  <si>
    <t>2*(16*0,4*0,3) "nová římsa"</t>
  </si>
  <si>
    <t>55</t>
  </si>
  <si>
    <t>977151112</t>
  </si>
  <si>
    <t>Jádrové vrty diamantovými korunkami do stavebních materiálů D přes 35 do 40 mm</t>
  </si>
  <si>
    <t>963584680</t>
  </si>
  <si>
    <t>Jádrové vrty diamantovými korunkami do stavebních materiálů (železobetonu, betonu, cihel, obkladů, dlažeb, kamene) průměru přes 35 do 40 mm</t>
  </si>
  <si>
    <t>1,2*74 "OP"</t>
  </si>
  <si>
    <t>1,5*106 "OP"</t>
  </si>
  <si>
    <t>1,5*30 "OP"</t>
  </si>
  <si>
    <t>0,5*90 "klenba"</t>
  </si>
  <si>
    <t>Součet "dle projektu"</t>
  </si>
  <si>
    <t>56</t>
  </si>
  <si>
    <t>977211114</t>
  </si>
  <si>
    <t>Řezání stěnovou pilou betonových nebo ŽB kcí s výztuží průměru do 16 mm hl přes 420 do 520 mm</t>
  </si>
  <si>
    <t>-1433736486</t>
  </si>
  <si>
    <t>Řezání konstrukcí stěnovou pilou betonových nebo železobetonových průměru řezané výztuže do 16 mm hloubka řezu přes 420 do 520 mm</t>
  </si>
  <si>
    <t>10*2 "římsa + kus křídla"</t>
  </si>
  <si>
    <t>57</t>
  </si>
  <si>
    <t>985121222</t>
  </si>
  <si>
    <t>Tryskání degradovaného betonu líce kleneb vodou pod tlakem přes 300 do 1250 barů</t>
  </si>
  <si>
    <t>-1873015578</t>
  </si>
  <si>
    <t>Tryskání degradovaného betonu líce kleneb a podhledů vodou pod tlakem přes 300 do 1 250 barů</t>
  </si>
  <si>
    <t>8*6 "klenba"</t>
  </si>
  <si>
    <t>58</t>
  </si>
  <si>
    <t>985142212</t>
  </si>
  <si>
    <t>Vysekání spojovací hmoty ze spár zdiva hl přes 40 mm dl přes 6 do 12 m/m2</t>
  </si>
  <si>
    <t>1957370337</t>
  </si>
  <si>
    <t>Vysekání spojovací hmoty ze spár zdiva včetně vyčištění hloubky spáry přes 40 mm délky spáry na 1 m2 upravované plochy přes 6 do 12 m</t>
  </si>
  <si>
    <t>59</t>
  </si>
  <si>
    <t>985223210</t>
  </si>
  <si>
    <t>Přezdívání kamenného zdiva do aktivované malty do 1 m3</t>
  </si>
  <si>
    <t>1265710213</t>
  </si>
  <si>
    <t>Přezdívání zdiva do aktivované malty kamenného, objemu do 1 m3</t>
  </si>
  <si>
    <t>5 "místní opravy"</t>
  </si>
  <si>
    <t>60</t>
  </si>
  <si>
    <t>58381086</t>
  </si>
  <si>
    <t>kámen lomový upravený štípaný (80, 40, 20 cm) pískovec</t>
  </si>
  <si>
    <t>1399660796</t>
  </si>
  <si>
    <t>5*2,6 'Přepočtené koeficientem množství</t>
  </si>
  <si>
    <t>61</t>
  </si>
  <si>
    <t>985232112</t>
  </si>
  <si>
    <t>Hloubkové spárování zdiva aktivovanou maltou spára hl do 80 mm dl přes 6 do 12 m/m2</t>
  </si>
  <si>
    <t>-1769228549</t>
  </si>
  <si>
    <t>Hloubkové spárování zdiva hloubky přes 40 do 80 mm aktivovanou maltou délky spáry na 1 m2 upravované plochy přes 6 do 12 m</t>
  </si>
  <si>
    <t>490,8*0,5 "50%"</t>
  </si>
  <si>
    <t>62</t>
  </si>
  <si>
    <t>985233121</t>
  </si>
  <si>
    <t>Úprava spár po spárování zdiva uhlazením spára dl přes 6 do 12 m/m2</t>
  </si>
  <si>
    <t>-239120129</t>
  </si>
  <si>
    <t>Úprava spár po spárování zdiva kamenného nebo cihelného délky spáry na 1 m2 upravované plochy přes 6 do 12 m uhlazením</t>
  </si>
  <si>
    <t>63</t>
  </si>
  <si>
    <t>985311111</t>
  </si>
  <si>
    <t>Reprofilace stěn cementovou sanační maltou tl do 10 mm</t>
  </si>
  <si>
    <t>-1756222740</t>
  </si>
  <si>
    <t>Reprofilace betonu sanačními maltami na cementové bázi ručně stěn, tloušťky do 10 mm</t>
  </si>
  <si>
    <t>(4*(20*0,045))+(2*(20*0,58)) "křídlové kameny vpravo"</t>
  </si>
  <si>
    <t>(4*(16*0,045))+(2*(16*0,58)) "křídlové kameny vlevo"</t>
  </si>
  <si>
    <t>64</t>
  </si>
  <si>
    <t>985311114</t>
  </si>
  <si>
    <t>Reprofilace stěn cementovou sanační maltou tl přes 30 do 40 mm</t>
  </si>
  <si>
    <t>1457666726</t>
  </si>
  <si>
    <t>Reprofilace betonu sanačními maltami na cementové bázi ručně stěn, tloušťky přes 30 do 40 mm</t>
  </si>
  <si>
    <t>65</t>
  </si>
  <si>
    <t>985311911</t>
  </si>
  <si>
    <t>Příplatek při reprofilaci sanační maltou za práci ve stísněném prostoru</t>
  </si>
  <si>
    <t>174763501</t>
  </si>
  <si>
    <t>Reprofilace betonu sanačními maltami na cementové bázi ručně Příplatek k cenám za práci ve stísněném prostoru</t>
  </si>
  <si>
    <t>8*6 "klenba okolo vedení"</t>
  </si>
  <si>
    <t>66</t>
  </si>
  <si>
    <t>985441112.HLX</t>
  </si>
  <si>
    <t>Přídavná šroubovitá nerezová výztuž HeliBar 1 táhlo D 6 mm v drážce v cihelném zdivu hl do 70 mm</t>
  </si>
  <si>
    <t>1544720740</t>
  </si>
  <si>
    <t>9*8 "zajištění klenby"</t>
  </si>
  <si>
    <t>997</t>
  </si>
  <si>
    <t>Přesun sutě</t>
  </si>
  <si>
    <t>67</t>
  </si>
  <si>
    <t>997013871</t>
  </si>
  <si>
    <t>Poplatek za uložení stavebního odpadu na recyklační skládce (skládkovné) směsného stavebního a demoličního kód odpadu 17 09 04</t>
  </si>
  <si>
    <t>-1441254120</t>
  </si>
  <si>
    <t>Poplatek za uložení stavebního odpadu na recyklační skládce (skládkovné) směsného stavebního a demoličního zatříděného do Katalogu odpadů pod kódem 17 09 04</t>
  </si>
  <si>
    <t>68</t>
  </si>
  <si>
    <t>997211111</t>
  </si>
  <si>
    <t>Svislá doprava suti na v 3,5 m</t>
  </si>
  <si>
    <t>-75081030</t>
  </si>
  <si>
    <t>Svislá doprava suti nebo vybouraných hmot s naložením do dopravního zařízení a s vyprázdněním dopravního zařízení na hromadu nebo do dopravního prostředku suti na výšku do 3,5 m</t>
  </si>
  <si>
    <t>69</t>
  </si>
  <si>
    <t>997211119</t>
  </si>
  <si>
    <t>Příplatek ZKD 3,5 m výšky u svislé dopravy suti</t>
  </si>
  <si>
    <t>627836849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</si>
  <si>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</si>
  <si>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70</t>
  </si>
  <si>
    <t>997211511</t>
  </si>
  <si>
    <t>Vodorovná doprava suti po suchu na vzdálenost do 1 km</t>
  </si>
  <si>
    <t>1252484197</t>
  </si>
  <si>
    <t>Vodorovná doprava suti nebo vybouraných hmot suti se složením a hrubým urovnáním, na vzdálenost do 1 km</t>
  </si>
  <si>
    <t>71</t>
  </si>
  <si>
    <t>997211519</t>
  </si>
  <si>
    <t>Příplatek ZKD 1 km u vodorovné dopravy suti</t>
  </si>
  <si>
    <t>1491578548</t>
  </si>
  <si>
    <t>Vodorovná doprava suti nebo vybouraných hmot suti se složením a hrubým urovnáním, na vzdálenost Příplatek k ceně za každý další i započatý 1 km přes 1 km</t>
  </si>
  <si>
    <t>78,403*10</t>
  </si>
  <si>
    <t>998</t>
  </si>
  <si>
    <t>Přesun hmot</t>
  </si>
  <si>
    <t>72</t>
  </si>
  <si>
    <t>998212111</t>
  </si>
  <si>
    <t>Přesun hmot pro mosty zděné, monolitické betonové nebo ocelové v do 20 m</t>
  </si>
  <si>
    <t>1193193195</t>
  </si>
  <si>
    <t>Přesun hmot pro mosty zděné, betonové monolitické, spřažené ocelobetonové nebo kovové vodorovná dopravní vzdálenost do 100 m výška mostu do 20 m</t>
  </si>
  <si>
    <t>73</t>
  </si>
  <si>
    <t>998212191</t>
  </si>
  <si>
    <t>Příplatek k přesunu hmot pro mosty zděné nebo monolitické za zvětšený přesun do 1000 m</t>
  </si>
  <si>
    <t>23796053</t>
  </si>
  <si>
    <t>Přesun hmot pro mosty zděné, betonové monolitické, spřažené ocelobetonové nebo kovové Příplatek k cenám za zvětšený přesun přes přes vymezenou největší dopravní vzdálenost do 1000 m</t>
  </si>
  <si>
    <t>PSV</t>
  </si>
  <si>
    <t>Práce a dodávky PSV</t>
  </si>
  <si>
    <t>711</t>
  </si>
  <si>
    <t>Izolace proti vodě, vlhkosti a plynům</t>
  </si>
  <si>
    <t>74</t>
  </si>
  <si>
    <t>711141559</t>
  </si>
  <si>
    <t>Provedení izolace proti zemní vlhkosti pásy přitavením vodorovné NAIP</t>
  </si>
  <si>
    <t>1089110262</t>
  </si>
  <si>
    <t>Provedení izolace proti zemní vlhkosti pásy přitavením NAIP na ploše vodorovné V</t>
  </si>
  <si>
    <t>16*9,27</t>
  </si>
  <si>
    <t>148,32*2 "přepočtené koeficientem množství"</t>
  </si>
  <si>
    <t>75</t>
  </si>
  <si>
    <t>711142559</t>
  </si>
  <si>
    <t>Provedení izolace proti zemní vlhkosti pásy přitavením svislé NAIP</t>
  </si>
  <si>
    <t>-1632681785</t>
  </si>
  <si>
    <t>Provedení izolace proti zemní vlhkosti pásy přitavením NAIP na ploše svislé S</t>
  </si>
  <si>
    <t>(16*0,73)*2</t>
  </si>
  <si>
    <t>76</t>
  </si>
  <si>
    <t>62855001</t>
  </si>
  <si>
    <t>pás asfaltový natavitelný modifikovaný SBS tl 4,0mm s vložkou z polyesterové rohože a spalitelnou PE fólií nebo jemnozrnným minerálním posypem na horním povrchu</t>
  </si>
  <si>
    <t>-320127388</t>
  </si>
  <si>
    <t>16*9,27*1,1</t>
  </si>
  <si>
    <t>(16*0,73)*2*1,1</t>
  </si>
  <si>
    <t>188,848*2,1655 'Přepočtené koeficientem množství</t>
  </si>
  <si>
    <t>77</t>
  </si>
  <si>
    <t>711491177</t>
  </si>
  <si>
    <t>Připevnění doplňků izolace proti vodě nerezovou lištou</t>
  </si>
  <si>
    <t>-1338879251</t>
  </si>
  <si>
    <t>Provedení doplňků izolace proti vodě textilií připevnění izolace nerezovou lištou</t>
  </si>
  <si>
    <t>16*2</t>
  </si>
  <si>
    <t>78</t>
  </si>
  <si>
    <t>28323018</t>
  </si>
  <si>
    <t>lišta ukončovací pro drenážní fólie profilované tl 20mm</t>
  </si>
  <si>
    <t>441155522</t>
  </si>
  <si>
    <t>79</t>
  </si>
  <si>
    <t>28323070</t>
  </si>
  <si>
    <t>hřeb drážkový 50mm s plastovou podložkou pro uchycení profilované fólie</t>
  </si>
  <si>
    <t>-1740324350</t>
  </si>
  <si>
    <t>80</t>
  </si>
  <si>
    <t>59051450</t>
  </si>
  <si>
    <t>podložka distanční pod zakládací lištu 2mm</t>
  </si>
  <si>
    <t>1883924491</t>
  </si>
  <si>
    <t>81</t>
  </si>
  <si>
    <t>28323131</t>
  </si>
  <si>
    <t>páska oboustranně lepící butylkaučuková</t>
  </si>
  <si>
    <t>133938961</t>
  </si>
  <si>
    <t>82</t>
  </si>
  <si>
    <t>711691172</t>
  </si>
  <si>
    <t>Provedení rubové hydroizolace podchodů ochranné vrstvy z textilie</t>
  </si>
  <si>
    <t>461615663</t>
  </si>
  <si>
    <t>Provedení izolace podchodů a objektů v podzemí, tunelů a štol ostatní opěr nebo kleneb rubové z textilií vrstvy ochranné</t>
  </si>
  <si>
    <t>148,32*2 'Přepočtené koeficientem množství</t>
  </si>
  <si>
    <t>83</t>
  </si>
  <si>
    <t>69311185</t>
  </si>
  <si>
    <t>geotextilie PP s ÚV stabilizací 1200g/m2</t>
  </si>
  <si>
    <t>36117293</t>
  </si>
  <si>
    <t>296,64*1,1</t>
  </si>
  <si>
    <t>84</t>
  </si>
  <si>
    <t>711742567</t>
  </si>
  <si>
    <t>Izolace proti vodě svislé provedení dilatačních spár přitavením NAIP 1000 mm</t>
  </si>
  <si>
    <t>2001985447</t>
  </si>
  <si>
    <t>Provedení detailů pásy přitavením dilatačních spár-uzávěr zesílením rš 1000 mm NAIP, svislých S</t>
  </si>
  <si>
    <t>85</t>
  </si>
  <si>
    <t>62832134</t>
  </si>
  <si>
    <t>pás asfaltový natavitelný oxidovaný tl 4,0mm typu V60 S40 s vložkou ze skleněné rohože, s jemnozrnným minerálním posypem</t>
  </si>
  <si>
    <t>1911448387</t>
  </si>
  <si>
    <t>16*1,1</t>
  </si>
  <si>
    <t>86</t>
  </si>
  <si>
    <t>998711101</t>
  </si>
  <si>
    <t>Přesun hmot tonážní pro izolace proti vodě, vlhkosti a plynům v objektech v do 6 m</t>
  </si>
  <si>
    <t>2113913230</t>
  </si>
  <si>
    <t>Přesun hmot pro izolace proti vodě, vlhkosti a plynům stanovený z hmotnosti přesunovaného materiálu vodorovná dopravní vzdálenost do 50 m v objektech výšky do 6 m</t>
  </si>
  <si>
    <t>87</t>
  </si>
  <si>
    <t>998711199</t>
  </si>
  <si>
    <t>Příplatek k přesunu hmot tonážní 711 za zvětšený přesun ZKD 1000 m přes 1000 m</t>
  </si>
  <si>
    <t>-344242</t>
  </si>
  <si>
    <t>Přesun hmot pro izolace proti vodě, vlhkosti a plynům stanovený z hmotnosti přesunovaného materiálu Příplatek k cenám za zvětšený přesun přes vymezenou největší dopravní vzdálenost za každých dalších i započatých 1000 m</t>
  </si>
  <si>
    <t>2,806*2 'Přepočtené koeficientem množství</t>
  </si>
  <si>
    <t>OST</t>
  </si>
  <si>
    <t>Ostatní</t>
  </si>
  <si>
    <t>88</t>
  </si>
  <si>
    <t>9903200200</t>
  </si>
  <si>
    <t>Přeprava mechanizace na místo prováděných prací o hmotnosti přes 12 t do 200 km</t>
  </si>
  <si>
    <t>Sborník UOŽI 01 2024</t>
  </si>
  <si>
    <t>512</t>
  </si>
  <si>
    <t>-2046122714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</si>
  <si>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</si>
  <si>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1 "jeřáb pro usazení prefabrikátů"</t>
  </si>
  <si>
    <t>2022/11/1.2/SO 01 - Železniční svršek</t>
  </si>
  <si>
    <t xml:space="preserve">    5 - Komunikace pozemní</t>
  </si>
  <si>
    <t>Komunikace pozemní</t>
  </si>
  <si>
    <t>548133111</t>
  </si>
  <si>
    <t>Řez příčný žlábkové kolejnice pilou</t>
  </si>
  <si>
    <t>-906390924</t>
  </si>
  <si>
    <t>Řezání a vrtání řez příčný žlábkové kolejnice pilou</t>
  </si>
  <si>
    <t>5905025110</t>
  </si>
  <si>
    <t>Doplnění stezky štěrkodrtí souvislé</t>
  </si>
  <si>
    <t>1661456020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</si>
  <si>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</si>
  <si>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100*0,5*0,15</t>
  </si>
  <si>
    <t>5955101030</t>
  </si>
  <si>
    <t>Kamenivo drcené drť frakce 8/16</t>
  </si>
  <si>
    <t>-1775626735</t>
  </si>
  <si>
    <t>7,5*2</t>
  </si>
  <si>
    <t>5905055010</t>
  </si>
  <si>
    <t>Odstranění stávajícího kolejového lože odtěžením v koleji</t>
  </si>
  <si>
    <t>-1068538538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</si>
  <si>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</si>
  <si>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23*9*0,35</t>
  </si>
  <si>
    <t>5905060010</t>
  </si>
  <si>
    <t>Zřízení nového kolejového lože v koleji</t>
  </si>
  <si>
    <t>-1021182507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</si>
  <si>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</si>
  <si>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5955101000</t>
  </si>
  <si>
    <t>Kamenivo drcené štěrk frakce 31,5/63 třídy BI</t>
  </si>
  <si>
    <t>2011822469</t>
  </si>
  <si>
    <t>72,45*2</t>
  </si>
  <si>
    <t>5906005120</t>
  </si>
  <si>
    <t>Ruční výměna pražce v KL otevřeném pražec betonový příčný nevystrojený</t>
  </si>
  <si>
    <t>-1973236335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</si>
  <si>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</si>
  <si>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</si>
  <si>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30*2</t>
  </si>
  <si>
    <t>5958140000</t>
  </si>
  <si>
    <t>Podkladnice žebrová tv. S4</t>
  </si>
  <si>
    <t>-225292103</t>
  </si>
  <si>
    <t>5958134040</t>
  </si>
  <si>
    <t>Součásti upevňovací kroužek pružný dvojitý Fe 6</t>
  </si>
  <si>
    <t>-193071191</t>
  </si>
  <si>
    <t>5958134080</t>
  </si>
  <si>
    <t>Součásti upevňovací vrtule R2 (160)</t>
  </si>
  <si>
    <t>-857609842</t>
  </si>
  <si>
    <t>5906130235</t>
  </si>
  <si>
    <t>Montáž kolejového roštu v ose koleje pražce betonové nevystrojené tvar S49, 49E1</t>
  </si>
  <si>
    <t>km</t>
  </si>
  <si>
    <t>742046303</t>
  </si>
  <si>
    <t>Montáž kolejového roštu v ose koleje pražce betonové nevystrojené tvar S49, 49E1. Poznámka: 1. V cenách jsou započteny náklady na manipulaci a montáž KR, u pražců dřevěných nevystrojených i na vrtání pražců. 2. V cenách nejsou obsaženy náklady na dodávku materiálu.</t>
  </si>
  <si>
    <t>2*(23/1000)</t>
  </si>
  <si>
    <t>5958128005</t>
  </si>
  <si>
    <t>Komplety Skl 24 (šroub RS 0, matice M 22, podložka Uls 6)</t>
  </si>
  <si>
    <t>1907594141</t>
  </si>
  <si>
    <t>20 "rezerva"</t>
  </si>
  <si>
    <t>120 "nové pražce na mostě"</t>
  </si>
  <si>
    <t>5958158005</t>
  </si>
  <si>
    <t xml:space="preserve">Podložka pryžová pod patu kolejnice S49  183/126/6</t>
  </si>
  <si>
    <t>1663437416</t>
  </si>
  <si>
    <t>184 "po demontáži v předpolí"</t>
  </si>
  <si>
    <t>480 "nové pražce na mostě"</t>
  </si>
  <si>
    <t>5906135035</t>
  </si>
  <si>
    <t>Demontáž kolejového roštu koleje na úložišti pražce dřevěné tvar S49, T, 49E1</t>
  </si>
  <si>
    <t>-1187090388</t>
  </si>
  <si>
    <t>Demontáž kolejového roštu koleje na úložišti pražce dřevěné tvar S49, T, 49E1.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</si>
  <si>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5909032020</t>
  </si>
  <si>
    <t>Přesná úprava GPK koleje směrové a výškové uspořádání pražce betonové</t>
  </si>
  <si>
    <t>-1812438291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</si>
  <si>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</si>
  <si>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</si>
  <si>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2*0,6</t>
  </si>
  <si>
    <t>5910021120</t>
  </si>
  <si>
    <t>Svařování kolejnic termitem zkrácený předehřev standardní spára svar jednotlivý tv. S49</t>
  </si>
  <si>
    <t>svar</t>
  </si>
  <si>
    <t>-993970736</t>
  </si>
  <si>
    <t>Svařování kolejnic termitem zkrácený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</si>
  <si>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2*4</t>
  </si>
  <si>
    <t>5910035030</t>
  </si>
  <si>
    <t>Dosažení dovolené upínací teploty v BK prodloužením kolejnicového pásu v koleji tv. S49</t>
  </si>
  <si>
    <t>1745987272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</si>
  <si>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</si>
  <si>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5910040015</t>
  </si>
  <si>
    <t>Umožnění volné dilatace kolejnice demontáž upevňovadel bez osazení kluzných podložek</t>
  </si>
  <si>
    <t>1929015642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</si>
  <si>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</si>
  <si>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</si>
  <si>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5910040115</t>
  </si>
  <si>
    <t>Umožnění volné dilatace kolejnice montáž upevňovadel bez odstranění kluzných podložek</t>
  </si>
  <si>
    <t>-1969061214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</si>
  <si>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</si>
  <si>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9902100100</t>
  </si>
  <si>
    <t>Doprava materiálu mechanizací o nosnosti přes 3,5 t sypanin (kameniva, písku, suti, dlažebních kostek, atd.) do 10 km</t>
  </si>
  <si>
    <t>2035231363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</si>
  <si>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</si>
  <si>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t přepravovaného materiálu.</t>
  </si>
  <si>
    <t>9902109200</t>
  </si>
  <si>
    <t>Doprava materiálu mechanizací o nosnosti přes 3,5 t sypanin (kameniva, písku, suti, dlažebních kostek, atd.) příplatek za každých dalších 10 km</t>
  </si>
  <si>
    <t>1181664156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</si>
  <si>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</si>
  <si>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144,9*20 "20 km"</t>
  </si>
  <si>
    <t>9902900100</t>
  </si>
  <si>
    <t>Naložení sypanin, drobného kusového materiálu, suti</t>
  </si>
  <si>
    <t>1484503256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</si>
  <si>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</si>
  <si>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9903100200</t>
  </si>
  <si>
    <t>Přeprava mechanizace na místo prováděných prací o hmotnosti do 12 t do 200 km</t>
  </si>
  <si>
    <t>1154192087</t>
  </si>
  <si>
    <t xml:space="preserve">Přeprava mechanizace na místo prováděných prací o hmotnosti do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</si>
  <si>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2 "MHS"</t>
  </si>
  <si>
    <t>907877251</t>
  </si>
  <si>
    <t>1 "podbíječka"</t>
  </si>
  <si>
    <t>9909000110</t>
  </si>
  <si>
    <t>Poplatek za uložení výzisku ze štěrkového lože nekontaminovaného</t>
  </si>
  <si>
    <t>1955872489</t>
  </si>
  <si>
    <t xml:space="preserve">Poplatek za uložení výzisku ze štěrkového lože nekontaminovaného   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</si>
  <si>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144,9</t>
  </si>
  <si>
    <t>2022/11/1.3/SO 01 -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</si>
  <si>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</si>
  <si>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</si>
  <si>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</si>
  <si>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</si>
  <si>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</si>
  <si>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</si>
  <si>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119001422</t>
  </si>
  <si>
    <t>Dočasné zajištění kabelů a kabelových tratí z 6 volně ložených kabelů</t>
  </si>
  <si>
    <t>-132050998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</si>
  <si>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přes 3 do 6 kabelů</t>
  </si>
  <si>
    <t>429172211</t>
  </si>
  <si>
    <t>Montáž ocelových prvků pro opravu mostů šroubovaných nebo svařovaných do 100 kg</t>
  </si>
  <si>
    <t>-144820995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</si>
  <si>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</si>
  <si>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963071111</t>
  </si>
  <si>
    <t>Demontáž ocelových prvků mostů šroubovaných nebo svařovaných do 100 kg</t>
  </si>
  <si>
    <t>-1387919208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</si>
  <si>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</si>
  <si>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20*7,23 "demontáž žlabu na mostě"</t>
  </si>
  <si>
    <t>VRN</t>
  </si>
  <si>
    <t>VRN1</t>
  </si>
  <si>
    <t>Průzkumné, geodetické a projektové práce</t>
  </si>
  <si>
    <t>011002000</t>
  </si>
  <si>
    <t>Průzkumné práce</t>
  </si>
  <si>
    <t>1024</t>
  </si>
  <si>
    <t>1210501563</t>
  </si>
  <si>
    <t>012203000</t>
  </si>
  <si>
    <t>Geodetické práce při provádění stavby</t>
  </si>
  <si>
    <t>1726880848</t>
  </si>
  <si>
    <t>Poznámka k položce:_x000d_
vytyčení obrysu stavby, zaměření OK, vytyčení GPK</t>
  </si>
  <si>
    <t>012303000</t>
  </si>
  <si>
    <t>Geodetické práce po výstavbě</t>
  </si>
  <si>
    <t>-1552622127</t>
  </si>
  <si>
    <t>Poznámka k položce:_x000d_
Zaměření stávajícího stavu</t>
  </si>
  <si>
    <t>013254000</t>
  </si>
  <si>
    <t>Dokumentace skutečného provedení stavby</t>
  </si>
  <si>
    <t>-1610083067</t>
  </si>
  <si>
    <t>VRN3</t>
  </si>
  <si>
    <t>Zařízení staveniště</t>
  </si>
  <si>
    <t>031002000</t>
  </si>
  <si>
    <t>Související práce pro zařízení staveniště</t>
  </si>
  <si>
    <t>548821777</t>
  </si>
  <si>
    <t>032002000</t>
  </si>
  <si>
    <t>Vybavení staveniště</t>
  </si>
  <si>
    <t>-1607342818</t>
  </si>
  <si>
    <t>034002000</t>
  </si>
  <si>
    <t>Zabezpečení staveniště</t>
  </si>
  <si>
    <t>1997121917</t>
  </si>
  <si>
    <t>Poznámka k položce:_x000d_
zabezpečení prací po výluce</t>
  </si>
  <si>
    <t>034603000</t>
  </si>
  <si>
    <t>Alarm, strážní služba staveniště</t>
  </si>
  <si>
    <t>1590214715</t>
  </si>
  <si>
    <t>039002000</t>
  </si>
  <si>
    <t>Zrušení zařízení staveniště</t>
  </si>
  <si>
    <t>754384251</t>
  </si>
  <si>
    <t>039203000</t>
  </si>
  <si>
    <t>Úprava terénu po zrušení zařízení staveniště</t>
  </si>
  <si>
    <t>-1760844843</t>
  </si>
  <si>
    <t>VRN4</t>
  </si>
  <si>
    <t>Inženýrská činnost</t>
  </si>
  <si>
    <t>041403000</t>
  </si>
  <si>
    <t>Koordinátor BOZP na staveništi</t>
  </si>
  <si>
    <t>-779465748</t>
  </si>
  <si>
    <t>042503000</t>
  </si>
  <si>
    <t>Povodňový plán</t>
  </si>
  <si>
    <t>262213998</t>
  </si>
  <si>
    <t>Plán BOZP na staveništi</t>
  </si>
  <si>
    <t>VRN6</t>
  </si>
  <si>
    <t>Územní vlivy</t>
  </si>
  <si>
    <t>062002000</t>
  </si>
  <si>
    <t>Ztížené dopravní podmínky</t>
  </si>
  <si>
    <t>1409562628</t>
  </si>
  <si>
    <t>Poznámka k položce:_x000d_
doprava na staveniště</t>
  </si>
  <si>
    <t>065002000</t>
  </si>
  <si>
    <t>Mimostaveništní doprava materiálů</t>
  </si>
  <si>
    <t>71629454</t>
  </si>
  <si>
    <t>VRN7</t>
  </si>
  <si>
    <t>Provozní vlivy</t>
  </si>
  <si>
    <t>072002000</t>
  </si>
  <si>
    <t>Silniční provoz</t>
  </si>
  <si>
    <t>-460311836</t>
  </si>
  <si>
    <t>072103001</t>
  </si>
  <si>
    <t>Projednání DIO a zajištění DIR komunikace II.a III. třídy</t>
  </si>
  <si>
    <t>-1281457984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</si>
</sst>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21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25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21</v>
      </c>
      <c r="AK17" s="30" t="s">
        <v>26</v>
      </c>
      <c r="AN17" s="25" t="s">
        <v>1</v>
      </c>
      <c r="AR17" s="20"/>
      <c r="BE17" s="29"/>
      <c r="BS17" s="17" t="s">
        <v>30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31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21</v>
      </c>
      <c r="AK20" s="30" t="s">
        <v>26</v>
      </c>
      <c r="AN20" s="25" t="s">
        <v>1</v>
      </c>
      <c r="AR20" s="20"/>
      <c r="BE20" s="29"/>
      <c r="BS20" s="17" t="s">
        <v>30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32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37</v>
      </c>
      <c r="E29" s="3"/>
      <c r="F29" s="30" t="s">
        <v>38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39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40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41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42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47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48</v>
      </c>
      <c r="AI60" s="39"/>
      <c r="AJ60" s="39"/>
      <c r="AK60" s="39"/>
      <c r="AL60" s="39"/>
      <c r="AM60" s="56" t="s">
        <v>49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51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48</v>
      </c>
      <c r="AI75" s="39"/>
      <c r="AJ75" s="39"/>
      <c r="AK75" s="39"/>
      <c r="AL75" s="39"/>
      <c r="AM75" s="56" t="s">
        <v>49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2022/11/Liberec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Oprava mostu na trati Liberec - Černousy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8. 11. 2022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53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31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54</v>
      </c>
      <c r="D92" s="78"/>
      <c r="E92" s="78"/>
      <c r="F92" s="78"/>
      <c r="G92" s="78"/>
      <c r="H92" s="79"/>
      <c r="I92" s="80" t="s">
        <v>55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56</v>
      </c>
      <c r="AH92" s="78"/>
      <c r="AI92" s="78"/>
      <c r="AJ92" s="78"/>
      <c r="AK92" s="78"/>
      <c r="AL92" s="78"/>
      <c r="AM92" s="78"/>
      <c r="AN92" s="80" t="s">
        <v>57</v>
      </c>
      <c r="AO92" s="78"/>
      <c r="AP92" s="82"/>
      <c r="AQ92" s="83" t="s">
        <v>58</v>
      </c>
      <c r="AR92" s="37"/>
      <c r="AS92" s="84" t="s">
        <v>59</v>
      </c>
      <c r="AT92" s="85" t="s">
        <v>60</v>
      </c>
      <c r="AU92" s="85" t="s">
        <v>61</v>
      </c>
      <c r="AV92" s="85" t="s">
        <v>62</v>
      </c>
      <c r="AW92" s="85" t="s">
        <v>63</v>
      </c>
      <c r="AX92" s="85" t="s">
        <v>64</v>
      </c>
      <c r="AY92" s="85" t="s">
        <v>65</v>
      </c>
      <c r="AZ92" s="85" t="s">
        <v>66</v>
      </c>
      <c r="BA92" s="85" t="s">
        <v>67</v>
      </c>
      <c r="BB92" s="85" t="s">
        <v>68</v>
      </c>
      <c r="BC92" s="85" t="s">
        <v>69</v>
      </c>
      <c r="BD92" s="86" t="s">
        <v>70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71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72</v>
      </c>
      <c r="BT94" s="100" t="s">
        <v>73</v>
      </c>
      <c r="BU94" s="101" t="s">
        <v>74</v>
      </c>
      <c r="BV94" s="100" t="s">
        <v>75</v>
      </c>
      <c r="BW94" s="100" t="s">
        <v>4</v>
      </c>
      <c r="BX94" s="100" t="s">
        <v>76</v>
      </c>
      <c r="CL94" s="100" t="s">
        <v>1</v>
      </c>
    </row>
    <row r="95" s="7" customFormat="1" ht="24.75" customHeight="1">
      <c r="A95" s="7"/>
      <c r="B95" s="102"/>
      <c r="C95" s="103"/>
      <c r="D95" s="104" t="s">
        <v>77</v>
      </c>
      <c r="E95" s="104"/>
      <c r="F95" s="104"/>
      <c r="G95" s="104"/>
      <c r="H95" s="104"/>
      <c r="I95" s="105"/>
      <c r="J95" s="104" t="s">
        <v>78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ROUND(SUM(AG96:AG98),2)</f>
        <v>0</v>
      </c>
      <c r="AH95" s="105"/>
      <c r="AI95" s="105"/>
      <c r="AJ95" s="105"/>
      <c r="AK95" s="105"/>
      <c r="AL95" s="105"/>
      <c r="AM95" s="105"/>
      <c r="AN95" s="107">
        <f>SUM(AG95,AT95)</f>
        <v>0</v>
      </c>
      <c r="AO95" s="105"/>
      <c r="AP95" s="105"/>
      <c r="AQ95" s="108" t="s">
        <v>79</v>
      </c>
      <c r="AR95" s="102"/>
      <c r="AS95" s="109">
        <f>ROUND(SUM(AS96:AS98),2)</f>
        <v>0</v>
      </c>
      <c r="AT95" s="110">
        <f>ROUND(SUM(AV95:AW95),2)</f>
        <v>0</v>
      </c>
      <c r="AU95" s="111">
        <f>ROUND(SUM(AU96:AU98),5)</f>
        <v>0</v>
      </c>
      <c r="AV95" s="110">
        <f>ROUND(AZ95*L29,2)</f>
        <v>0</v>
      </c>
      <c r="AW95" s="110">
        <f>ROUND(BA95*L30,2)</f>
        <v>0</v>
      </c>
      <c r="AX95" s="110">
        <f>ROUND(BB95*L29,2)</f>
        <v>0</v>
      </c>
      <c r="AY95" s="110">
        <f>ROUND(BC95*L30,2)</f>
        <v>0</v>
      </c>
      <c r="AZ95" s="110">
        <f>ROUND(SUM(AZ96:AZ98),2)</f>
        <v>0</v>
      </c>
      <c r="BA95" s="110">
        <f>ROUND(SUM(BA96:BA98),2)</f>
        <v>0</v>
      </c>
      <c r="BB95" s="110">
        <f>ROUND(SUM(BB96:BB98),2)</f>
        <v>0</v>
      </c>
      <c r="BC95" s="110">
        <f>ROUND(SUM(BC96:BC98),2)</f>
        <v>0</v>
      </c>
      <c r="BD95" s="112">
        <f>ROUND(SUM(BD96:BD98),2)</f>
        <v>0</v>
      </c>
      <c r="BE95" s="7"/>
      <c r="BS95" s="113" t="s">
        <v>72</v>
      </c>
      <c r="BT95" s="113" t="s">
        <v>80</v>
      </c>
      <c r="BU95" s="113" t="s">
        <v>74</v>
      </c>
      <c r="BV95" s="113" t="s">
        <v>75</v>
      </c>
      <c r="BW95" s="113" t="s">
        <v>81</v>
      </c>
      <c r="BX95" s="113" t="s">
        <v>4</v>
      </c>
      <c r="CL95" s="113" t="s">
        <v>1</v>
      </c>
      <c r="CM95" s="113" t="s">
        <v>82</v>
      </c>
    </row>
    <row r="96" s="4" customFormat="1" ht="35.25" customHeight="1">
      <c r="A96" s="114" t="s">
        <v>83</v>
      </c>
      <c r="B96" s="62"/>
      <c r="C96" s="10"/>
      <c r="D96" s="10"/>
      <c r="E96" s="115" t="s">
        <v>84</v>
      </c>
      <c r="F96" s="115"/>
      <c r="G96" s="115"/>
      <c r="H96" s="115"/>
      <c r="I96" s="115"/>
      <c r="J96" s="10"/>
      <c r="K96" s="115" t="s">
        <v>85</v>
      </c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6">
        <f>'2022-11-1.1-SO 01 - Stave...'!J32</f>
        <v>0</v>
      </c>
      <c r="AH96" s="10"/>
      <c r="AI96" s="10"/>
      <c r="AJ96" s="10"/>
      <c r="AK96" s="10"/>
      <c r="AL96" s="10"/>
      <c r="AM96" s="10"/>
      <c r="AN96" s="116">
        <f>SUM(AG96,AT96)</f>
        <v>0</v>
      </c>
      <c r="AO96" s="10"/>
      <c r="AP96" s="10"/>
      <c r="AQ96" s="117" t="s">
        <v>86</v>
      </c>
      <c r="AR96" s="62"/>
      <c r="AS96" s="118">
        <v>0</v>
      </c>
      <c r="AT96" s="119">
        <f>ROUND(SUM(AV96:AW96),2)</f>
        <v>0</v>
      </c>
      <c r="AU96" s="120">
        <f>'2022-11-1.1-SO 01 - Stave...'!P133</f>
        <v>0</v>
      </c>
      <c r="AV96" s="119">
        <f>'2022-11-1.1-SO 01 - Stave...'!J35</f>
        <v>0</v>
      </c>
      <c r="AW96" s="119">
        <f>'2022-11-1.1-SO 01 - Stave...'!J36</f>
        <v>0</v>
      </c>
      <c r="AX96" s="119">
        <f>'2022-11-1.1-SO 01 - Stave...'!J37</f>
        <v>0</v>
      </c>
      <c r="AY96" s="119">
        <f>'2022-11-1.1-SO 01 - Stave...'!J38</f>
        <v>0</v>
      </c>
      <c r="AZ96" s="119">
        <f>'2022-11-1.1-SO 01 - Stave...'!F35</f>
        <v>0</v>
      </c>
      <c r="BA96" s="119">
        <f>'2022-11-1.1-SO 01 - Stave...'!F36</f>
        <v>0</v>
      </c>
      <c r="BB96" s="119">
        <f>'2022-11-1.1-SO 01 - Stave...'!F37</f>
        <v>0</v>
      </c>
      <c r="BC96" s="119">
        <f>'2022-11-1.1-SO 01 - Stave...'!F38</f>
        <v>0</v>
      </c>
      <c r="BD96" s="121">
        <f>'2022-11-1.1-SO 01 - Stave...'!F39</f>
        <v>0</v>
      </c>
      <c r="BE96" s="4"/>
      <c r="BT96" s="25" t="s">
        <v>82</v>
      </c>
      <c r="BV96" s="25" t="s">
        <v>75</v>
      </c>
      <c r="BW96" s="25" t="s">
        <v>87</v>
      </c>
      <c r="BX96" s="25" t="s">
        <v>81</v>
      </c>
      <c r="CL96" s="25" t="s">
        <v>1</v>
      </c>
    </row>
    <row r="97" s="4" customFormat="1" ht="35.25" customHeight="1">
      <c r="A97" s="114" t="s">
        <v>83</v>
      </c>
      <c r="B97" s="62"/>
      <c r="C97" s="10"/>
      <c r="D97" s="10"/>
      <c r="E97" s="115" t="s">
        <v>88</v>
      </c>
      <c r="F97" s="115"/>
      <c r="G97" s="115"/>
      <c r="H97" s="115"/>
      <c r="I97" s="115"/>
      <c r="J97" s="10"/>
      <c r="K97" s="115" t="s">
        <v>89</v>
      </c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6">
        <f>'2022-11-1.2-SO 01 - Želez...'!J32</f>
        <v>0</v>
      </c>
      <c r="AH97" s="10"/>
      <c r="AI97" s="10"/>
      <c r="AJ97" s="10"/>
      <c r="AK97" s="10"/>
      <c r="AL97" s="10"/>
      <c r="AM97" s="10"/>
      <c r="AN97" s="116">
        <f>SUM(AG97,AT97)</f>
        <v>0</v>
      </c>
      <c r="AO97" s="10"/>
      <c r="AP97" s="10"/>
      <c r="AQ97" s="117" t="s">
        <v>86</v>
      </c>
      <c r="AR97" s="62"/>
      <c r="AS97" s="118">
        <v>0</v>
      </c>
      <c r="AT97" s="119">
        <f>ROUND(SUM(AV97:AW97),2)</f>
        <v>0</v>
      </c>
      <c r="AU97" s="120">
        <f>'2022-11-1.2-SO 01 - Želez...'!P123</f>
        <v>0</v>
      </c>
      <c r="AV97" s="119">
        <f>'2022-11-1.2-SO 01 - Želez...'!J35</f>
        <v>0</v>
      </c>
      <c r="AW97" s="119">
        <f>'2022-11-1.2-SO 01 - Želez...'!J36</f>
        <v>0</v>
      </c>
      <c r="AX97" s="119">
        <f>'2022-11-1.2-SO 01 - Želez...'!J37</f>
        <v>0</v>
      </c>
      <c r="AY97" s="119">
        <f>'2022-11-1.2-SO 01 - Želez...'!J38</f>
        <v>0</v>
      </c>
      <c r="AZ97" s="119">
        <f>'2022-11-1.2-SO 01 - Želez...'!F35</f>
        <v>0</v>
      </c>
      <c r="BA97" s="119">
        <f>'2022-11-1.2-SO 01 - Želez...'!F36</f>
        <v>0</v>
      </c>
      <c r="BB97" s="119">
        <f>'2022-11-1.2-SO 01 - Želez...'!F37</f>
        <v>0</v>
      </c>
      <c r="BC97" s="119">
        <f>'2022-11-1.2-SO 01 - Želez...'!F38</f>
        <v>0</v>
      </c>
      <c r="BD97" s="121">
        <f>'2022-11-1.2-SO 01 - Želez...'!F39</f>
        <v>0</v>
      </c>
      <c r="BE97" s="4"/>
      <c r="BT97" s="25" t="s">
        <v>82</v>
      </c>
      <c r="BV97" s="25" t="s">
        <v>75</v>
      </c>
      <c r="BW97" s="25" t="s">
        <v>90</v>
      </c>
      <c r="BX97" s="25" t="s">
        <v>81</v>
      </c>
      <c r="CL97" s="25" t="s">
        <v>1</v>
      </c>
    </row>
    <row r="98" s="4" customFormat="1" ht="35.25" customHeight="1">
      <c r="A98" s="114" t="s">
        <v>83</v>
      </c>
      <c r="B98" s="62"/>
      <c r="C98" s="10"/>
      <c r="D98" s="10"/>
      <c r="E98" s="115" t="s">
        <v>91</v>
      </c>
      <c r="F98" s="115"/>
      <c r="G98" s="115"/>
      <c r="H98" s="115"/>
      <c r="I98" s="115"/>
      <c r="J98" s="10"/>
      <c r="K98" s="115" t="s">
        <v>92</v>
      </c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6">
        <f>'2022-11-1.3-SO 01 - Vedle...'!J32</f>
        <v>0</v>
      </c>
      <c r="AH98" s="10"/>
      <c r="AI98" s="10"/>
      <c r="AJ98" s="10"/>
      <c r="AK98" s="10"/>
      <c r="AL98" s="10"/>
      <c r="AM98" s="10"/>
      <c r="AN98" s="116">
        <f>SUM(AG98,AT98)</f>
        <v>0</v>
      </c>
      <c r="AO98" s="10"/>
      <c r="AP98" s="10"/>
      <c r="AQ98" s="117" t="s">
        <v>86</v>
      </c>
      <c r="AR98" s="62"/>
      <c r="AS98" s="122">
        <v>0</v>
      </c>
      <c r="AT98" s="123">
        <f>ROUND(SUM(AV98:AW98),2)</f>
        <v>0</v>
      </c>
      <c r="AU98" s="124">
        <f>'2022-11-1.3-SO 01 - Vedle...'!P130</f>
        <v>0</v>
      </c>
      <c r="AV98" s="123">
        <f>'2022-11-1.3-SO 01 - Vedle...'!J35</f>
        <v>0</v>
      </c>
      <c r="AW98" s="123">
        <f>'2022-11-1.3-SO 01 - Vedle...'!J36</f>
        <v>0</v>
      </c>
      <c r="AX98" s="123">
        <f>'2022-11-1.3-SO 01 - Vedle...'!J37</f>
        <v>0</v>
      </c>
      <c r="AY98" s="123">
        <f>'2022-11-1.3-SO 01 - Vedle...'!J38</f>
        <v>0</v>
      </c>
      <c r="AZ98" s="123">
        <f>'2022-11-1.3-SO 01 - Vedle...'!F35</f>
        <v>0</v>
      </c>
      <c r="BA98" s="123">
        <f>'2022-11-1.3-SO 01 - Vedle...'!F36</f>
        <v>0</v>
      </c>
      <c r="BB98" s="123">
        <f>'2022-11-1.3-SO 01 - Vedle...'!F37</f>
        <v>0</v>
      </c>
      <c r="BC98" s="123">
        <f>'2022-11-1.3-SO 01 - Vedle...'!F38</f>
        <v>0</v>
      </c>
      <c r="BD98" s="125">
        <f>'2022-11-1.3-SO 01 - Vedle...'!F39</f>
        <v>0</v>
      </c>
      <c r="BE98" s="4"/>
      <c r="BT98" s="25" t="s">
        <v>82</v>
      </c>
      <c r="BV98" s="25" t="s">
        <v>75</v>
      </c>
      <c r="BW98" s="25" t="s">
        <v>93</v>
      </c>
      <c r="BX98" s="25" t="s">
        <v>81</v>
      </c>
      <c r="CL98" s="25" t="s">
        <v>1</v>
      </c>
    </row>
    <row r="99" s="2" customFormat="1" ht="30" customHeight="1">
      <c r="A99" s="36"/>
      <c r="B99" s="37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7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  <c r="BE99" s="36"/>
    </row>
    <row r="100" s="2" customFormat="1" ht="6.96" customHeight="1">
      <c r="A100" s="36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59"/>
      <c r="AR100" s="37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  <c r="BE100" s="36"/>
    </row>
  </sheetData>
  <mergeCells count="54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2022-11-1.1-SO 01 - Stave...'!C2" display="/"/>
    <hyperlink ref="A97" location="'2022-11-1.2-SO 01 - Želez...'!C2" display="/"/>
    <hyperlink ref="A98" location="'2022-11-1.3-SO 01 - Vedl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94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mostu na trati Liberec - Černousy</v>
      </c>
      <c r="F7" s="30"/>
      <c r="G7" s="30"/>
      <c r="H7" s="30"/>
      <c r="L7" s="20"/>
    </row>
    <row r="8" s="1" customFormat="1" ht="12" customHeight="1">
      <c r="B8" s="20"/>
      <c r="D8" s="30" t="s">
        <v>95</v>
      </c>
      <c r="L8" s="20"/>
    </row>
    <row r="9" s="2" customFormat="1" ht="16.5" customHeight="1">
      <c r="A9" s="36"/>
      <c r="B9" s="37"/>
      <c r="C9" s="36"/>
      <c r="D9" s="36"/>
      <c r="E9" s="127" t="s">
        <v>96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97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98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8. 11. 2022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ROUND((SUM(BE133:BE417)),  2)</f>
        <v>0</v>
      </c>
      <c r="G35" s="36"/>
      <c r="H35" s="36"/>
      <c r="I35" s="134">
        <v>0.20999999999999999</v>
      </c>
      <c r="J35" s="133">
        <f>ROUND(((SUM(BE133:BE417))*I35),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ROUND((SUM(BF133:BF417)),  2)</f>
        <v>0</v>
      </c>
      <c r="G36" s="36"/>
      <c r="H36" s="36"/>
      <c r="I36" s="134">
        <v>0.12</v>
      </c>
      <c r="J36" s="133">
        <f>ROUND(((SUM(BF133:BF417))*I36),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ROUND((SUM(BG133:BG417)),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ROUND((SUM(BH133:BH417)),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ROUND((SUM(BI133:BI417)),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mostu na trati Liberec - Černousy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95</v>
      </c>
      <c r="L86" s="20"/>
    </row>
    <row r="87" s="2" customFormat="1" ht="16.5" customHeight="1">
      <c r="A87" s="36"/>
      <c r="B87" s="37"/>
      <c r="C87" s="36"/>
      <c r="D87" s="36"/>
      <c r="E87" s="127" t="s">
        <v>96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97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2022/11/1.1/SO 01 - Stavební část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8. 11. 2022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100</v>
      </c>
      <c r="D96" s="135"/>
      <c r="E96" s="135"/>
      <c r="F96" s="135"/>
      <c r="G96" s="135"/>
      <c r="H96" s="135"/>
      <c r="I96" s="135"/>
      <c r="J96" s="144" t="s">
        <v>101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102</v>
      </c>
      <c r="D98" s="36"/>
      <c r="E98" s="36"/>
      <c r="F98" s="36"/>
      <c r="G98" s="36"/>
      <c r="H98" s="36"/>
      <c r="I98" s="36"/>
      <c r="J98" s="94">
        <f>J133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103</v>
      </c>
    </row>
    <row r="99" s="9" customFormat="1" ht="24.96" customHeight="1">
      <c r="A99" s="9"/>
      <c r="B99" s="146"/>
      <c r="C99" s="9"/>
      <c r="D99" s="147" t="s">
        <v>104</v>
      </c>
      <c r="E99" s="148"/>
      <c r="F99" s="148"/>
      <c r="G99" s="148"/>
      <c r="H99" s="148"/>
      <c r="I99" s="148"/>
      <c r="J99" s="149">
        <f>J134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105</v>
      </c>
      <c r="E100" s="152"/>
      <c r="F100" s="152"/>
      <c r="G100" s="152"/>
      <c r="H100" s="152"/>
      <c r="I100" s="152"/>
      <c r="J100" s="153">
        <f>J135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106</v>
      </c>
      <c r="E101" s="152"/>
      <c r="F101" s="152"/>
      <c r="G101" s="152"/>
      <c r="H101" s="152"/>
      <c r="I101" s="152"/>
      <c r="J101" s="153">
        <f>J165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107</v>
      </c>
      <c r="E102" s="152"/>
      <c r="F102" s="152"/>
      <c r="G102" s="152"/>
      <c r="H102" s="152"/>
      <c r="I102" s="152"/>
      <c r="J102" s="153">
        <f>J189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108</v>
      </c>
      <c r="E103" s="152"/>
      <c r="F103" s="152"/>
      <c r="G103" s="152"/>
      <c r="H103" s="152"/>
      <c r="I103" s="152"/>
      <c r="J103" s="153">
        <f>J209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109</v>
      </c>
      <c r="E104" s="152"/>
      <c r="F104" s="152"/>
      <c r="G104" s="152"/>
      <c r="H104" s="152"/>
      <c r="I104" s="152"/>
      <c r="J104" s="153">
        <f>J231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110</v>
      </c>
      <c r="E105" s="152"/>
      <c r="F105" s="152"/>
      <c r="G105" s="152"/>
      <c r="H105" s="152"/>
      <c r="I105" s="152"/>
      <c r="J105" s="153">
        <f>J238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0"/>
      <c r="C106" s="10"/>
      <c r="D106" s="151" t="s">
        <v>111</v>
      </c>
      <c r="E106" s="152"/>
      <c r="F106" s="152"/>
      <c r="G106" s="152"/>
      <c r="H106" s="152"/>
      <c r="I106" s="152"/>
      <c r="J106" s="153">
        <f>J243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112</v>
      </c>
      <c r="E107" s="152"/>
      <c r="F107" s="152"/>
      <c r="G107" s="152"/>
      <c r="H107" s="152"/>
      <c r="I107" s="152"/>
      <c r="J107" s="153">
        <f>J353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113</v>
      </c>
      <c r="E108" s="152"/>
      <c r="F108" s="152"/>
      <c r="G108" s="152"/>
      <c r="H108" s="152"/>
      <c r="I108" s="152"/>
      <c r="J108" s="153">
        <f>J365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6"/>
      <c r="C109" s="9"/>
      <c r="D109" s="147" t="s">
        <v>114</v>
      </c>
      <c r="E109" s="148"/>
      <c r="F109" s="148"/>
      <c r="G109" s="148"/>
      <c r="H109" s="148"/>
      <c r="I109" s="148"/>
      <c r="J109" s="149">
        <f>J370</f>
        <v>0</v>
      </c>
      <c r="K109" s="9"/>
      <c r="L109" s="14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50"/>
      <c r="C110" s="10"/>
      <c r="D110" s="151" t="s">
        <v>115</v>
      </c>
      <c r="E110" s="152"/>
      <c r="F110" s="152"/>
      <c r="G110" s="152"/>
      <c r="H110" s="152"/>
      <c r="I110" s="152"/>
      <c r="J110" s="153">
        <f>J371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6"/>
      <c r="C111" s="9"/>
      <c r="D111" s="147" t="s">
        <v>116</v>
      </c>
      <c r="E111" s="148"/>
      <c r="F111" s="148"/>
      <c r="G111" s="148"/>
      <c r="H111" s="148"/>
      <c r="I111" s="148"/>
      <c r="J111" s="149">
        <f>J414</f>
        <v>0</v>
      </c>
      <c r="K111" s="9"/>
      <c r="L111" s="14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7" s="2" customFormat="1" ht="6.96" customHeight="1">
      <c r="A117" s="36"/>
      <c r="B117" s="60"/>
      <c r="C117" s="61"/>
      <c r="D117" s="61"/>
      <c r="E117" s="61"/>
      <c r="F117" s="61"/>
      <c r="G117" s="61"/>
      <c r="H117" s="61"/>
      <c r="I117" s="61"/>
      <c r="J117" s="61"/>
      <c r="K117" s="61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24.96" customHeight="1">
      <c r="A118" s="36"/>
      <c r="B118" s="37"/>
      <c r="C118" s="21" t="s">
        <v>117</v>
      </c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6.96" customHeight="1">
      <c r="A119" s="36"/>
      <c r="B119" s="37"/>
      <c r="C119" s="36"/>
      <c r="D119" s="36"/>
      <c r="E119" s="36"/>
      <c r="F119" s="36"/>
      <c r="G119" s="36"/>
      <c r="H119" s="36"/>
      <c r="I119" s="36"/>
      <c r="J119" s="36"/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2" customHeight="1">
      <c r="A120" s="36"/>
      <c r="B120" s="37"/>
      <c r="C120" s="30" t="s">
        <v>16</v>
      </c>
      <c r="D120" s="36"/>
      <c r="E120" s="36"/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6.5" customHeight="1">
      <c r="A121" s="36"/>
      <c r="B121" s="37"/>
      <c r="C121" s="36"/>
      <c r="D121" s="36"/>
      <c r="E121" s="127" t="str">
        <f>E7</f>
        <v>Oprava mostu na trati Liberec - Černousy</v>
      </c>
      <c r="F121" s="30"/>
      <c r="G121" s="30"/>
      <c r="H121" s="30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" customFormat="1" ht="12" customHeight="1">
      <c r="B122" s="20"/>
      <c r="C122" s="30" t="s">
        <v>95</v>
      </c>
      <c r="L122" s="20"/>
    </row>
    <row r="123" s="2" customFormat="1" ht="16.5" customHeight="1">
      <c r="A123" s="36"/>
      <c r="B123" s="37"/>
      <c r="C123" s="36"/>
      <c r="D123" s="36"/>
      <c r="E123" s="127" t="s">
        <v>96</v>
      </c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97</v>
      </c>
      <c r="D124" s="36"/>
      <c r="E124" s="36"/>
      <c r="F124" s="36"/>
      <c r="G124" s="36"/>
      <c r="H124" s="36"/>
      <c r="I124" s="36"/>
      <c r="J124" s="36"/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16.5" customHeight="1">
      <c r="A125" s="36"/>
      <c r="B125" s="37"/>
      <c r="C125" s="36"/>
      <c r="D125" s="36"/>
      <c r="E125" s="65" t="str">
        <f>E11</f>
        <v>2022/11/1.1/SO 01 - Stavební část</v>
      </c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6"/>
      <c r="D126" s="36"/>
      <c r="E126" s="36"/>
      <c r="F126" s="36"/>
      <c r="G126" s="36"/>
      <c r="H126" s="36"/>
      <c r="I126" s="36"/>
      <c r="J126" s="36"/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20</v>
      </c>
      <c r="D127" s="36"/>
      <c r="E127" s="36"/>
      <c r="F127" s="25" t="str">
        <f>F14</f>
        <v xml:space="preserve"> </v>
      </c>
      <c r="G127" s="36"/>
      <c r="H127" s="36"/>
      <c r="I127" s="30" t="s">
        <v>22</v>
      </c>
      <c r="J127" s="67" t="str">
        <f>IF(J14="","",J14)</f>
        <v>8. 11. 2022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6.96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5.15" customHeight="1">
      <c r="A129" s="36"/>
      <c r="B129" s="37"/>
      <c r="C129" s="30" t="s">
        <v>24</v>
      </c>
      <c r="D129" s="36"/>
      <c r="E129" s="36"/>
      <c r="F129" s="25" t="str">
        <f>E17</f>
        <v xml:space="preserve"> </v>
      </c>
      <c r="G129" s="36"/>
      <c r="H129" s="36"/>
      <c r="I129" s="30" t="s">
        <v>29</v>
      </c>
      <c r="J129" s="34" t="str">
        <f>E23</f>
        <v xml:space="preserve"> </v>
      </c>
      <c r="K129" s="36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5.15" customHeight="1">
      <c r="A130" s="36"/>
      <c r="B130" s="37"/>
      <c r="C130" s="30" t="s">
        <v>27</v>
      </c>
      <c r="D130" s="36"/>
      <c r="E130" s="36"/>
      <c r="F130" s="25" t="str">
        <f>IF(E20="","",E20)</f>
        <v>Vyplň údaj</v>
      </c>
      <c r="G130" s="36"/>
      <c r="H130" s="36"/>
      <c r="I130" s="30" t="s">
        <v>31</v>
      </c>
      <c r="J130" s="34" t="str">
        <f>E26</f>
        <v xml:space="preserve"> </v>
      </c>
      <c r="K130" s="36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10.32" customHeight="1">
      <c r="A131" s="36"/>
      <c r="B131" s="37"/>
      <c r="C131" s="36"/>
      <c r="D131" s="36"/>
      <c r="E131" s="36"/>
      <c r="F131" s="36"/>
      <c r="G131" s="36"/>
      <c r="H131" s="36"/>
      <c r="I131" s="36"/>
      <c r="J131" s="36"/>
      <c r="K131" s="36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11" customFormat="1" ht="29.28" customHeight="1">
      <c r="A132" s="154"/>
      <c r="B132" s="155"/>
      <c r="C132" s="156" t="s">
        <v>118</v>
      </c>
      <c r="D132" s="157" t="s">
        <v>58</v>
      </c>
      <c r="E132" s="157" t="s">
        <v>54</v>
      </c>
      <c r="F132" s="157" t="s">
        <v>55</v>
      </c>
      <c r="G132" s="157" t="s">
        <v>119</v>
      </c>
      <c r="H132" s="157" t="s">
        <v>120</v>
      </c>
      <c r="I132" s="157" t="s">
        <v>121</v>
      </c>
      <c r="J132" s="157" t="s">
        <v>101</v>
      </c>
      <c r="K132" s="158" t="s">
        <v>122</v>
      </c>
      <c r="L132" s="159"/>
      <c r="M132" s="84" t="s">
        <v>1</v>
      </c>
      <c r="N132" s="85" t="s">
        <v>37</v>
      </c>
      <c r="O132" s="85" t="s">
        <v>123</v>
      </c>
      <c r="P132" s="85" t="s">
        <v>124</v>
      </c>
      <c r="Q132" s="85" t="s">
        <v>125</v>
      </c>
      <c r="R132" s="85" t="s">
        <v>126</v>
      </c>
      <c r="S132" s="85" t="s">
        <v>127</v>
      </c>
      <c r="T132" s="86" t="s">
        <v>128</v>
      </c>
      <c r="U132" s="154"/>
      <c r="V132" s="154"/>
      <c r="W132" s="154"/>
      <c r="X132" s="154"/>
      <c r="Y132" s="154"/>
      <c r="Z132" s="154"/>
      <c r="AA132" s="154"/>
      <c r="AB132" s="154"/>
      <c r="AC132" s="154"/>
      <c r="AD132" s="154"/>
      <c r="AE132" s="154"/>
    </row>
    <row r="133" s="2" customFormat="1" ht="22.8" customHeight="1">
      <c r="A133" s="36"/>
      <c r="B133" s="37"/>
      <c r="C133" s="91" t="s">
        <v>129</v>
      </c>
      <c r="D133" s="36"/>
      <c r="E133" s="36"/>
      <c r="F133" s="36"/>
      <c r="G133" s="36"/>
      <c r="H133" s="36"/>
      <c r="I133" s="36"/>
      <c r="J133" s="160">
        <f>BK133</f>
        <v>0</v>
      </c>
      <c r="K133" s="36"/>
      <c r="L133" s="37"/>
      <c r="M133" s="87"/>
      <c r="N133" s="71"/>
      <c r="O133" s="88"/>
      <c r="P133" s="161">
        <f>P134+P370+P414</f>
        <v>0</v>
      </c>
      <c r="Q133" s="88"/>
      <c r="R133" s="161">
        <f>R134+R370+R414</f>
        <v>239.1175814413152</v>
      </c>
      <c r="S133" s="88"/>
      <c r="T133" s="162">
        <f>T134+T370+T414</f>
        <v>78.474500000000006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7" t="s">
        <v>72</v>
      </c>
      <c r="AU133" s="17" t="s">
        <v>103</v>
      </c>
      <c r="BK133" s="163">
        <f>BK134+BK370+BK414</f>
        <v>0</v>
      </c>
    </row>
    <row r="134" s="12" customFormat="1" ht="25.92" customHeight="1">
      <c r="A134" s="12"/>
      <c r="B134" s="164"/>
      <c r="C134" s="12"/>
      <c r="D134" s="165" t="s">
        <v>72</v>
      </c>
      <c r="E134" s="166" t="s">
        <v>130</v>
      </c>
      <c r="F134" s="166" t="s">
        <v>131</v>
      </c>
      <c r="G134" s="12"/>
      <c r="H134" s="12"/>
      <c r="I134" s="167"/>
      <c r="J134" s="168">
        <f>BK134</f>
        <v>0</v>
      </c>
      <c r="K134" s="12"/>
      <c r="L134" s="164"/>
      <c r="M134" s="169"/>
      <c r="N134" s="170"/>
      <c r="O134" s="170"/>
      <c r="P134" s="171">
        <f>P135+P165+P189+P209+P231+P238+P243+P353+P365</f>
        <v>0</v>
      </c>
      <c r="Q134" s="170"/>
      <c r="R134" s="171">
        <f>R135+R165+R189+R209+R231+R238+R243+R353+R365</f>
        <v>236.31142964131519</v>
      </c>
      <c r="S134" s="170"/>
      <c r="T134" s="172">
        <f>T135+T165+T189+T209+T231+T238+T243+T353+T365</f>
        <v>78.474500000000006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5" t="s">
        <v>80</v>
      </c>
      <c r="AT134" s="173" t="s">
        <v>72</v>
      </c>
      <c r="AU134" s="173" t="s">
        <v>73</v>
      </c>
      <c r="AY134" s="165" t="s">
        <v>132</v>
      </c>
      <c r="BK134" s="174">
        <f>BK135+BK165+BK189+BK209+BK231+BK238+BK243+BK353+BK365</f>
        <v>0</v>
      </c>
    </row>
    <row r="135" s="12" customFormat="1" ht="22.8" customHeight="1">
      <c r="A135" s="12"/>
      <c r="B135" s="164"/>
      <c r="C135" s="12"/>
      <c r="D135" s="165" t="s">
        <v>72</v>
      </c>
      <c r="E135" s="175" t="s">
        <v>80</v>
      </c>
      <c r="F135" s="175" t="s">
        <v>133</v>
      </c>
      <c r="G135" s="12"/>
      <c r="H135" s="12"/>
      <c r="I135" s="167"/>
      <c r="J135" s="176">
        <f>BK135</f>
        <v>0</v>
      </c>
      <c r="K135" s="12"/>
      <c r="L135" s="164"/>
      <c r="M135" s="169"/>
      <c r="N135" s="170"/>
      <c r="O135" s="170"/>
      <c r="P135" s="171">
        <f>SUM(P136:P164)</f>
        <v>0</v>
      </c>
      <c r="Q135" s="170"/>
      <c r="R135" s="171">
        <f>SUM(R136:R164)</f>
        <v>0</v>
      </c>
      <c r="S135" s="170"/>
      <c r="T135" s="172">
        <f>SUM(T136:T164)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5" t="s">
        <v>80</v>
      </c>
      <c r="AT135" s="173" t="s">
        <v>72</v>
      </c>
      <c r="AU135" s="173" t="s">
        <v>80</v>
      </c>
      <c r="AY135" s="165" t="s">
        <v>132</v>
      </c>
      <c r="BK135" s="174">
        <f>SUM(BK136:BK164)</f>
        <v>0</v>
      </c>
    </row>
    <row r="136" s="2" customFormat="1" ht="33" customHeight="1">
      <c r="A136" s="36"/>
      <c r="B136" s="177"/>
      <c r="C136" s="178" t="s">
        <v>80</v>
      </c>
      <c r="D136" s="178" t="s">
        <v>134</v>
      </c>
      <c r="E136" s="179" t="s">
        <v>135</v>
      </c>
      <c r="F136" s="180" t="s">
        <v>136</v>
      </c>
      <c r="G136" s="181" t="s">
        <v>137</v>
      </c>
      <c r="H136" s="182">
        <v>220</v>
      </c>
      <c r="I136" s="183"/>
      <c r="J136" s="184">
        <f>ROUND(I136*H136,2)</f>
        <v>0</v>
      </c>
      <c r="K136" s="180" t="s">
        <v>138</v>
      </c>
      <c r="L136" s="37"/>
      <c r="M136" s="185" t="s">
        <v>1</v>
      </c>
      <c r="N136" s="186" t="s">
        <v>38</v>
      </c>
      <c r="O136" s="7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139</v>
      </c>
      <c r="AT136" s="189" t="s">
        <v>134</v>
      </c>
      <c r="AU136" s="189" t="s">
        <v>82</v>
      </c>
      <c r="AY136" s="17" t="s">
        <v>132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80</v>
      </c>
      <c r="BK136" s="190">
        <f>ROUND(I136*H136,2)</f>
        <v>0</v>
      </c>
      <c r="BL136" s="17" t="s">
        <v>139</v>
      </c>
      <c r="BM136" s="189" t="s">
        <v>140</v>
      </c>
    </row>
    <row r="137" s="2" customFormat="1">
      <c r="A137" s="36"/>
      <c r="B137" s="37"/>
      <c r="C137" s="36"/>
      <c r="D137" s="191" t="s">
        <v>141</v>
      </c>
      <c r="E137" s="36"/>
      <c r="F137" s="192" t="s">
        <v>142</v>
      </c>
      <c r="G137" s="36"/>
      <c r="H137" s="36"/>
      <c r="I137" s="193"/>
      <c r="J137" s="36"/>
      <c r="K137" s="36"/>
      <c r="L137" s="37"/>
      <c r="M137" s="194"/>
      <c r="N137" s="195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141</v>
      </c>
      <c r="AU137" s="17" t="s">
        <v>82</v>
      </c>
    </row>
    <row r="138" s="13" customFormat="1">
      <c r="A138" s="13"/>
      <c r="B138" s="196"/>
      <c r="C138" s="13"/>
      <c r="D138" s="191" t="s">
        <v>143</v>
      </c>
      <c r="E138" s="197" t="s">
        <v>1</v>
      </c>
      <c r="F138" s="198" t="s">
        <v>144</v>
      </c>
      <c r="G138" s="13"/>
      <c r="H138" s="199">
        <v>220</v>
      </c>
      <c r="I138" s="200"/>
      <c r="J138" s="13"/>
      <c r="K138" s="13"/>
      <c r="L138" s="196"/>
      <c r="M138" s="201"/>
      <c r="N138" s="202"/>
      <c r="O138" s="202"/>
      <c r="P138" s="202"/>
      <c r="Q138" s="202"/>
      <c r="R138" s="202"/>
      <c r="S138" s="202"/>
      <c r="T138" s="20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7" t="s">
        <v>143</v>
      </c>
      <c r="AU138" s="197" t="s">
        <v>82</v>
      </c>
      <c r="AV138" s="13" t="s">
        <v>82</v>
      </c>
      <c r="AW138" s="13" t="s">
        <v>30</v>
      </c>
      <c r="AX138" s="13" t="s">
        <v>80</v>
      </c>
      <c r="AY138" s="197" t="s">
        <v>132</v>
      </c>
    </row>
    <row r="139" s="2" customFormat="1" ht="24.15" customHeight="1">
      <c r="A139" s="36"/>
      <c r="B139" s="177"/>
      <c r="C139" s="178" t="s">
        <v>82</v>
      </c>
      <c r="D139" s="178" t="s">
        <v>134</v>
      </c>
      <c r="E139" s="179" t="s">
        <v>145</v>
      </c>
      <c r="F139" s="180" t="s">
        <v>146</v>
      </c>
      <c r="G139" s="181" t="s">
        <v>137</v>
      </c>
      <c r="H139" s="182">
        <v>220</v>
      </c>
      <c r="I139" s="183"/>
      <c r="J139" s="184">
        <f>ROUND(I139*H139,2)</f>
        <v>0</v>
      </c>
      <c r="K139" s="180" t="s">
        <v>138</v>
      </c>
      <c r="L139" s="37"/>
      <c r="M139" s="185" t="s">
        <v>1</v>
      </c>
      <c r="N139" s="186" t="s">
        <v>38</v>
      </c>
      <c r="O139" s="75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139</v>
      </c>
      <c r="AT139" s="189" t="s">
        <v>134</v>
      </c>
      <c r="AU139" s="189" t="s">
        <v>82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139</v>
      </c>
      <c r="BM139" s="189" t="s">
        <v>147</v>
      </c>
    </row>
    <row r="140" s="2" customFormat="1">
      <c r="A140" s="36"/>
      <c r="B140" s="37"/>
      <c r="C140" s="36"/>
      <c r="D140" s="191" t="s">
        <v>141</v>
      </c>
      <c r="E140" s="36"/>
      <c r="F140" s="192" t="s">
        <v>148</v>
      </c>
      <c r="G140" s="36"/>
      <c r="H140" s="36"/>
      <c r="I140" s="193"/>
      <c r="J140" s="36"/>
      <c r="K140" s="36"/>
      <c r="L140" s="37"/>
      <c r="M140" s="194"/>
      <c r="N140" s="195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141</v>
      </c>
      <c r="AU140" s="17" t="s">
        <v>82</v>
      </c>
    </row>
    <row r="141" s="2" customFormat="1" ht="37.8" customHeight="1">
      <c r="A141" s="36"/>
      <c r="B141" s="177"/>
      <c r="C141" s="178" t="s">
        <v>149</v>
      </c>
      <c r="D141" s="178" t="s">
        <v>134</v>
      </c>
      <c r="E141" s="179" t="s">
        <v>150</v>
      </c>
      <c r="F141" s="180" t="s">
        <v>151</v>
      </c>
      <c r="G141" s="181" t="s">
        <v>152</v>
      </c>
      <c r="H141" s="182">
        <v>134.55000000000001</v>
      </c>
      <c r="I141" s="183"/>
      <c r="J141" s="184">
        <f>ROUND(I141*H141,2)</f>
        <v>0</v>
      </c>
      <c r="K141" s="180" t="s">
        <v>138</v>
      </c>
      <c r="L141" s="37"/>
      <c r="M141" s="185" t="s">
        <v>1</v>
      </c>
      <c r="N141" s="186" t="s">
        <v>38</v>
      </c>
      <c r="O141" s="75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9" t="s">
        <v>139</v>
      </c>
      <c r="AT141" s="189" t="s">
        <v>134</v>
      </c>
      <c r="AU141" s="189" t="s">
        <v>82</v>
      </c>
      <c r="AY141" s="17" t="s">
        <v>132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80</v>
      </c>
      <c r="BK141" s="190">
        <f>ROUND(I141*H141,2)</f>
        <v>0</v>
      </c>
      <c r="BL141" s="17" t="s">
        <v>139</v>
      </c>
      <c r="BM141" s="189" t="s">
        <v>153</v>
      </c>
    </row>
    <row r="142" s="2" customFormat="1">
      <c r="A142" s="36"/>
      <c r="B142" s="37"/>
      <c r="C142" s="36"/>
      <c r="D142" s="191" t="s">
        <v>141</v>
      </c>
      <c r="E142" s="36"/>
      <c r="F142" s="192" t="s">
        <v>154</v>
      </c>
      <c r="G142" s="36"/>
      <c r="H142" s="36"/>
      <c r="I142" s="193"/>
      <c r="J142" s="36"/>
      <c r="K142" s="36"/>
      <c r="L142" s="37"/>
      <c r="M142" s="194"/>
      <c r="N142" s="195"/>
      <c r="O142" s="75"/>
      <c r="P142" s="75"/>
      <c r="Q142" s="75"/>
      <c r="R142" s="75"/>
      <c r="S142" s="75"/>
      <c r="T142" s="7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7" t="s">
        <v>141</v>
      </c>
      <c r="AU142" s="17" t="s">
        <v>82</v>
      </c>
    </row>
    <row r="143" s="2" customFormat="1" ht="37.8" customHeight="1">
      <c r="A143" s="36"/>
      <c r="B143" s="177"/>
      <c r="C143" s="178" t="s">
        <v>139</v>
      </c>
      <c r="D143" s="178" t="s">
        <v>134</v>
      </c>
      <c r="E143" s="179" t="s">
        <v>155</v>
      </c>
      <c r="F143" s="180" t="s">
        <v>156</v>
      </c>
      <c r="G143" s="181" t="s">
        <v>152</v>
      </c>
      <c r="H143" s="182">
        <v>134.55000000000001</v>
      </c>
      <c r="I143" s="183"/>
      <c r="J143" s="184">
        <f>ROUND(I143*H143,2)</f>
        <v>0</v>
      </c>
      <c r="K143" s="180" t="s">
        <v>138</v>
      </c>
      <c r="L143" s="37"/>
      <c r="M143" s="185" t="s">
        <v>1</v>
      </c>
      <c r="N143" s="186" t="s">
        <v>38</v>
      </c>
      <c r="O143" s="75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9" t="s">
        <v>139</v>
      </c>
      <c r="AT143" s="189" t="s">
        <v>134</v>
      </c>
      <c r="AU143" s="189" t="s">
        <v>82</v>
      </c>
      <c r="AY143" s="17" t="s">
        <v>132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80</v>
      </c>
      <c r="BK143" s="190">
        <f>ROUND(I143*H143,2)</f>
        <v>0</v>
      </c>
      <c r="BL143" s="17" t="s">
        <v>139</v>
      </c>
      <c r="BM143" s="189" t="s">
        <v>157</v>
      </c>
    </row>
    <row r="144" s="2" customFormat="1">
      <c r="A144" s="36"/>
      <c r="B144" s="37"/>
      <c r="C144" s="36"/>
      <c r="D144" s="191" t="s">
        <v>141</v>
      </c>
      <c r="E144" s="36"/>
      <c r="F144" s="192" t="s">
        <v>158</v>
      </c>
      <c r="G144" s="36"/>
      <c r="H144" s="36"/>
      <c r="I144" s="193"/>
      <c r="J144" s="36"/>
      <c r="K144" s="36"/>
      <c r="L144" s="37"/>
      <c r="M144" s="194"/>
      <c r="N144" s="195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141</v>
      </c>
      <c r="AU144" s="17" t="s">
        <v>82</v>
      </c>
    </row>
    <row r="145" s="13" customFormat="1">
      <c r="A145" s="13"/>
      <c r="B145" s="196"/>
      <c r="C145" s="13"/>
      <c r="D145" s="191" t="s">
        <v>143</v>
      </c>
      <c r="E145" s="197" t="s">
        <v>1</v>
      </c>
      <c r="F145" s="198" t="s">
        <v>159</v>
      </c>
      <c r="G145" s="13"/>
      <c r="H145" s="199">
        <v>134.55000000000001</v>
      </c>
      <c r="I145" s="200"/>
      <c r="J145" s="13"/>
      <c r="K145" s="13"/>
      <c r="L145" s="196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143</v>
      </c>
      <c r="AU145" s="197" t="s">
        <v>82</v>
      </c>
      <c r="AV145" s="13" t="s">
        <v>82</v>
      </c>
      <c r="AW145" s="13" t="s">
        <v>30</v>
      </c>
      <c r="AX145" s="13" t="s">
        <v>80</v>
      </c>
      <c r="AY145" s="197" t="s">
        <v>132</v>
      </c>
    </row>
    <row r="146" s="2" customFormat="1" ht="37.8" customHeight="1">
      <c r="A146" s="36"/>
      <c r="B146" s="177"/>
      <c r="C146" s="178" t="s">
        <v>160</v>
      </c>
      <c r="D146" s="178" t="s">
        <v>134</v>
      </c>
      <c r="E146" s="179" t="s">
        <v>161</v>
      </c>
      <c r="F146" s="180" t="s">
        <v>162</v>
      </c>
      <c r="G146" s="181" t="s">
        <v>152</v>
      </c>
      <c r="H146" s="182">
        <v>134.55000000000001</v>
      </c>
      <c r="I146" s="183"/>
      <c r="J146" s="184">
        <f>ROUND(I146*H146,2)</f>
        <v>0</v>
      </c>
      <c r="K146" s="180" t="s">
        <v>138</v>
      </c>
      <c r="L146" s="37"/>
      <c r="M146" s="185" t="s">
        <v>1</v>
      </c>
      <c r="N146" s="186" t="s">
        <v>38</v>
      </c>
      <c r="O146" s="75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9" t="s">
        <v>139</v>
      </c>
      <c r="AT146" s="189" t="s">
        <v>134</v>
      </c>
      <c r="AU146" s="189" t="s">
        <v>82</v>
      </c>
      <c r="AY146" s="17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80</v>
      </c>
      <c r="BK146" s="190">
        <f>ROUND(I146*H146,2)</f>
        <v>0</v>
      </c>
      <c r="BL146" s="17" t="s">
        <v>139</v>
      </c>
      <c r="BM146" s="189" t="s">
        <v>163</v>
      </c>
    </row>
    <row r="147" s="2" customFormat="1">
      <c r="A147" s="36"/>
      <c r="B147" s="37"/>
      <c r="C147" s="36"/>
      <c r="D147" s="191" t="s">
        <v>141</v>
      </c>
      <c r="E147" s="36"/>
      <c r="F147" s="192" t="s">
        <v>164</v>
      </c>
      <c r="G147" s="36"/>
      <c r="H147" s="36"/>
      <c r="I147" s="193"/>
      <c r="J147" s="36"/>
      <c r="K147" s="36"/>
      <c r="L147" s="37"/>
      <c r="M147" s="194"/>
      <c r="N147" s="195"/>
      <c r="O147" s="75"/>
      <c r="P147" s="75"/>
      <c r="Q147" s="75"/>
      <c r="R147" s="75"/>
      <c r="S147" s="75"/>
      <c r="T147" s="7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7" t="s">
        <v>141</v>
      </c>
      <c r="AU147" s="17" t="s">
        <v>82</v>
      </c>
    </row>
    <row r="148" s="2" customFormat="1" ht="37.8" customHeight="1">
      <c r="A148" s="36"/>
      <c r="B148" s="177"/>
      <c r="C148" s="178" t="s">
        <v>165</v>
      </c>
      <c r="D148" s="178" t="s">
        <v>134</v>
      </c>
      <c r="E148" s="179" t="s">
        <v>166</v>
      </c>
      <c r="F148" s="180" t="s">
        <v>167</v>
      </c>
      <c r="G148" s="181" t="s">
        <v>152</v>
      </c>
      <c r="H148" s="182">
        <v>134.55000000000001</v>
      </c>
      <c r="I148" s="183"/>
      <c r="J148" s="184">
        <f>ROUND(I148*H148,2)</f>
        <v>0</v>
      </c>
      <c r="K148" s="180" t="s">
        <v>138</v>
      </c>
      <c r="L148" s="37"/>
      <c r="M148" s="185" t="s">
        <v>1</v>
      </c>
      <c r="N148" s="186" t="s">
        <v>38</v>
      </c>
      <c r="O148" s="75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139</v>
      </c>
      <c r="AT148" s="189" t="s">
        <v>134</v>
      </c>
      <c r="AU148" s="189" t="s">
        <v>82</v>
      </c>
      <c r="AY148" s="17" t="s">
        <v>132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80</v>
      </c>
      <c r="BK148" s="190">
        <f>ROUND(I148*H148,2)</f>
        <v>0</v>
      </c>
      <c r="BL148" s="17" t="s">
        <v>139</v>
      </c>
      <c r="BM148" s="189" t="s">
        <v>168</v>
      </c>
    </row>
    <row r="149" s="2" customFormat="1">
      <c r="A149" s="36"/>
      <c r="B149" s="37"/>
      <c r="C149" s="36"/>
      <c r="D149" s="191" t="s">
        <v>141</v>
      </c>
      <c r="E149" s="36"/>
      <c r="F149" s="192" t="s">
        <v>169</v>
      </c>
      <c r="G149" s="36"/>
      <c r="H149" s="36"/>
      <c r="I149" s="193"/>
      <c r="J149" s="36"/>
      <c r="K149" s="36"/>
      <c r="L149" s="37"/>
      <c r="M149" s="194"/>
      <c r="N149" s="195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141</v>
      </c>
      <c r="AU149" s="17" t="s">
        <v>82</v>
      </c>
    </row>
    <row r="150" s="2" customFormat="1" ht="37.8" customHeight="1">
      <c r="A150" s="36"/>
      <c r="B150" s="177"/>
      <c r="C150" s="178" t="s">
        <v>170</v>
      </c>
      <c r="D150" s="178" t="s">
        <v>134</v>
      </c>
      <c r="E150" s="179" t="s">
        <v>171</v>
      </c>
      <c r="F150" s="180" t="s">
        <v>172</v>
      </c>
      <c r="G150" s="181" t="s">
        <v>152</v>
      </c>
      <c r="H150" s="182">
        <v>2018.25</v>
      </c>
      <c r="I150" s="183"/>
      <c r="J150" s="184">
        <f>ROUND(I150*H150,2)</f>
        <v>0</v>
      </c>
      <c r="K150" s="180" t="s">
        <v>138</v>
      </c>
      <c r="L150" s="37"/>
      <c r="M150" s="185" t="s">
        <v>1</v>
      </c>
      <c r="N150" s="186" t="s">
        <v>38</v>
      </c>
      <c r="O150" s="75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9" t="s">
        <v>139</v>
      </c>
      <c r="AT150" s="189" t="s">
        <v>134</v>
      </c>
      <c r="AU150" s="189" t="s">
        <v>82</v>
      </c>
      <c r="AY150" s="17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80</v>
      </c>
      <c r="BK150" s="190">
        <f>ROUND(I150*H150,2)</f>
        <v>0</v>
      </c>
      <c r="BL150" s="17" t="s">
        <v>139</v>
      </c>
      <c r="BM150" s="189" t="s">
        <v>173</v>
      </c>
    </row>
    <row r="151" s="2" customFormat="1">
      <c r="A151" s="36"/>
      <c r="B151" s="37"/>
      <c r="C151" s="36"/>
      <c r="D151" s="191" t="s">
        <v>141</v>
      </c>
      <c r="E151" s="36"/>
      <c r="F151" s="192" t="s">
        <v>174</v>
      </c>
      <c r="G151" s="36"/>
      <c r="H151" s="36"/>
      <c r="I151" s="193"/>
      <c r="J151" s="36"/>
      <c r="K151" s="36"/>
      <c r="L151" s="37"/>
      <c r="M151" s="194"/>
      <c r="N151" s="195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141</v>
      </c>
      <c r="AU151" s="17" t="s">
        <v>82</v>
      </c>
    </row>
    <row r="152" s="13" customFormat="1">
      <c r="A152" s="13"/>
      <c r="B152" s="196"/>
      <c r="C152" s="13"/>
      <c r="D152" s="191" t="s">
        <v>143</v>
      </c>
      <c r="E152" s="197" t="s">
        <v>1</v>
      </c>
      <c r="F152" s="198" t="s">
        <v>175</v>
      </c>
      <c r="G152" s="13"/>
      <c r="H152" s="199">
        <v>2018.25</v>
      </c>
      <c r="I152" s="200"/>
      <c r="J152" s="13"/>
      <c r="K152" s="13"/>
      <c r="L152" s="196"/>
      <c r="M152" s="201"/>
      <c r="N152" s="202"/>
      <c r="O152" s="202"/>
      <c r="P152" s="202"/>
      <c r="Q152" s="202"/>
      <c r="R152" s="202"/>
      <c r="S152" s="202"/>
      <c r="T152" s="20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7" t="s">
        <v>143</v>
      </c>
      <c r="AU152" s="197" t="s">
        <v>82</v>
      </c>
      <c r="AV152" s="13" t="s">
        <v>82</v>
      </c>
      <c r="AW152" s="13" t="s">
        <v>30</v>
      </c>
      <c r="AX152" s="13" t="s">
        <v>80</v>
      </c>
      <c r="AY152" s="197" t="s">
        <v>132</v>
      </c>
    </row>
    <row r="153" s="2" customFormat="1" ht="24.15" customHeight="1">
      <c r="A153" s="36"/>
      <c r="B153" s="177"/>
      <c r="C153" s="178" t="s">
        <v>176</v>
      </c>
      <c r="D153" s="178" t="s">
        <v>134</v>
      </c>
      <c r="E153" s="179" t="s">
        <v>177</v>
      </c>
      <c r="F153" s="180" t="s">
        <v>178</v>
      </c>
      <c r="G153" s="181" t="s">
        <v>152</v>
      </c>
      <c r="H153" s="182">
        <v>134.55000000000001</v>
      </c>
      <c r="I153" s="183"/>
      <c r="J153" s="184">
        <f>ROUND(I153*H153,2)</f>
        <v>0</v>
      </c>
      <c r="K153" s="180" t="s">
        <v>138</v>
      </c>
      <c r="L153" s="37"/>
      <c r="M153" s="185" t="s">
        <v>1</v>
      </c>
      <c r="N153" s="186" t="s">
        <v>38</v>
      </c>
      <c r="O153" s="75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9" t="s">
        <v>139</v>
      </c>
      <c r="AT153" s="189" t="s">
        <v>134</v>
      </c>
      <c r="AU153" s="189" t="s">
        <v>82</v>
      </c>
      <c r="AY153" s="17" t="s">
        <v>132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80</v>
      </c>
      <c r="BK153" s="190">
        <f>ROUND(I153*H153,2)</f>
        <v>0</v>
      </c>
      <c r="BL153" s="17" t="s">
        <v>139</v>
      </c>
      <c r="BM153" s="189" t="s">
        <v>179</v>
      </c>
    </row>
    <row r="154" s="2" customFormat="1">
      <c r="A154" s="36"/>
      <c r="B154" s="37"/>
      <c r="C154" s="36"/>
      <c r="D154" s="191" t="s">
        <v>141</v>
      </c>
      <c r="E154" s="36"/>
      <c r="F154" s="192" t="s">
        <v>180</v>
      </c>
      <c r="G154" s="36"/>
      <c r="H154" s="36"/>
      <c r="I154" s="193"/>
      <c r="J154" s="36"/>
      <c r="K154" s="36"/>
      <c r="L154" s="37"/>
      <c r="M154" s="194"/>
      <c r="N154" s="195"/>
      <c r="O154" s="75"/>
      <c r="P154" s="75"/>
      <c r="Q154" s="75"/>
      <c r="R154" s="75"/>
      <c r="S154" s="75"/>
      <c r="T154" s="7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7" t="s">
        <v>141</v>
      </c>
      <c r="AU154" s="17" t="s">
        <v>82</v>
      </c>
    </row>
    <row r="155" s="2" customFormat="1" ht="24.15" customHeight="1">
      <c r="A155" s="36"/>
      <c r="B155" s="177"/>
      <c r="C155" s="178" t="s">
        <v>181</v>
      </c>
      <c r="D155" s="178" t="s">
        <v>134</v>
      </c>
      <c r="E155" s="179" t="s">
        <v>182</v>
      </c>
      <c r="F155" s="180" t="s">
        <v>183</v>
      </c>
      <c r="G155" s="181" t="s">
        <v>152</v>
      </c>
      <c r="H155" s="182">
        <v>134.55000000000001</v>
      </c>
      <c r="I155" s="183"/>
      <c r="J155" s="184">
        <f>ROUND(I155*H155,2)</f>
        <v>0</v>
      </c>
      <c r="K155" s="180" t="s">
        <v>138</v>
      </c>
      <c r="L155" s="37"/>
      <c r="M155" s="185" t="s">
        <v>1</v>
      </c>
      <c r="N155" s="186" t="s">
        <v>38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139</v>
      </c>
      <c r="AT155" s="189" t="s">
        <v>134</v>
      </c>
      <c r="AU155" s="189" t="s">
        <v>82</v>
      </c>
      <c r="AY155" s="17" t="s">
        <v>132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80</v>
      </c>
      <c r="BK155" s="190">
        <f>ROUND(I155*H155,2)</f>
        <v>0</v>
      </c>
      <c r="BL155" s="17" t="s">
        <v>139</v>
      </c>
      <c r="BM155" s="189" t="s">
        <v>184</v>
      </c>
    </row>
    <row r="156" s="2" customFormat="1">
      <c r="A156" s="36"/>
      <c r="B156" s="37"/>
      <c r="C156" s="36"/>
      <c r="D156" s="191" t="s">
        <v>141</v>
      </c>
      <c r="E156" s="36"/>
      <c r="F156" s="192" t="s">
        <v>185</v>
      </c>
      <c r="G156" s="36"/>
      <c r="H156" s="36"/>
      <c r="I156" s="193"/>
      <c r="J156" s="36"/>
      <c r="K156" s="36"/>
      <c r="L156" s="37"/>
      <c r="M156" s="194"/>
      <c r="N156" s="195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141</v>
      </c>
      <c r="AU156" s="17" t="s">
        <v>82</v>
      </c>
    </row>
    <row r="157" s="2" customFormat="1" ht="24.15" customHeight="1">
      <c r="A157" s="36"/>
      <c r="B157" s="177"/>
      <c r="C157" s="178" t="s">
        <v>186</v>
      </c>
      <c r="D157" s="178" t="s">
        <v>134</v>
      </c>
      <c r="E157" s="179" t="s">
        <v>187</v>
      </c>
      <c r="F157" s="180" t="s">
        <v>188</v>
      </c>
      <c r="G157" s="181" t="s">
        <v>189</v>
      </c>
      <c r="H157" s="182">
        <v>255.64500000000001</v>
      </c>
      <c r="I157" s="183"/>
      <c r="J157" s="184">
        <f>ROUND(I157*H157,2)</f>
        <v>0</v>
      </c>
      <c r="K157" s="180" t="s">
        <v>138</v>
      </c>
      <c r="L157" s="37"/>
      <c r="M157" s="185" t="s">
        <v>1</v>
      </c>
      <c r="N157" s="186" t="s">
        <v>38</v>
      </c>
      <c r="O157" s="75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139</v>
      </c>
      <c r="AT157" s="189" t="s">
        <v>134</v>
      </c>
      <c r="AU157" s="189" t="s">
        <v>82</v>
      </c>
      <c r="AY157" s="17" t="s">
        <v>132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80</v>
      </c>
      <c r="BK157" s="190">
        <f>ROUND(I157*H157,2)</f>
        <v>0</v>
      </c>
      <c r="BL157" s="17" t="s">
        <v>139</v>
      </c>
      <c r="BM157" s="189" t="s">
        <v>190</v>
      </c>
    </row>
    <row r="158" s="2" customFormat="1">
      <c r="A158" s="36"/>
      <c r="B158" s="37"/>
      <c r="C158" s="36"/>
      <c r="D158" s="191" t="s">
        <v>141</v>
      </c>
      <c r="E158" s="36"/>
      <c r="F158" s="192" t="s">
        <v>191</v>
      </c>
      <c r="G158" s="36"/>
      <c r="H158" s="36"/>
      <c r="I158" s="193"/>
      <c r="J158" s="36"/>
      <c r="K158" s="36"/>
      <c r="L158" s="37"/>
      <c r="M158" s="194"/>
      <c r="N158" s="195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141</v>
      </c>
      <c r="AU158" s="17" t="s">
        <v>82</v>
      </c>
    </row>
    <row r="159" s="13" customFormat="1">
      <c r="A159" s="13"/>
      <c r="B159" s="196"/>
      <c r="C159" s="13"/>
      <c r="D159" s="191" t="s">
        <v>143</v>
      </c>
      <c r="E159" s="197" t="s">
        <v>1</v>
      </c>
      <c r="F159" s="198" t="s">
        <v>192</v>
      </c>
      <c r="G159" s="13"/>
      <c r="H159" s="199">
        <v>255.64500000000001</v>
      </c>
      <c r="I159" s="200"/>
      <c r="J159" s="13"/>
      <c r="K159" s="13"/>
      <c r="L159" s="196"/>
      <c r="M159" s="201"/>
      <c r="N159" s="202"/>
      <c r="O159" s="202"/>
      <c r="P159" s="202"/>
      <c r="Q159" s="202"/>
      <c r="R159" s="202"/>
      <c r="S159" s="202"/>
      <c r="T159" s="20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7" t="s">
        <v>143</v>
      </c>
      <c r="AU159" s="197" t="s">
        <v>82</v>
      </c>
      <c r="AV159" s="13" t="s">
        <v>82</v>
      </c>
      <c r="AW159" s="13" t="s">
        <v>30</v>
      </c>
      <c r="AX159" s="13" t="s">
        <v>80</v>
      </c>
      <c r="AY159" s="197" t="s">
        <v>132</v>
      </c>
    </row>
    <row r="160" s="2" customFormat="1" ht="16.5" customHeight="1">
      <c r="A160" s="36"/>
      <c r="B160" s="177"/>
      <c r="C160" s="178" t="s">
        <v>193</v>
      </c>
      <c r="D160" s="178" t="s">
        <v>134</v>
      </c>
      <c r="E160" s="179" t="s">
        <v>194</v>
      </c>
      <c r="F160" s="180" t="s">
        <v>195</v>
      </c>
      <c r="G160" s="181" t="s">
        <v>152</v>
      </c>
      <c r="H160" s="182">
        <v>134.55000000000001</v>
      </c>
      <c r="I160" s="183"/>
      <c r="J160" s="184">
        <f>ROUND(I160*H160,2)</f>
        <v>0</v>
      </c>
      <c r="K160" s="180" t="s">
        <v>138</v>
      </c>
      <c r="L160" s="37"/>
      <c r="M160" s="185" t="s">
        <v>1</v>
      </c>
      <c r="N160" s="186" t="s">
        <v>38</v>
      </c>
      <c r="O160" s="75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139</v>
      </c>
      <c r="AT160" s="189" t="s">
        <v>134</v>
      </c>
      <c r="AU160" s="189" t="s">
        <v>82</v>
      </c>
      <c r="AY160" s="17" t="s">
        <v>132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80</v>
      </c>
      <c r="BK160" s="190">
        <f>ROUND(I160*H160,2)</f>
        <v>0</v>
      </c>
      <c r="BL160" s="17" t="s">
        <v>139</v>
      </c>
      <c r="BM160" s="189" t="s">
        <v>196</v>
      </c>
    </row>
    <row r="161" s="2" customFormat="1">
      <c r="A161" s="36"/>
      <c r="B161" s="37"/>
      <c r="C161" s="36"/>
      <c r="D161" s="191" t="s">
        <v>141</v>
      </c>
      <c r="E161" s="36"/>
      <c r="F161" s="192" t="s">
        <v>197</v>
      </c>
      <c r="G161" s="36"/>
      <c r="H161" s="36"/>
      <c r="I161" s="193"/>
      <c r="J161" s="36"/>
      <c r="K161" s="36"/>
      <c r="L161" s="37"/>
      <c r="M161" s="194"/>
      <c r="N161" s="195"/>
      <c r="O161" s="75"/>
      <c r="P161" s="75"/>
      <c r="Q161" s="75"/>
      <c r="R161" s="75"/>
      <c r="S161" s="75"/>
      <c r="T161" s="7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7" t="s">
        <v>141</v>
      </c>
      <c r="AU161" s="17" t="s">
        <v>82</v>
      </c>
    </row>
    <row r="162" s="2" customFormat="1" ht="24.15" customHeight="1">
      <c r="A162" s="36"/>
      <c r="B162" s="177"/>
      <c r="C162" s="178" t="s">
        <v>8</v>
      </c>
      <c r="D162" s="178" t="s">
        <v>134</v>
      </c>
      <c r="E162" s="179" t="s">
        <v>198</v>
      </c>
      <c r="F162" s="180" t="s">
        <v>199</v>
      </c>
      <c r="G162" s="181" t="s">
        <v>152</v>
      </c>
      <c r="H162" s="182">
        <v>201.82499999999999</v>
      </c>
      <c r="I162" s="183"/>
      <c r="J162" s="184">
        <f>ROUND(I162*H162,2)</f>
        <v>0</v>
      </c>
      <c r="K162" s="180" t="s">
        <v>138</v>
      </c>
      <c r="L162" s="37"/>
      <c r="M162" s="185" t="s">
        <v>1</v>
      </c>
      <c r="N162" s="186" t="s">
        <v>38</v>
      </c>
      <c r="O162" s="75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139</v>
      </c>
      <c r="AT162" s="189" t="s">
        <v>134</v>
      </c>
      <c r="AU162" s="189" t="s">
        <v>82</v>
      </c>
      <c r="AY162" s="17" t="s">
        <v>132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80</v>
      </c>
      <c r="BK162" s="190">
        <f>ROUND(I162*H162,2)</f>
        <v>0</v>
      </c>
      <c r="BL162" s="17" t="s">
        <v>139</v>
      </c>
      <c r="BM162" s="189" t="s">
        <v>200</v>
      </c>
    </row>
    <row r="163" s="2" customFormat="1">
      <c r="A163" s="36"/>
      <c r="B163" s="37"/>
      <c r="C163" s="36"/>
      <c r="D163" s="191" t="s">
        <v>141</v>
      </c>
      <c r="E163" s="36"/>
      <c r="F163" s="192" t="s">
        <v>201</v>
      </c>
      <c r="G163" s="36"/>
      <c r="H163" s="36"/>
      <c r="I163" s="193"/>
      <c r="J163" s="36"/>
      <c r="K163" s="36"/>
      <c r="L163" s="37"/>
      <c r="M163" s="194"/>
      <c r="N163" s="195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141</v>
      </c>
      <c r="AU163" s="17" t="s">
        <v>82</v>
      </c>
    </row>
    <row r="164" s="13" customFormat="1">
      <c r="A164" s="13"/>
      <c r="B164" s="196"/>
      <c r="C164" s="13"/>
      <c r="D164" s="191" t="s">
        <v>143</v>
      </c>
      <c r="E164" s="197" t="s">
        <v>1</v>
      </c>
      <c r="F164" s="198" t="s">
        <v>202</v>
      </c>
      <c r="G164" s="13"/>
      <c r="H164" s="199">
        <v>201.82499999999999</v>
      </c>
      <c r="I164" s="200"/>
      <c r="J164" s="13"/>
      <c r="K164" s="13"/>
      <c r="L164" s="196"/>
      <c r="M164" s="201"/>
      <c r="N164" s="202"/>
      <c r="O164" s="202"/>
      <c r="P164" s="202"/>
      <c r="Q164" s="202"/>
      <c r="R164" s="202"/>
      <c r="S164" s="202"/>
      <c r="T164" s="20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7" t="s">
        <v>143</v>
      </c>
      <c r="AU164" s="197" t="s">
        <v>82</v>
      </c>
      <c r="AV164" s="13" t="s">
        <v>82</v>
      </c>
      <c r="AW164" s="13" t="s">
        <v>30</v>
      </c>
      <c r="AX164" s="13" t="s">
        <v>80</v>
      </c>
      <c r="AY164" s="197" t="s">
        <v>132</v>
      </c>
    </row>
    <row r="165" s="12" customFormat="1" ht="22.8" customHeight="1">
      <c r="A165" s="12"/>
      <c r="B165" s="164"/>
      <c r="C165" s="12"/>
      <c r="D165" s="165" t="s">
        <v>72</v>
      </c>
      <c r="E165" s="175" t="s">
        <v>82</v>
      </c>
      <c r="F165" s="175" t="s">
        <v>203</v>
      </c>
      <c r="G165" s="12"/>
      <c r="H165" s="12"/>
      <c r="I165" s="167"/>
      <c r="J165" s="176">
        <f>BK165</f>
        <v>0</v>
      </c>
      <c r="K165" s="12"/>
      <c r="L165" s="164"/>
      <c r="M165" s="169"/>
      <c r="N165" s="170"/>
      <c r="O165" s="170"/>
      <c r="P165" s="171">
        <f>SUM(P166:P188)</f>
        <v>0</v>
      </c>
      <c r="Q165" s="170"/>
      <c r="R165" s="171">
        <f>SUM(R166:R188)</f>
        <v>10.866058407480001</v>
      </c>
      <c r="S165" s="170"/>
      <c r="T165" s="172">
        <f>SUM(T166:T188)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5" t="s">
        <v>80</v>
      </c>
      <c r="AT165" s="173" t="s">
        <v>72</v>
      </c>
      <c r="AU165" s="173" t="s">
        <v>80</v>
      </c>
      <c r="AY165" s="165" t="s">
        <v>132</v>
      </c>
      <c r="BK165" s="174">
        <f>SUM(BK166:BK188)</f>
        <v>0</v>
      </c>
    </row>
    <row r="166" s="2" customFormat="1" ht="21.75" customHeight="1">
      <c r="A166" s="36"/>
      <c r="B166" s="177"/>
      <c r="C166" s="178" t="s">
        <v>204</v>
      </c>
      <c r="D166" s="178" t="s">
        <v>134</v>
      </c>
      <c r="E166" s="179" t="s">
        <v>205</v>
      </c>
      <c r="F166" s="180" t="s">
        <v>206</v>
      </c>
      <c r="G166" s="181" t="s">
        <v>152</v>
      </c>
      <c r="H166" s="182">
        <v>3.3370000000000002</v>
      </c>
      <c r="I166" s="183"/>
      <c r="J166" s="184">
        <f>ROUND(I166*H166,2)</f>
        <v>0</v>
      </c>
      <c r="K166" s="180" t="s">
        <v>138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139</v>
      </c>
      <c r="AT166" s="189" t="s">
        <v>134</v>
      </c>
      <c r="AU166" s="189" t="s">
        <v>82</v>
      </c>
      <c r="AY166" s="17" t="s">
        <v>132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80</v>
      </c>
      <c r="BK166" s="190">
        <f>ROUND(I166*H166,2)</f>
        <v>0</v>
      </c>
      <c r="BL166" s="17" t="s">
        <v>139</v>
      </c>
      <c r="BM166" s="189" t="s">
        <v>207</v>
      </c>
    </row>
    <row r="167" s="2" customFormat="1">
      <c r="A167" s="36"/>
      <c r="B167" s="37"/>
      <c r="C167" s="36"/>
      <c r="D167" s="191" t="s">
        <v>141</v>
      </c>
      <c r="E167" s="36"/>
      <c r="F167" s="192" t="s">
        <v>206</v>
      </c>
      <c r="G167" s="36"/>
      <c r="H167" s="36"/>
      <c r="I167" s="193"/>
      <c r="J167" s="36"/>
      <c r="K167" s="36"/>
      <c r="L167" s="37"/>
      <c r="M167" s="194"/>
      <c r="N167" s="195"/>
      <c r="O167" s="75"/>
      <c r="P167" s="75"/>
      <c r="Q167" s="75"/>
      <c r="R167" s="75"/>
      <c r="S167" s="75"/>
      <c r="T167" s="7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7" t="s">
        <v>141</v>
      </c>
      <c r="AU167" s="17" t="s">
        <v>82</v>
      </c>
    </row>
    <row r="168" s="13" customFormat="1">
      <c r="A168" s="13"/>
      <c r="B168" s="196"/>
      <c r="C168" s="13"/>
      <c r="D168" s="191" t="s">
        <v>143</v>
      </c>
      <c r="E168" s="197" t="s">
        <v>1</v>
      </c>
      <c r="F168" s="198" t="s">
        <v>208</v>
      </c>
      <c r="G168" s="13"/>
      <c r="H168" s="199">
        <v>3.3370000000000002</v>
      </c>
      <c r="I168" s="200"/>
      <c r="J168" s="13"/>
      <c r="K168" s="13"/>
      <c r="L168" s="196"/>
      <c r="M168" s="201"/>
      <c r="N168" s="202"/>
      <c r="O168" s="202"/>
      <c r="P168" s="202"/>
      <c r="Q168" s="202"/>
      <c r="R168" s="202"/>
      <c r="S168" s="202"/>
      <c r="T168" s="20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7" t="s">
        <v>143</v>
      </c>
      <c r="AU168" s="197" t="s">
        <v>82</v>
      </c>
      <c r="AV168" s="13" t="s">
        <v>82</v>
      </c>
      <c r="AW168" s="13" t="s">
        <v>30</v>
      </c>
      <c r="AX168" s="13" t="s">
        <v>80</v>
      </c>
      <c r="AY168" s="197" t="s">
        <v>132</v>
      </c>
    </row>
    <row r="169" s="2" customFormat="1" ht="24.15" customHeight="1">
      <c r="A169" s="36"/>
      <c r="B169" s="177"/>
      <c r="C169" s="178" t="s">
        <v>209</v>
      </c>
      <c r="D169" s="178" t="s">
        <v>134</v>
      </c>
      <c r="E169" s="179" t="s">
        <v>210</v>
      </c>
      <c r="F169" s="180" t="s">
        <v>211</v>
      </c>
      <c r="G169" s="181" t="s">
        <v>212</v>
      </c>
      <c r="H169" s="182">
        <v>20</v>
      </c>
      <c r="I169" s="183"/>
      <c r="J169" s="184">
        <f>ROUND(I169*H169,2)</f>
        <v>0</v>
      </c>
      <c r="K169" s="180" t="s">
        <v>138</v>
      </c>
      <c r="L169" s="37"/>
      <c r="M169" s="185" t="s">
        <v>1</v>
      </c>
      <c r="N169" s="186" t="s">
        <v>38</v>
      </c>
      <c r="O169" s="75"/>
      <c r="P169" s="187">
        <f>O169*H169</f>
        <v>0</v>
      </c>
      <c r="Q169" s="187">
        <v>0.00114</v>
      </c>
      <c r="R169" s="187">
        <f>Q169*H169</f>
        <v>0.022800000000000001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139</v>
      </c>
      <c r="AT169" s="189" t="s">
        <v>134</v>
      </c>
      <c r="AU169" s="189" t="s">
        <v>82</v>
      </c>
      <c r="AY169" s="17" t="s">
        <v>132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80</v>
      </c>
      <c r="BK169" s="190">
        <f>ROUND(I169*H169,2)</f>
        <v>0</v>
      </c>
      <c r="BL169" s="17" t="s">
        <v>139</v>
      </c>
      <c r="BM169" s="189" t="s">
        <v>213</v>
      </c>
    </row>
    <row r="170" s="2" customFormat="1">
      <c r="A170" s="36"/>
      <c r="B170" s="37"/>
      <c r="C170" s="36"/>
      <c r="D170" s="191" t="s">
        <v>141</v>
      </c>
      <c r="E170" s="36"/>
      <c r="F170" s="192" t="s">
        <v>214</v>
      </c>
      <c r="G170" s="36"/>
      <c r="H170" s="36"/>
      <c r="I170" s="193"/>
      <c r="J170" s="36"/>
      <c r="K170" s="36"/>
      <c r="L170" s="37"/>
      <c r="M170" s="194"/>
      <c r="N170" s="195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141</v>
      </c>
      <c r="AU170" s="17" t="s">
        <v>82</v>
      </c>
    </row>
    <row r="171" s="13" customFormat="1">
      <c r="A171" s="13"/>
      <c r="B171" s="196"/>
      <c r="C171" s="13"/>
      <c r="D171" s="191" t="s">
        <v>143</v>
      </c>
      <c r="E171" s="197" t="s">
        <v>1</v>
      </c>
      <c r="F171" s="198" t="s">
        <v>215</v>
      </c>
      <c r="G171" s="13"/>
      <c r="H171" s="199">
        <v>20</v>
      </c>
      <c r="I171" s="200"/>
      <c r="J171" s="13"/>
      <c r="K171" s="13"/>
      <c r="L171" s="196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7" t="s">
        <v>143</v>
      </c>
      <c r="AU171" s="197" t="s">
        <v>82</v>
      </c>
      <c r="AV171" s="13" t="s">
        <v>82</v>
      </c>
      <c r="AW171" s="13" t="s">
        <v>30</v>
      </c>
      <c r="AX171" s="13" t="s">
        <v>80</v>
      </c>
      <c r="AY171" s="197" t="s">
        <v>132</v>
      </c>
    </row>
    <row r="172" s="2" customFormat="1" ht="24.15" customHeight="1">
      <c r="A172" s="36"/>
      <c r="B172" s="177"/>
      <c r="C172" s="178" t="s">
        <v>216</v>
      </c>
      <c r="D172" s="178" t="s">
        <v>134</v>
      </c>
      <c r="E172" s="179" t="s">
        <v>217</v>
      </c>
      <c r="F172" s="180" t="s">
        <v>218</v>
      </c>
      <c r="G172" s="181" t="s">
        <v>219</v>
      </c>
      <c r="H172" s="182">
        <v>146.40000000000001</v>
      </c>
      <c r="I172" s="183"/>
      <c r="J172" s="184">
        <f>ROUND(I172*H172,2)</f>
        <v>0</v>
      </c>
      <c r="K172" s="180" t="s">
        <v>138</v>
      </c>
      <c r="L172" s="37"/>
      <c r="M172" s="185" t="s">
        <v>1</v>
      </c>
      <c r="N172" s="186" t="s">
        <v>38</v>
      </c>
      <c r="O172" s="75"/>
      <c r="P172" s="187">
        <f>O172*H172</f>
        <v>0</v>
      </c>
      <c r="Q172" s="187">
        <v>6.1295699999999997E-05</v>
      </c>
      <c r="R172" s="187">
        <f>Q172*H172</f>
        <v>0.0089736904799999993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139</v>
      </c>
      <c r="AT172" s="189" t="s">
        <v>134</v>
      </c>
      <c r="AU172" s="189" t="s">
        <v>82</v>
      </c>
      <c r="AY172" s="17" t="s">
        <v>132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139</v>
      </c>
      <c r="BM172" s="189" t="s">
        <v>220</v>
      </c>
    </row>
    <row r="173" s="2" customFormat="1">
      <c r="A173" s="36"/>
      <c r="B173" s="37"/>
      <c r="C173" s="36"/>
      <c r="D173" s="191" t="s">
        <v>141</v>
      </c>
      <c r="E173" s="36"/>
      <c r="F173" s="192" t="s">
        <v>221</v>
      </c>
      <c r="G173" s="36"/>
      <c r="H173" s="36"/>
      <c r="I173" s="193"/>
      <c r="J173" s="36"/>
      <c r="K173" s="36"/>
      <c r="L173" s="37"/>
      <c r="M173" s="194"/>
      <c r="N173" s="195"/>
      <c r="O173" s="75"/>
      <c r="P173" s="75"/>
      <c r="Q173" s="75"/>
      <c r="R173" s="75"/>
      <c r="S173" s="75"/>
      <c r="T173" s="7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7" t="s">
        <v>141</v>
      </c>
      <c r="AU173" s="17" t="s">
        <v>82</v>
      </c>
    </row>
    <row r="174" s="13" customFormat="1">
      <c r="A174" s="13"/>
      <c r="B174" s="196"/>
      <c r="C174" s="13"/>
      <c r="D174" s="191" t="s">
        <v>143</v>
      </c>
      <c r="E174" s="197" t="s">
        <v>1</v>
      </c>
      <c r="F174" s="198" t="s">
        <v>222</v>
      </c>
      <c r="G174" s="13"/>
      <c r="H174" s="199">
        <v>146.40000000000001</v>
      </c>
      <c r="I174" s="200"/>
      <c r="J174" s="13"/>
      <c r="K174" s="13"/>
      <c r="L174" s="196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7" t="s">
        <v>143</v>
      </c>
      <c r="AU174" s="197" t="s">
        <v>82</v>
      </c>
      <c r="AV174" s="13" t="s">
        <v>82</v>
      </c>
      <c r="AW174" s="13" t="s">
        <v>30</v>
      </c>
      <c r="AX174" s="13" t="s">
        <v>80</v>
      </c>
      <c r="AY174" s="197" t="s">
        <v>132</v>
      </c>
    </row>
    <row r="175" s="2" customFormat="1" ht="16.5" customHeight="1">
      <c r="A175" s="36"/>
      <c r="B175" s="177"/>
      <c r="C175" s="204" t="s">
        <v>223</v>
      </c>
      <c r="D175" s="204" t="s">
        <v>224</v>
      </c>
      <c r="E175" s="205" t="s">
        <v>225</v>
      </c>
      <c r="F175" s="206" t="s">
        <v>226</v>
      </c>
      <c r="G175" s="207" t="s">
        <v>189</v>
      </c>
      <c r="H175" s="208">
        <v>10.560000000000001</v>
      </c>
      <c r="I175" s="209"/>
      <c r="J175" s="210">
        <f>ROUND(I175*H175,2)</f>
        <v>0</v>
      </c>
      <c r="K175" s="206" t="s">
        <v>138</v>
      </c>
      <c r="L175" s="211"/>
      <c r="M175" s="212" t="s">
        <v>1</v>
      </c>
      <c r="N175" s="213" t="s">
        <v>38</v>
      </c>
      <c r="O175" s="75"/>
      <c r="P175" s="187">
        <f>O175*H175</f>
        <v>0</v>
      </c>
      <c r="Q175" s="187">
        <v>1</v>
      </c>
      <c r="R175" s="187">
        <f>Q175*H175</f>
        <v>10.560000000000001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176</v>
      </c>
      <c r="AT175" s="189" t="s">
        <v>224</v>
      </c>
      <c r="AU175" s="189" t="s">
        <v>82</v>
      </c>
      <c r="AY175" s="17" t="s">
        <v>132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80</v>
      </c>
      <c r="BK175" s="190">
        <f>ROUND(I175*H175,2)</f>
        <v>0</v>
      </c>
      <c r="BL175" s="17" t="s">
        <v>139</v>
      </c>
      <c r="BM175" s="189" t="s">
        <v>227</v>
      </c>
    </row>
    <row r="176" s="2" customFormat="1">
      <c r="A176" s="36"/>
      <c r="B176" s="37"/>
      <c r="C176" s="36"/>
      <c r="D176" s="191" t="s">
        <v>141</v>
      </c>
      <c r="E176" s="36"/>
      <c r="F176" s="192" t="s">
        <v>226</v>
      </c>
      <c r="G176" s="36"/>
      <c r="H176" s="36"/>
      <c r="I176" s="193"/>
      <c r="J176" s="36"/>
      <c r="K176" s="36"/>
      <c r="L176" s="37"/>
      <c r="M176" s="194"/>
      <c r="N176" s="195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141</v>
      </c>
      <c r="AU176" s="17" t="s">
        <v>82</v>
      </c>
    </row>
    <row r="177" s="13" customFormat="1">
      <c r="A177" s="13"/>
      <c r="B177" s="196"/>
      <c r="C177" s="13"/>
      <c r="D177" s="191" t="s">
        <v>143</v>
      </c>
      <c r="E177" s="197" t="s">
        <v>1</v>
      </c>
      <c r="F177" s="198" t="s">
        <v>228</v>
      </c>
      <c r="G177" s="13"/>
      <c r="H177" s="199">
        <v>10.560000000000001</v>
      </c>
      <c r="I177" s="200"/>
      <c r="J177" s="13"/>
      <c r="K177" s="13"/>
      <c r="L177" s="196"/>
      <c r="M177" s="201"/>
      <c r="N177" s="202"/>
      <c r="O177" s="202"/>
      <c r="P177" s="202"/>
      <c r="Q177" s="202"/>
      <c r="R177" s="202"/>
      <c r="S177" s="202"/>
      <c r="T177" s="20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7" t="s">
        <v>143</v>
      </c>
      <c r="AU177" s="197" t="s">
        <v>82</v>
      </c>
      <c r="AV177" s="13" t="s">
        <v>82</v>
      </c>
      <c r="AW177" s="13" t="s">
        <v>30</v>
      </c>
      <c r="AX177" s="13" t="s">
        <v>80</v>
      </c>
      <c r="AY177" s="197" t="s">
        <v>132</v>
      </c>
    </row>
    <row r="178" s="2" customFormat="1" ht="16.5" customHeight="1">
      <c r="A178" s="36"/>
      <c r="B178" s="177"/>
      <c r="C178" s="204" t="s">
        <v>229</v>
      </c>
      <c r="D178" s="204" t="s">
        <v>224</v>
      </c>
      <c r="E178" s="205" t="s">
        <v>230</v>
      </c>
      <c r="F178" s="206" t="s">
        <v>231</v>
      </c>
      <c r="G178" s="207" t="s">
        <v>232</v>
      </c>
      <c r="H178" s="208">
        <v>84.480000000000004</v>
      </c>
      <c r="I178" s="209"/>
      <c r="J178" s="210">
        <f>ROUND(I178*H178,2)</f>
        <v>0</v>
      </c>
      <c r="K178" s="206" t="s">
        <v>138</v>
      </c>
      <c r="L178" s="211"/>
      <c r="M178" s="212" t="s">
        <v>1</v>
      </c>
      <c r="N178" s="213" t="s">
        <v>38</v>
      </c>
      <c r="O178" s="75"/>
      <c r="P178" s="187">
        <f>O178*H178</f>
        <v>0</v>
      </c>
      <c r="Q178" s="187">
        <v>0.001</v>
      </c>
      <c r="R178" s="187">
        <f>Q178*H178</f>
        <v>0.08448</v>
      </c>
      <c r="S178" s="187">
        <v>0</v>
      </c>
      <c r="T178" s="18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9" t="s">
        <v>176</v>
      </c>
      <c r="AT178" s="189" t="s">
        <v>224</v>
      </c>
      <c r="AU178" s="189" t="s">
        <v>82</v>
      </c>
      <c r="AY178" s="17" t="s">
        <v>132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139</v>
      </c>
      <c r="BM178" s="189" t="s">
        <v>233</v>
      </c>
    </row>
    <row r="179" s="2" customFormat="1">
      <c r="A179" s="36"/>
      <c r="B179" s="37"/>
      <c r="C179" s="36"/>
      <c r="D179" s="191" t="s">
        <v>141</v>
      </c>
      <c r="E179" s="36"/>
      <c r="F179" s="192" t="s">
        <v>231</v>
      </c>
      <c r="G179" s="36"/>
      <c r="H179" s="36"/>
      <c r="I179" s="193"/>
      <c r="J179" s="36"/>
      <c r="K179" s="36"/>
      <c r="L179" s="37"/>
      <c r="M179" s="194"/>
      <c r="N179" s="195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141</v>
      </c>
      <c r="AU179" s="17" t="s">
        <v>82</v>
      </c>
    </row>
    <row r="180" s="13" customFormat="1">
      <c r="A180" s="13"/>
      <c r="B180" s="196"/>
      <c r="C180" s="13"/>
      <c r="D180" s="191" t="s">
        <v>143</v>
      </c>
      <c r="E180" s="197" t="s">
        <v>1</v>
      </c>
      <c r="F180" s="198" t="s">
        <v>234</v>
      </c>
      <c r="G180" s="13"/>
      <c r="H180" s="199">
        <v>84.480000000000004</v>
      </c>
      <c r="I180" s="200"/>
      <c r="J180" s="13"/>
      <c r="K180" s="13"/>
      <c r="L180" s="196"/>
      <c r="M180" s="201"/>
      <c r="N180" s="202"/>
      <c r="O180" s="202"/>
      <c r="P180" s="202"/>
      <c r="Q180" s="202"/>
      <c r="R180" s="202"/>
      <c r="S180" s="202"/>
      <c r="T180" s="20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7" t="s">
        <v>143</v>
      </c>
      <c r="AU180" s="197" t="s">
        <v>82</v>
      </c>
      <c r="AV180" s="13" t="s">
        <v>82</v>
      </c>
      <c r="AW180" s="13" t="s">
        <v>30</v>
      </c>
      <c r="AX180" s="13" t="s">
        <v>80</v>
      </c>
      <c r="AY180" s="197" t="s">
        <v>132</v>
      </c>
    </row>
    <row r="181" s="2" customFormat="1" ht="33" customHeight="1">
      <c r="A181" s="36"/>
      <c r="B181" s="177"/>
      <c r="C181" s="178" t="s">
        <v>235</v>
      </c>
      <c r="D181" s="178" t="s">
        <v>134</v>
      </c>
      <c r="E181" s="179" t="s">
        <v>236</v>
      </c>
      <c r="F181" s="180" t="s">
        <v>237</v>
      </c>
      <c r="G181" s="181" t="s">
        <v>219</v>
      </c>
      <c r="H181" s="182">
        <v>22.5</v>
      </c>
      <c r="I181" s="183"/>
      <c r="J181" s="184">
        <f>ROUND(I181*H181,2)</f>
        <v>0</v>
      </c>
      <c r="K181" s="180" t="s">
        <v>138</v>
      </c>
      <c r="L181" s="37"/>
      <c r="M181" s="185" t="s">
        <v>1</v>
      </c>
      <c r="N181" s="186" t="s">
        <v>38</v>
      </c>
      <c r="O181" s="75"/>
      <c r="P181" s="187">
        <f>O181*H181</f>
        <v>0</v>
      </c>
      <c r="Q181" s="187">
        <v>3.5765200000000001E-05</v>
      </c>
      <c r="R181" s="187">
        <f>Q181*H181</f>
        <v>0.00080471700000000004</v>
      </c>
      <c r="S181" s="187">
        <v>0</v>
      </c>
      <c r="T181" s="18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9" t="s">
        <v>139</v>
      </c>
      <c r="AT181" s="189" t="s">
        <v>134</v>
      </c>
      <c r="AU181" s="189" t="s">
        <v>82</v>
      </c>
      <c r="AY181" s="17" t="s">
        <v>132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80</v>
      </c>
      <c r="BK181" s="190">
        <f>ROUND(I181*H181,2)</f>
        <v>0</v>
      </c>
      <c r="BL181" s="17" t="s">
        <v>139</v>
      </c>
      <c r="BM181" s="189" t="s">
        <v>238</v>
      </c>
    </row>
    <row r="182" s="2" customFormat="1">
      <c r="A182" s="36"/>
      <c r="B182" s="37"/>
      <c r="C182" s="36"/>
      <c r="D182" s="191" t="s">
        <v>141</v>
      </c>
      <c r="E182" s="36"/>
      <c r="F182" s="192" t="s">
        <v>239</v>
      </c>
      <c r="G182" s="36"/>
      <c r="H182" s="36"/>
      <c r="I182" s="193"/>
      <c r="J182" s="36"/>
      <c r="K182" s="36"/>
      <c r="L182" s="37"/>
      <c r="M182" s="194"/>
      <c r="N182" s="195"/>
      <c r="O182" s="75"/>
      <c r="P182" s="75"/>
      <c r="Q182" s="75"/>
      <c r="R182" s="75"/>
      <c r="S182" s="75"/>
      <c r="T182" s="7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7" t="s">
        <v>141</v>
      </c>
      <c r="AU182" s="17" t="s">
        <v>82</v>
      </c>
    </row>
    <row r="183" s="13" customFormat="1">
      <c r="A183" s="13"/>
      <c r="B183" s="196"/>
      <c r="C183" s="13"/>
      <c r="D183" s="191" t="s">
        <v>143</v>
      </c>
      <c r="E183" s="197" t="s">
        <v>1</v>
      </c>
      <c r="F183" s="198" t="s">
        <v>240</v>
      </c>
      <c r="G183" s="13"/>
      <c r="H183" s="199">
        <v>22.5</v>
      </c>
      <c r="I183" s="200"/>
      <c r="J183" s="13"/>
      <c r="K183" s="13"/>
      <c r="L183" s="196"/>
      <c r="M183" s="201"/>
      <c r="N183" s="202"/>
      <c r="O183" s="202"/>
      <c r="P183" s="202"/>
      <c r="Q183" s="202"/>
      <c r="R183" s="202"/>
      <c r="S183" s="202"/>
      <c r="T183" s="20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7" t="s">
        <v>143</v>
      </c>
      <c r="AU183" s="197" t="s">
        <v>82</v>
      </c>
      <c r="AV183" s="13" t="s">
        <v>82</v>
      </c>
      <c r="AW183" s="13" t="s">
        <v>30</v>
      </c>
      <c r="AX183" s="13" t="s">
        <v>80</v>
      </c>
      <c r="AY183" s="197" t="s">
        <v>132</v>
      </c>
    </row>
    <row r="184" s="2" customFormat="1" ht="24.15" customHeight="1">
      <c r="A184" s="36"/>
      <c r="B184" s="177"/>
      <c r="C184" s="178" t="s">
        <v>241</v>
      </c>
      <c r="D184" s="178" t="s">
        <v>134</v>
      </c>
      <c r="E184" s="179" t="s">
        <v>242</v>
      </c>
      <c r="F184" s="180" t="s">
        <v>243</v>
      </c>
      <c r="G184" s="181" t="s">
        <v>219</v>
      </c>
      <c r="H184" s="182">
        <v>22.5</v>
      </c>
      <c r="I184" s="183"/>
      <c r="J184" s="184">
        <f>ROUND(I184*H184,2)</f>
        <v>0</v>
      </c>
      <c r="K184" s="180" t="s">
        <v>138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139</v>
      </c>
      <c r="AT184" s="189" t="s">
        <v>134</v>
      </c>
      <c r="AU184" s="189" t="s">
        <v>82</v>
      </c>
      <c r="AY184" s="17" t="s">
        <v>132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80</v>
      </c>
      <c r="BK184" s="190">
        <f>ROUND(I184*H184,2)</f>
        <v>0</v>
      </c>
      <c r="BL184" s="17" t="s">
        <v>139</v>
      </c>
      <c r="BM184" s="189" t="s">
        <v>244</v>
      </c>
    </row>
    <row r="185" s="2" customFormat="1">
      <c r="A185" s="36"/>
      <c r="B185" s="37"/>
      <c r="C185" s="36"/>
      <c r="D185" s="191" t="s">
        <v>141</v>
      </c>
      <c r="E185" s="36"/>
      <c r="F185" s="192" t="s">
        <v>245</v>
      </c>
      <c r="G185" s="36"/>
      <c r="H185" s="36"/>
      <c r="I185" s="193"/>
      <c r="J185" s="36"/>
      <c r="K185" s="36"/>
      <c r="L185" s="37"/>
      <c r="M185" s="194"/>
      <c r="N185" s="195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141</v>
      </c>
      <c r="AU185" s="17" t="s">
        <v>82</v>
      </c>
    </row>
    <row r="186" s="2" customFormat="1" ht="16.5" customHeight="1">
      <c r="A186" s="36"/>
      <c r="B186" s="177"/>
      <c r="C186" s="204" t="s">
        <v>246</v>
      </c>
      <c r="D186" s="204" t="s">
        <v>224</v>
      </c>
      <c r="E186" s="205" t="s">
        <v>247</v>
      </c>
      <c r="F186" s="206" t="s">
        <v>248</v>
      </c>
      <c r="G186" s="207" t="s">
        <v>232</v>
      </c>
      <c r="H186" s="208">
        <v>189</v>
      </c>
      <c r="I186" s="209"/>
      <c r="J186" s="210">
        <f>ROUND(I186*H186,2)</f>
        <v>0</v>
      </c>
      <c r="K186" s="206" t="s">
        <v>138</v>
      </c>
      <c r="L186" s="211"/>
      <c r="M186" s="212" t="s">
        <v>1</v>
      </c>
      <c r="N186" s="213" t="s">
        <v>38</v>
      </c>
      <c r="O186" s="75"/>
      <c r="P186" s="187">
        <f>O186*H186</f>
        <v>0</v>
      </c>
      <c r="Q186" s="187">
        <v>0.001</v>
      </c>
      <c r="R186" s="187">
        <f>Q186*H186</f>
        <v>0.189</v>
      </c>
      <c r="S186" s="187">
        <v>0</v>
      </c>
      <c r="T186" s="18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9" t="s">
        <v>176</v>
      </c>
      <c r="AT186" s="189" t="s">
        <v>224</v>
      </c>
      <c r="AU186" s="189" t="s">
        <v>82</v>
      </c>
      <c r="AY186" s="17" t="s">
        <v>132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80</v>
      </c>
      <c r="BK186" s="190">
        <f>ROUND(I186*H186,2)</f>
        <v>0</v>
      </c>
      <c r="BL186" s="17" t="s">
        <v>139</v>
      </c>
      <c r="BM186" s="189" t="s">
        <v>249</v>
      </c>
    </row>
    <row r="187" s="2" customFormat="1">
      <c r="A187" s="36"/>
      <c r="B187" s="37"/>
      <c r="C187" s="36"/>
      <c r="D187" s="191" t="s">
        <v>141</v>
      </c>
      <c r="E187" s="36"/>
      <c r="F187" s="192" t="s">
        <v>248</v>
      </c>
      <c r="G187" s="36"/>
      <c r="H187" s="36"/>
      <c r="I187" s="193"/>
      <c r="J187" s="36"/>
      <c r="K187" s="36"/>
      <c r="L187" s="37"/>
      <c r="M187" s="194"/>
      <c r="N187" s="195"/>
      <c r="O187" s="75"/>
      <c r="P187" s="75"/>
      <c r="Q187" s="75"/>
      <c r="R187" s="75"/>
      <c r="S187" s="75"/>
      <c r="T187" s="7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7" t="s">
        <v>141</v>
      </c>
      <c r="AU187" s="17" t="s">
        <v>82</v>
      </c>
    </row>
    <row r="188" s="13" customFormat="1">
      <c r="A188" s="13"/>
      <c r="B188" s="196"/>
      <c r="C188" s="13"/>
      <c r="D188" s="191" t="s">
        <v>143</v>
      </c>
      <c r="E188" s="197" t="s">
        <v>1</v>
      </c>
      <c r="F188" s="198" t="s">
        <v>250</v>
      </c>
      <c r="G188" s="13"/>
      <c r="H188" s="199">
        <v>189</v>
      </c>
      <c r="I188" s="200"/>
      <c r="J188" s="13"/>
      <c r="K188" s="13"/>
      <c r="L188" s="196"/>
      <c r="M188" s="201"/>
      <c r="N188" s="202"/>
      <c r="O188" s="202"/>
      <c r="P188" s="202"/>
      <c r="Q188" s="202"/>
      <c r="R188" s="202"/>
      <c r="S188" s="202"/>
      <c r="T188" s="20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7" t="s">
        <v>143</v>
      </c>
      <c r="AU188" s="197" t="s">
        <v>82</v>
      </c>
      <c r="AV188" s="13" t="s">
        <v>82</v>
      </c>
      <c r="AW188" s="13" t="s">
        <v>30</v>
      </c>
      <c r="AX188" s="13" t="s">
        <v>80</v>
      </c>
      <c r="AY188" s="197" t="s">
        <v>132</v>
      </c>
    </row>
    <row r="189" s="12" customFormat="1" ht="22.8" customHeight="1">
      <c r="A189" s="12"/>
      <c r="B189" s="164"/>
      <c r="C189" s="12"/>
      <c r="D189" s="165" t="s">
        <v>72</v>
      </c>
      <c r="E189" s="175" t="s">
        <v>149</v>
      </c>
      <c r="F189" s="175" t="s">
        <v>251</v>
      </c>
      <c r="G189" s="12"/>
      <c r="H189" s="12"/>
      <c r="I189" s="167"/>
      <c r="J189" s="176">
        <f>BK189</f>
        <v>0</v>
      </c>
      <c r="K189" s="12"/>
      <c r="L189" s="164"/>
      <c r="M189" s="169"/>
      <c r="N189" s="170"/>
      <c r="O189" s="170"/>
      <c r="P189" s="171">
        <f>SUM(P190:P208)</f>
        <v>0</v>
      </c>
      <c r="Q189" s="170"/>
      <c r="R189" s="171">
        <f>SUM(R190:R208)</f>
        <v>96.960176535999992</v>
      </c>
      <c r="S189" s="170"/>
      <c r="T189" s="172">
        <f>SUM(T190:T208)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5" t="s">
        <v>80</v>
      </c>
      <c r="AT189" s="173" t="s">
        <v>72</v>
      </c>
      <c r="AU189" s="173" t="s">
        <v>80</v>
      </c>
      <c r="AY189" s="165" t="s">
        <v>132</v>
      </c>
      <c r="BK189" s="174">
        <f>SUM(BK190:BK208)</f>
        <v>0</v>
      </c>
    </row>
    <row r="190" s="2" customFormat="1" ht="16.5" customHeight="1">
      <c r="A190" s="36"/>
      <c r="B190" s="177"/>
      <c r="C190" s="178" t="s">
        <v>7</v>
      </c>
      <c r="D190" s="178" t="s">
        <v>134</v>
      </c>
      <c r="E190" s="179" t="s">
        <v>252</v>
      </c>
      <c r="F190" s="180" t="s">
        <v>253</v>
      </c>
      <c r="G190" s="181" t="s">
        <v>152</v>
      </c>
      <c r="H190" s="182">
        <v>25.199999999999999</v>
      </c>
      <c r="I190" s="183"/>
      <c r="J190" s="184">
        <f>ROUND(I190*H190,2)</f>
        <v>0</v>
      </c>
      <c r="K190" s="180" t="s">
        <v>138</v>
      </c>
      <c r="L190" s="37"/>
      <c r="M190" s="185" t="s">
        <v>1</v>
      </c>
      <c r="N190" s="186" t="s">
        <v>38</v>
      </c>
      <c r="O190" s="75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9" t="s">
        <v>139</v>
      </c>
      <c r="AT190" s="189" t="s">
        <v>134</v>
      </c>
      <c r="AU190" s="189" t="s">
        <v>82</v>
      </c>
      <c r="AY190" s="17" t="s">
        <v>132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80</v>
      </c>
      <c r="BK190" s="190">
        <f>ROUND(I190*H190,2)</f>
        <v>0</v>
      </c>
      <c r="BL190" s="17" t="s">
        <v>139</v>
      </c>
      <c r="BM190" s="189" t="s">
        <v>254</v>
      </c>
    </row>
    <row r="191" s="2" customFormat="1">
      <c r="A191" s="36"/>
      <c r="B191" s="37"/>
      <c r="C191" s="36"/>
      <c r="D191" s="191" t="s">
        <v>141</v>
      </c>
      <c r="E191" s="36"/>
      <c r="F191" s="192" t="s">
        <v>255</v>
      </c>
      <c r="G191" s="36"/>
      <c r="H191" s="36"/>
      <c r="I191" s="193"/>
      <c r="J191" s="36"/>
      <c r="K191" s="36"/>
      <c r="L191" s="37"/>
      <c r="M191" s="194"/>
      <c r="N191" s="195"/>
      <c r="O191" s="75"/>
      <c r="P191" s="75"/>
      <c r="Q191" s="75"/>
      <c r="R191" s="75"/>
      <c r="S191" s="75"/>
      <c r="T191" s="76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7" t="s">
        <v>141</v>
      </c>
      <c r="AU191" s="17" t="s">
        <v>82</v>
      </c>
    </row>
    <row r="192" s="13" customFormat="1">
      <c r="A192" s="13"/>
      <c r="B192" s="196"/>
      <c r="C192" s="13"/>
      <c r="D192" s="191" t="s">
        <v>143</v>
      </c>
      <c r="E192" s="197" t="s">
        <v>1</v>
      </c>
      <c r="F192" s="198" t="s">
        <v>256</v>
      </c>
      <c r="G192" s="13"/>
      <c r="H192" s="199">
        <v>25.199999999999999</v>
      </c>
      <c r="I192" s="200"/>
      <c r="J192" s="13"/>
      <c r="K192" s="13"/>
      <c r="L192" s="196"/>
      <c r="M192" s="201"/>
      <c r="N192" s="202"/>
      <c r="O192" s="202"/>
      <c r="P192" s="202"/>
      <c r="Q192" s="202"/>
      <c r="R192" s="202"/>
      <c r="S192" s="202"/>
      <c r="T192" s="20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7" t="s">
        <v>143</v>
      </c>
      <c r="AU192" s="197" t="s">
        <v>82</v>
      </c>
      <c r="AV192" s="13" t="s">
        <v>82</v>
      </c>
      <c r="AW192" s="13" t="s">
        <v>30</v>
      </c>
      <c r="AX192" s="13" t="s">
        <v>80</v>
      </c>
      <c r="AY192" s="197" t="s">
        <v>132</v>
      </c>
    </row>
    <row r="193" s="2" customFormat="1" ht="24.15" customHeight="1">
      <c r="A193" s="36"/>
      <c r="B193" s="177"/>
      <c r="C193" s="178" t="s">
        <v>257</v>
      </c>
      <c r="D193" s="178" t="s">
        <v>134</v>
      </c>
      <c r="E193" s="179" t="s">
        <v>258</v>
      </c>
      <c r="F193" s="180" t="s">
        <v>259</v>
      </c>
      <c r="G193" s="181" t="s">
        <v>152</v>
      </c>
      <c r="H193" s="182">
        <v>25.199999999999999</v>
      </c>
      <c r="I193" s="183"/>
      <c r="J193" s="184">
        <f>ROUND(I193*H193,2)</f>
        <v>0</v>
      </c>
      <c r="K193" s="180" t="s">
        <v>138</v>
      </c>
      <c r="L193" s="37"/>
      <c r="M193" s="185" t="s">
        <v>1</v>
      </c>
      <c r="N193" s="186" t="s">
        <v>38</v>
      </c>
      <c r="O193" s="75"/>
      <c r="P193" s="187">
        <f>O193*H193</f>
        <v>0</v>
      </c>
      <c r="Q193" s="187">
        <v>0.048579999999999998</v>
      </c>
      <c r="R193" s="187">
        <f>Q193*H193</f>
        <v>1.224216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139</v>
      </c>
      <c r="AT193" s="189" t="s">
        <v>134</v>
      </c>
      <c r="AU193" s="189" t="s">
        <v>82</v>
      </c>
      <c r="AY193" s="17" t="s">
        <v>132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80</v>
      </c>
      <c r="BK193" s="190">
        <f>ROUND(I193*H193,2)</f>
        <v>0</v>
      </c>
      <c r="BL193" s="17" t="s">
        <v>139</v>
      </c>
      <c r="BM193" s="189" t="s">
        <v>260</v>
      </c>
    </row>
    <row r="194" s="2" customFormat="1">
      <c r="A194" s="36"/>
      <c r="B194" s="37"/>
      <c r="C194" s="36"/>
      <c r="D194" s="191" t="s">
        <v>141</v>
      </c>
      <c r="E194" s="36"/>
      <c r="F194" s="192" t="s">
        <v>261</v>
      </c>
      <c r="G194" s="36"/>
      <c r="H194" s="36"/>
      <c r="I194" s="193"/>
      <c r="J194" s="36"/>
      <c r="K194" s="36"/>
      <c r="L194" s="37"/>
      <c r="M194" s="194"/>
      <c r="N194" s="195"/>
      <c r="O194" s="75"/>
      <c r="P194" s="75"/>
      <c r="Q194" s="75"/>
      <c r="R194" s="75"/>
      <c r="S194" s="75"/>
      <c r="T194" s="7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7" t="s">
        <v>141</v>
      </c>
      <c r="AU194" s="17" t="s">
        <v>82</v>
      </c>
    </row>
    <row r="195" s="2" customFormat="1" ht="16.5" customHeight="1">
      <c r="A195" s="36"/>
      <c r="B195" s="177"/>
      <c r="C195" s="178" t="s">
        <v>262</v>
      </c>
      <c r="D195" s="178" t="s">
        <v>134</v>
      </c>
      <c r="E195" s="179" t="s">
        <v>263</v>
      </c>
      <c r="F195" s="180" t="s">
        <v>264</v>
      </c>
      <c r="G195" s="181" t="s">
        <v>137</v>
      </c>
      <c r="H195" s="182">
        <v>59.399999999999999</v>
      </c>
      <c r="I195" s="183"/>
      <c r="J195" s="184">
        <f>ROUND(I195*H195,2)</f>
        <v>0</v>
      </c>
      <c r="K195" s="180" t="s">
        <v>138</v>
      </c>
      <c r="L195" s="37"/>
      <c r="M195" s="185" t="s">
        <v>1</v>
      </c>
      <c r="N195" s="186" t="s">
        <v>38</v>
      </c>
      <c r="O195" s="75"/>
      <c r="P195" s="187">
        <f>O195*H195</f>
        <v>0</v>
      </c>
      <c r="Q195" s="187">
        <v>0.041258200000000002</v>
      </c>
      <c r="R195" s="187">
        <f>Q195*H195</f>
        <v>2.4507370800000001</v>
      </c>
      <c r="S195" s="187">
        <v>0</v>
      </c>
      <c r="T195" s="188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89" t="s">
        <v>139</v>
      </c>
      <c r="AT195" s="189" t="s">
        <v>134</v>
      </c>
      <c r="AU195" s="189" t="s">
        <v>82</v>
      </c>
      <c r="AY195" s="17" t="s">
        <v>132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80</v>
      </c>
      <c r="BK195" s="190">
        <f>ROUND(I195*H195,2)</f>
        <v>0</v>
      </c>
      <c r="BL195" s="17" t="s">
        <v>139</v>
      </c>
      <c r="BM195" s="189" t="s">
        <v>265</v>
      </c>
    </row>
    <row r="196" s="2" customFormat="1">
      <c r="A196" s="36"/>
      <c r="B196" s="37"/>
      <c r="C196" s="36"/>
      <c r="D196" s="191" t="s">
        <v>141</v>
      </c>
      <c r="E196" s="36"/>
      <c r="F196" s="192" t="s">
        <v>266</v>
      </c>
      <c r="G196" s="36"/>
      <c r="H196" s="36"/>
      <c r="I196" s="193"/>
      <c r="J196" s="36"/>
      <c r="K196" s="36"/>
      <c r="L196" s="37"/>
      <c r="M196" s="194"/>
      <c r="N196" s="195"/>
      <c r="O196" s="75"/>
      <c r="P196" s="75"/>
      <c r="Q196" s="75"/>
      <c r="R196" s="75"/>
      <c r="S196" s="75"/>
      <c r="T196" s="76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7" t="s">
        <v>141</v>
      </c>
      <c r="AU196" s="17" t="s">
        <v>82</v>
      </c>
    </row>
    <row r="197" s="13" customFormat="1">
      <c r="A197" s="13"/>
      <c r="B197" s="196"/>
      <c r="C197" s="13"/>
      <c r="D197" s="191" t="s">
        <v>143</v>
      </c>
      <c r="E197" s="197" t="s">
        <v>1</v>
      </c>
      <c r="F197" s="198" t="s">
        <v>267</v>
      </c>
      <c r="G197" s="13"/>
      <c r="H197" s="199">
        <v>59.399999999999999</v>
      </c>
      <c r="I197" s="200"/>
      <c r="J197" s="13"/>
      <c r="K197" s="13"/>
      <c r="L197" s="196"/>
      <c r="M197" s="201"/>
      <c r="N197" s="202"/>
      <c r="O197" s="202"/>
      <c r="P197" s="202"/>
      <c r="Q197" s="202"/>
      <c r="R197" s="202"/>
      <c r="S197" s="202"/>
      <c r="T197" s="20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7" t="s">
        <v>143</v>
      </c>
      <c r="AU197" s="197" t="s">
        <v>82</v>
      </c>
      <c r="AV197" s="13" t="s">
        <v>82</v>
      </c>
      <c r="AW197" s="13" t="s">
        <v>30</v>
      </c>
      <c r="AX197" s="13" t="s">
        <v>80</v>
      </c>
      <c r="AY197" s="197" t="s">
        <v>132</v>
      </c>
    </row>
    <row r="198" s="2" customFormat="1" ht="16.5" customHeight="1">
      <c r="A198" s="36"/>
      <c r="B198" s="177"/>
      <c r="C198" s="178" t="s">
        <v>268</v>
      </c>
      <c r="D198" s="178" t="s">
        <v>134</v>
      </c>
      <c r="E198" s="179" t="s">
        <v>269</v>
      </c>
      <c r="F198" s="180" t="s">
        <v>270</v>
      </c>
      <c r="G198" s="181" t="s">
        <v>137</v>
      </c>
      <c r="H198" s="182">
        <v>59.399999999999999</v>
      </c>
      <c r="I198" s="183"/>
      <c r="J198" s="184">
        <f>ROUND(I198*H198,2)</f>
        <v>0</v>
      </c>
      <c r="K198" s="180" t="s">
        <v>138</v>
      </c>
      <c r="L198" s="37"/>
      <c r="M198" s="185" t="s">
        <v>1</v>
      </c>
      <c r="N198" s="186" t="s">
        <v>38</v>
      </c>
      <c r="O198" s="75"/>
      <c r="P198" s="187">
        <f>O198*H198</f>
        <v>0</v>
      </c>
      <c r="Q198" s="187">
        <v>1.5E-05</v>
      </c>
      <c r="R198" s="187">
        <f>Q198*H198</f>
        <v>0.00089099999999999997</v>
      </c>
      <c r="S198" s="187">
        <v>0</v>
      </c>
      <c r="T198" s="18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89" t="s">
        <v>139</v>
      </c>
      <c r="AT198" s="189" t="s">
        <v>134</v>
      </c>
      <c r="AU198" s="189" t="s">
        <v>82</v>
      </c>
      <c r="AY198" s="17" t="s">
        <v>132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80</v>
      </c>
      <c r="BK198" s="190">
        <f>ROUND(I198*H198,2)</f>
        <v>0</v>
      </c>
      <c r="BL198" s="17" t="s">
        <v>139</v>
      </c>
      <c r="BM198" s="189" t="s">
        <v>271</v>
      </c>
    </row>
    <row r="199" s="2" customFormat="1">
      <c r="A199" s="36"/>
      <c r="B199" s="37"/>
      <c r="C199" s="36"/>
      <c r="D199" s="191" t="s">
        <v>141</v>
      </c>
      <c r="E199" s="36"/>
      <c r="F199" s="192" t="s">
        <v>272</v>
      </c>
      <c r="G199" s="36"/>
      <c r="H199" s="36"/>
      <c r="I199" s="193"/>
      <c r="J199" s="36"/>
      <c r="K199" s="36"/>
      <c r="L199" s="37"/>
      <c r="M199" s="194"/>
      <c r="N199" s="195"/>
      <c r="O199" s="75"/>
      <c r="P199" s="75"/>
      <c r="Q199" s="75"/>
      <c r="R199" s="75"/>
      <c r="S199" s="75"/>
      <c r="T199" s="76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7" t="s">
        <v>141</v>
      </c>
      <c r="AU199" s="17" t="s">
        <v>82</v>
      </c>
    </row>
    <row r="200" s="2" customFormat="1" ht="16.5" customHeight="1">
      <c r="A200" s="36"/>
      <c r="B200" s="177"/>
      <c r="C200" s="178" t="s">
        <v>273</v>
      </c>
      <c r="D200" s="178" t="s">
        <v>134</v>
      </c>
      <c r="E200" s="179" t="s">
        <v>274</v>
      </c>
      <c r="F200" s="180" t="s">
        <v>275</v>
      </c>
      <c r="G200" s="181" t="s">
        <v>189</v>
      </c>
      <c r="H200" s="182">
        <v>3.7799999999999998</v>
      </c>
      <c r="I200" s="183"/>
      <c r="J200" s="184">
        <f>ROUND(I200*H200,2)</f>
        <v>0</v>
      </c>
      <c r="K200" s="180" t="s">
        <v>138</v>
      </c>
      <c r="L200" s="37"/>
      <c r="M200" s="185" t="s">
        <v>1</v>
      </c>
      <c r="N200" s="186" t="s">
        <v>38</v>
      </c>
      <c r="O200" s="75"/>
      <c r="P200" s="187">
        <f>O200*H200</f>
        <v>0</v>
      </c>
      <c r="Q200" s="187">
        <v>1.0487652000000001</v>
      </c>
      <c r="R200" s="187">
        <f>Q200*H200</f>
        <v>3.9643324560000002</v>
      </c>
      <c r="S200" s="187">
        <v>0</v>
      </c>
      <c r="T200" s="18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9" t="s">
        <v>139</v>
      </c>
      <c r="AT200" s="189" t="s">
        <v>134</v>
      </c>
      <c r="AU200" s="189" t="s">
        <v>82</v>
      </c>
      <c r="AY200" s="17" t="s">
        <v>132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80</v>
      </c>
      <c r="BK200" s="190">
        <f>ROUND(I200*H200,2)</f>
        <v>0</v>
      </c>
      <c r="BL200" s="17" t="s">
        <v>139</v>
      </c>
      <c r="BM200" s="189" t="s">
        <v>276</v>
      </c>
    </row>
    <row r="201" s="2" customFormat="1">
      <c r="A201" s="36"/>
      <c r="B201" s="37"/>
      <c r="C201" s="36"/>
      <c r="D201" s="191" t="s">
        <v>141</v>
      </c>
      <c r="E201" s="36"/>
      <c r="F201" s="192" t="s">
        <v>277</v>
      </c>
      <c r="G201" s="36"/>
      <c r="H201" s="36"/>
      <c r="I201" s="193"/>
      <c r="J201" s="36"/>
      <c r="K201" s="36"/>
      <c r="L201" s="37"/>
      <c r="M201" s="194"/>
      <c r="N201" s="195"/>
      <c r="O201" s="75"/>
      <c r="P201" s="75"/>
      <c r="Q201" s="75"/>
      <c r="R201" s="75"/>
      <c r="S201" s="75"/>
      <c r="T201" s="7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7" t="s">
        <v>141</v>
      </c>
      <c r="AU201" s="17" t="s">
        <v>82</v>
      </c>
    </row>
    <row r="202" s="13" customFormat="1">
      <c r="A202" s="13"/>
      <c r="B202" s="196"/>
      <c r="C202" s="13"/>
      <c r="D202" s="191" t="s">
        <v>143</v>
      </c>
      <c r="E202" s="197" t="s">
        <v>1</v>
      </c>
      <c r="F202" s="198" t="s">
        <v>278</v>
      </c>
      <c r="G202" s="13"/>
      <c r="H202" s="199">
        <v>3.7799999999999998</v>
      </c>
      <c r="I202" s="200"/>
      <c r="J202" s="13"/>
      <c r="K202" s="13"/>
      <c r="L202" s="196"/>
      <c r="M202" s="201"/>
      <c r="N202" s="202"/>
      <c r="O202" s="202"/>
      <c r="P202" s="202"/>
      <c r="Q202" s="202"/>
      <c r="R202" s="202"/>
      <c r="S202" s="202"/>
      <c r="T202" s="20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7" t="s">
        <v>143</v>
      </c>
      <c r="AU202" s="197" t="s">
        <v>82</v>
      </c>
      <c r="AV202" s="13" t="s">
        <v>82</v>
      </c>
      <c r="AW202" s="13" t="s">
        <v>30</v>
      </c>
      <c r="AX202" s="13" t="s">
        <v>80</v>
      </c>
      <c r="AY202" s="197" t="s">
        <v>132</v>
      </c>
    </row>
    <row r="203" s="2" customFormat="1" ht="24.15" customHeight="1">
      <c r="A203" s="36"/>
      <c r="B203" s="177"/>
      <c r="C203" s="178" t="s">
        <v>279</v>
      </c>
      <c r="D203" s="178" t="s">
        <v>134</v>
      </c>
      <c r="E203" s="179" t="s">
        <v>280</v>
      </c>
      <c r="F203" s="180" t="s">
        <v>281</v>
      </c>
      <c r="G203" s="181" t="s">
        <v>282</v>
      </c>
      <c r="H203" s="182">
        <v>4</v>
      </c>
      <c r="I203" s="183"/>
      <c r="J203" s="184">
        <f>ROUND(I203*H203,2)</f>
        <v>0</v>
      </c>
      <c r="K203" s="180" t="s">
        <v>1</v>
      </c>
      <c r="L203" s="37"/>
      <c r="M203" s="185" t="s">
        <v>1</v>
      </c>
      <c r="N203" s="186" t="s">
        <v>38</v>
      </c>
      <c r="O203" s="75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9" t="s">
        <v>139</v>
      </c>
      <c r="AT203" s="189" t="s">
        <v>134</v>
      </c>
      <c r="AU203" s="189" t="s">
        <v>82</v>
      </c>
      <c r="AY203" s="17" t="s">
        <v>132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80</v>
      </c>
      <c r="BK203" s="190">
        <f>ROUND(I203*H203,2)</f>
        <v>0</v>
      </c>
      <c r="BL203" s="17" t="s">
        <v>139</v>
      </c>
      <c r="BM203" s="189" t="s">
        <v>283</v>
      </c>
    </row>
    <row r="204" s="2" customFormat="1">
      <c r="A204" s="36"/>
      <c r="B204" s="37"/>
      <c r="C204" s="36"/>
      <c r="D204" s="191" t="s">
        <v>141</v>
      </c>
      <c r="E204" s="36"/>
      <c r="F204" s="192" t="s">
        <v>284</v>
      </c>
      <c r="G204" s="36"/>
      <c r="H204" s="36"/>
      <c r="I204" s="193"/>
      <c r="J204" s="36"/>
      <c r="K204" s="36"/>
      <c r="L204" s="37"/>
      <c r="M204" s="194"/>
      <c r="N204" s="195"/>
      <c r="O204" s="75"/>
      <c r="P204" s="75"/>
      <c r="Q204" s="75"/>
      <c r="R204" s="75"/>
      <c r="S204" s="75"/>
      <c r="T204" s="7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7" t="s">
        <v>141</v>
      </c>
      <c r="AU204" s="17" t="s">
        <v>82</v>
      </c>
    </row>
    <row r="205" s="2" customFormat="1" ht="16.5" customHeight="1">
      <c r="A205" s="36"/>
      <c r="B205" s="177"/>
      <c r="C205" s="204" t="s">
        <v>285</v>
      </c>
      <c r="D205" s="204" t="s">
        <v>224</v>
      </c>
      <c r="E205" s="205" t="s">
        <v>286</v>
      </c>
      <c r="F205" s="206" t="s">
        <v>287</v>
      </c>
      <c r="G205" s="207" t="s">
        <v>282</v>
      </c>
      <c r="H205" s="208">
        <v>4</v>
      </c>
      <c r="I205" s="209"/>
      <c r="J205" s="210">
        <f>ROUND(I205*H205,2)</f>
        <v>0</v>
      </c>
      <c r="K205" s="206" t="s">
        <v>288</v>
      </c>
      <c r="L205" s="211"/>
      <c r="M205" s="212" t="s">
        <v>1</v>
      </c>
      <c r="N205" s="213" t="s">
        <v>38</v>
      </c>
      <c r="O205" s="75"/>
      <c r="P205" s="187">
        <f>O205*H205</f>
        <v>0</v>
      </c>
      <c r="Q205" s="187">
        <v>22.329999999999998</v>
      </c>
      <c r="R205" s="187">
        <f>Q205*H205</f>
        <v>89.319999999999993</v>
      </c>
      <c r="S205" s="187">
        <v>0</v>
      </c>
      <c r="T205" s="188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9" t="s">
        <v>176</v>
      </c>
      <c r="AT205" s="189" t="s">
        <v>224</v>
      </c>
      <c r="AU205" s="189" t="s">
        <v>82</v>
      </c>
      <c r="AY205" s="17" t="s">
        <v>132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80</v>
      </c>
      <c r="BK205" s="190">
        <f>ROUND(I205*H205,2)</f>
        <v>0</v>
      </c>
      <c r="BL205" s="17" t="s">
        <v>139</v>
      </c>
      <c r="BM205" s="189" t="s">
        <v>289</v>
      </c>
    </row>
    <row r="206" s="2" customFormat="1">
      <c r="A206" s="36"/>
      <c r="B206" s="37"/>
      <c r="C206" s="36"/>
      <c r="D206" s="191" t="s">
        <v>141</v>
      </c>
      <c r="E206" s="36"/>
      <c r="F206" s="192" t="s">
        <v>290</v>
      </c>
      <c r="G206" s="36"/>
      <c r="H206" s="36"/>
      <c r="I206" s="193"/>
      <c r="J206" s="36"/>
      <c r="K206" s="36"/>
      <c r="L206" s="37"/>
      <c r="M206" s="194"/>
      <c r="N206" s="195"/>
      <c r="O206" s="75"/>
      <c r="P206" s="75"/>
      <c r="Q206" s="75"/>
      <c r="R206" s="75"/>
      <c r="S206" s="75"/>
      <c r="T206" s="7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7" t="s">
        <v>141</v>
      </c>
      <c r="AU206" s="17" t="s">
        <v>82</v>
      </c>
    </row>
    <row r="207" s="2" customFormat="1" ht="24.15" customHeight="1">
      <c r="A207" s="36"/>
      <c r="B207" s="177"/>
      <c r="C207" s="178" t="s">
        <v>291</v>
      </c>
      <c r="D207" s="178" t="s">
        <v>134</v>
      </c>
      <c r="E207" s="179" t="s">
        <v>292</v>
      </c>
      <c r="F207" s="180" t="s">
        <v>293</v>
      </c>
      <c r="G207" s="181" t="s">
        <v>294</v>
      </c>
      <c r="H207" s="182">
        <v>1</v>
      </c>
      <c r="I207" s="183"/>
      <c r="J207" s="184">
        <f>ROUND(I207*H207,2)</f>
        <v>0</v>
      </c>
      <c r="K207" s="180" t="s">
        <v>1</v>
      </c>
      <c r="L207" s="37"/>
      <c r="M207" s="185" t="s">
        <v>1</v>
      </c>
      <c r="N207" s="186" t="s">
        <v>38</v>
      </c>
      <c r="O207" s="75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9" t="s">
        <v>139</v>
      </c>
      <c r="AT207" s="189" t="s">
        <v>134</v>
      </c>
      <c r="AU207" s="189" t="s">
        <v>82</v>
      </c>
      <c r="AY207" s="17" t="s">
        <v>132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80</v>
      </c>
      <c r="BK207" s="190">
        <f>ROUND(I207*H207,2)</f>
        <v>0</v>
      </c>
      <c r="BL207" s="17" t="s">
        <v>139</v>
      </c>
      <c r="BM207" s="189" t="s">
        <v>295</v>
      </c>
    </row>
    <row r="208" s="2" customFormat="1">
      <c r="A208" s="36"/>
      <c r="B208" s="37"/>
      <c r="C208" s="36"/>
      <c r="D208" s="191" t="s">
        <v>141</v>
      </c>
      <c r="E208" s="36"/>
      <c r="F208" s="192" t="s">
        <v>293</v>
      </c>
      <c r="G208" s="36"/>
      <c r="H208" s="36"/>
      <c r="I208" s="193"/>
      <c r="J208" s="36"/>
      <c r="K208" s="36"/>
      <c r="L208" s="37"/>
      <c r="M208" s="194"/>
      <c r="N208" s="195"/>
      <c r="O208" s="75"/>
      <c r="P208" s="75"/>
      <c r="Q208" s="75"/>
      <c r="R208" s="75"/>
      <c r="S208" s="75"/>
      <c r="T208" s="7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7" t="s">
        <v>141</v>
      </c>
      <c r="AU208" s="17" t="s">
        <v>82</v>
      </c>
    </row>
    <row r="209" s="12" customFormat="1" ht="22.8" customHeight="1">
      <c r="A209" s="12"/>
      <c r="B209" s="164"/>
      <c r="C209" s="12"/>
      <c r="D209" s="165" t="s">
        <v>72</v>
      </c>
      <c r="E209" s="175" t="s">
        <v>139</v>
      </c>
      <c r="F209" s="175" t="s">
        <v>296</v>
      </c>
      <c r="G209" s="12"/>
      <c r="H209" s="12"/>
      <c r="I209" s="167"/>
      <c r="J209" s="176">
        <f>BK209</f>
        <v>0</v>
      </c>
      <c r="K209" s="12"/>
      <c r="L209" s="164"/>
      <c r="M209" s="169"/>
      <c r="N209" s="170"/>
      <c r="O209" s="170"/>
      <c r="P209" s="171">
        <f>SUM(P210:P230)</f>
        <v>0</v>
      </c>
      <c r="Q209" s="170"/>
      <c r="R209" s="171">
        <f>SUM(R210:R230)</f>
        <v>83.552922037599998</v>
      </c>
      <c r="S209" s="170"/>
      <c r="T209" s="172">
        <f>SUM(T210:T230)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65" t="s">
        <v>80</v>
      </c>
      <c r="AT209" s="173" t="s">
        <v>72</v>
      </c>
      <c r="AU209" s="173" t="s">
        <v>80</v>
      </c>
      <c r="AY209" s="165" t="s">
        <v>132</v>
      </c>
      <c r="BK209" s="174">
        <f>SUM(BK210:BK230)</f>
        <v>0</v>
      </c>
    </row>
    <row r="210" s="2" customFormat="1" ht="24.15" customHeight="1">
      <c r="A210" s="36"/>
      <c r="B210" s="177"/>
      <c r="C210" s="178" t="s">
        <v>297</v>
      </c>
      <c r="D210" s="178" t="s">
        <v>134</v>
      </c>
      <c r="E210" s="179" t="s">
        <v>298</v>
      </c>
      <c r="F210" s="180" t="s">
        <v>299</v>
      </c>
      <c r="G210" s="181" t="s">
        <v>137</v>
      </c>
      <c r="H210" s="182">
        <v>1.6220000000000001</v>
      </c>
      <c r="I210" s="183"/>
      <c r="J210" s="184">
        <f>ROUND(I210*H210,2)</f>
        <v>0</v>
      </c>
      <c r="K210" s="180" t="s">
        <v>138</v>
      </c>
      <c r="L210" s="37"/>
      <c r="M210" s="185" t="s">
        <v>1</v>
      </c>
      <c r="N210" s="186" t="s">
        <v>38</v>
      </c>
      <c r="O210" s="75"/>
      <c r="P210" s="187">
        <f>O210*H210</f>
        <v>0</v>
      </c>
      <c r="Q210" s="187">
        <v>0.0145328</v>
      </c>
      <c r="R210" s="187">
        <f>Q210*H210</f>
        <v>0.023572201600000002</v>
      </c>
      <c r="S210" s="187">
        <v>0</v>
      </c>
      <c r="T210" s="18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9" t="s">
        <v>139</v>
      </c>
      <c r="AT210" s="189" t="s">
        <v>134</v>
      </c>
      <c r="AU210" s="189" t="s">
        <v>82</v>
      </c>
      <c r="AY210" s="17" t="s">
        <v>132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80</v>
      </c>
      <c r="BK210" s="190">
        <f>ROUND(I210*H210,2)</f>
        <v>0</v>
      </c>
      <c r="BL210" s="17" t="s">
        <v>139</v>
      </c>
      <c r="BM210" s="189" t="s">
        <v>300</v>
      </c>
    </row>
    <row r="211" s="2" customFormat="1">
      <c r="A211" s="36"/>
      <c r="B211" s="37"/>
      <c r="C211" s="36"/>
      <c r="D211" s="191" t="s">
        <v>141</v>
      </c>
      <c r="E211" s="36"/>
      <c r="F211" s="192" t="s">
        <v>301</v>
      </c>
      <c r="G211" s="36"/>
      <c r="H211" s="36"/>
      <c r="I211" s="193"/>
      <c r="J211" s="36"/>
      <c r="K211" s="36"/>
      <c r="L211" s="37"/>
      <c r="M211" s="194"/>
      <c r="N211" s="195"/>
      <c r="O211" s="75"/>
      <c r="P211" s="75"/>
      <c r="Q211" s="75"/>
      <c r="R211" s="75"/>
      <c r="S211" s="75"/>
      <c r="T211" s="76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7" t="s">
        <v>141</v>
      </c>
      <c r="AU211" s="17" t="s">
        <v>82</v>
      </c>
    </row>
    <row r="212" s="13" customFormat="1">
      <c r="A212" s="13"/>
      <c r="B212" s="196"/>
      <c r="C212" s="13"/>
      <c r="D212" s="191" t="s">
        <v>143</v>
      </c>
      <c r="E212" s="197" t="s">
        <v>1</v>
      </c>
      <c r="F212" s="198" t="s">
        <v>302</v>
      </c>
      <c r="G212" s="13"/>
      <c r="H212" s="199">
        <v>1.6220000000000001</v>
      </c>
      <c r="I212" s="200"/>
      <c r="J212" s="13"/>
      <c r="K212" s="13"/>
      <c r="L212" s="196"/>
      <c r="M212" s="201"/>
      <c r="N212" s="202"/>
      <c r="O212" s="202"/>
      <c r="P212" s="202"/>
      <c r="Q212" s="202"/>
      <c r="R212" s="202"/>
      <c r="S212" s="202"/>
      <c r="T212" s="20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7" t="s">
        <v>143</v>
      </c>
      <c r="AU212" s="197" t="s">
        <v>82</v>
      </c>
      <c r="AV212" s="13" t="s">
        <v>82</v>
      </c>
      <c r="AW212" s="13" t="s">
        <v>30</v>
      </c>
      <c r="AX212" s="13" t="s">
        <v>80</v>
      </c>
      <c r="AY212" s="197" t="s">
        <v>132</v>
      </c>
    </row>
    <row r="213" s="2" customFormat="1" ht="24.15" customHeight="1">
      <c r="A213" s="36"/>
      <c r="B213" s="177"/>
      <c r="C213" s="178" t="s">
        <v>303</v>
      </c>
      <c r="D213" s="178" t="s">
        <v>134</v>
      </c>
      <c r="E213" s="179" t="s">
        <v>304</v>
      </c>
      <c r="F213" s="180" t="s">
        <v>305</v>
      </c>
      <c r="G213" s="181" t="s">
        <v>137</v>
      </c>
      <c r="H213" s="182">
        <v>1.6220000000000001</v>
      </c>
      <c r="I213" s="183"/>
      <c r="J213" s="184">
        <f>ROUND(I213*H213,2)</f>
        <v>0</v>
      </c>
      <c r="K213" s="180" t="s">
        <v>138</v>
      </c>
      <c r="L213" s="37"/>
      <c r="M213" s="185" t="s">
        <v>1</v>
      </c>
      <c r="N213" s="186" t="s">
        <v>38</v>
      </c>
      <c r="O213" s="75"/>
      <c r="P213" s="187">
        <f>O213*H213</f>
        <v>0</v>
      </c>
      <c r="Q213" s="187">
        <v>0.015138</v>
      </c>
      <c r="R213" s="187">
        <f>Q213*H213</f>
        <v>0.024553836000000002</v>
      </c>
      <c r="S213" s="187">
        <v>0</v>
      </c>
      <c r="T213" s="188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9" t="s">
        <v>139</v>
      </c>
      <c r="AT213" s="189" t="s">
        <v>134</v>
      </c>
      <c r="AU213" s="189" t="s">
        <v>82</v>
      </c>
      <c r="AY213" s="17" t="s">
        <v>132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80</v>
      </c>
      <c r="BK213" s="190">
        <f>ROUND(I213*H213,2)</f>
        <v>0</v>
      </c>
      <c r="BL213" s="17" t="s">
        <v>139</v>
      </c>
      <c r="BM213" s="189" t="s">
        <v>306</v>
      </c>
    </row>
    <row r="214" s="2" customFormat="1">
      <c r="A214" s="36"/>
      <c r="B214" s="37"/>
      <c r="C214" s="36"/>
      <c r="D214" s="191" t="s">
        <v>141</v>
      </c>
      <c r="E214" s="36"/>
      <c r="F214" s="192" t="s">
        <v>307</v>
      </c>
      <c r="G214" s="36"/>
      <c r="H214" s="36"/>
      <c r="I214" s="193"/>
      <c r="J214" s="36"/>
      <c r="K214" s="36"/>
      <c r="L214" s="37"/>
      <c r="M214" s="194"/>
      <c r="N214" s="195"/>
      <c r="O214" s="75"/>
      <c r="P214" s="75"/>
      <c r="Q214" s="75"/>
      <c r="R214" s="75"/>
      <c r="S214" s="75"/>
      <c r="T214" s="76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7" t="s">
        <v>141</v>
      </c>
      <c r="AU214" s="17" t="s">
        <v>82</v>
      </c>
    </row>
    <row r="215" s="2" customFormat="1" ht="24.15" customHeight="1">
      <c r="A215" s="36"/>
      <c r="B215" s="177"/>
      <c r="C215" s="178" t="s">
        <v>308</v>
      </c>
      <c r="D215" s="178" t="s">
        <v>134</v>
      </c>
      <c r="E215" s="179" t="s">
        <v>309</v>
      </c>
      <c r="F215" s="180" t="s">
        <v>310</v>
      </c>
      <c r="G215" s="181" t="s">
        <v>152</v>
      </c>
      <c r="H215" s="182">
        <v>24.937000000000001</v>
      </c>
      <c r="I215" s="183"/>
      <c r="J215" s="184">
        <f>ROUND(I215*H215,2)</f>
        <v>0</v>
      </c>
      <c r="K215" s="180" t="s">
        <v>138</v>
      </c>
      <c r="L215" s="37"/>
      <c r="M215" s="185" t="s">
        <v>1</v>
      </c>
      <c r="N215" s="186" t="s">
        <v>38</v>
      </c>
      <c r="O215" s="75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89" t="s">
        <v>139</v>
      </c>
      <c r="AT215" s="189" t="s">
        <v>134</v>
      </c>
      <c r="AU215" s="189" t="s">
        <v>82</v>
      </c>
      <c r="AY215" s="17" t="s">
        <v>132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80</v>
      </c>
      <c r="BK215" s="190">
        <f>ROUND(I215*H215,2)</f>
        <v>0</v>
      </c>
      <c r="BL215" s="17" t="s">
        <v>139</v>
      </c>
      <c r="BM215" s="189" t="s">
        <v>311</v>
      </c>
    </row>
    <row r="216" s="2" customFormat="1">
      <c r="A216" s="36"/>
      <c r="B216" s="37"/>
      <c r="C216" s="36"/>
      <c r="D216" s="191" t="s">
        <v>141</v>
      </c>
      <c r="E216" s="36"/>
      <c r="F216" s="192" t="s">
        <v>312</v>
      </c>
      <c r="G216" s="36"/>
      <c r="H216" s="36"/>
      <c r="I216" s="193"/>
      <c r="J216" s="36"/>
      <c r="K216" s="36"/>
      <c r="L216" s="37"/>
      <c r="M216" s="194"/>
      <c r="N216" s="195"/>
      <c r="O216" s="75"/>
      <c r="P216" s="75"/>
      <c r="Q216" s="75"/>
      <c r="R216" s="75"/>
      <c r="S216" s="75"/>
      <c r="T216" s="7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7" t="s">
        <v>141</v>
      </c>
      <c r="AU216" s="17" t="s">
        <v>82</v>
      </c>
    </row>
    <row r="217" s="13" customFormat="1">
      <c r="A217" s="13"/>
      <c r="B217" s="196"/>
      <c r="C217" s="13"/>
      <c r="D217" s="191" t="s">
        <v>143</v>
      </c>
      <c r="E217" s="197" t="s">
        <v>1</v>
      </c>
      <c r="F217" s="198" t="s">
        <v>313</v>
      </c>
      <c r="G217" s="13"/>
      <c r="H217" s="199">
        <v>21.600000000000001</v>
      </c>
      <c r="I217" s="200"/>
      <c r="J217" s="13"/>
      <c r="K217" s="13"/>
      <c r="L217" s="196"/>
      <c r="M217" s="201"/>
      <c r="N217" s="202"/>
      <c r="O217" s="202"/>
      <c r="P217" s="202"/>
      <c r="Q217" s="202"/>
      <c r="R217" s="202"/>
      <c r="S217" s="202"/>
      <c r="T217" s="20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7" t="s">
        <v>143</v>
      </c>
      <c r="AU217" s="197" t="s">
        <v>82</v>
      </c>
      <c r="AV217" s="13" t="s">
        <v>82</v>
      </c>
      <c r="AW217" s="13" t="s">
        <v>30</v>
      </c>
      <c r="AX217" s="13" t="s">
        <v>73</v>
      </c>
      <c r="AY217" s="197" t="s">
        <v>132</v>
      </c>
    </row>
    <row r="218" s="13" customFormat="1">
      <c r="A218" s="13"/>
      <c r="B218" s="196"/>
      <c r="C218" s="13"/>
      <c r="D218" s="191" t="s">
        <v>143</v>
      </c>
      <c r="E218" s="197" t="s">
        <v>1</v>
      </c>
      <c r="F218" s="198" t="s">
        <v>314</v>
      </c>
      <c r="G218" s="13"/>
      <c r="H218" s="199">
        <v>3.3370000000000002</v>
      </c>
      <c r="I218" s="200"/>
      <c r="J218" s="13"/>
      <c r="K218" s="13"/>
      <c r="L218" s="196"/>
      <c r="M218" s="201"/>
      <c r="N218" s="202"/>
      <c r="O218" s="202"/>
      <c r="P218" s="202"/>
      <c r="Q218" s="202"/>
      <c r="R218" s="202"/>
      <c r="S218" s="202"/>
      <c r="T218" s="20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7" t="s">
        <v>143</v>
      </c>
      <c r="AU218" s="197" t="s">
        <v>82</v>
      </c>
      <c r="AV218" s="13" t="s">
        <v>82</v>
      </c>
      <c r="AW218" s="13" t="s">
        <v>30</v>
      </c>
      <c r="AX218" s="13" t="s">
        <v>73</v>
      </c>
      <c r="AY218" s="197" t="s">
        <v>132</v>
      </c>
    </row>
    <row r="219" s="14" customFormat="1">
      <c r="A219" s="14"/>
      <c r="B219" s="214"/>
      <c r="C219" s="14"/>
      <c r="D219" s="191" t="s">
        <v>143</v>
      </c>
      <c r="E219" s="215" t="s">
        <v>1</v>
      </c>
      <c r="F219" s="216" t="s">
        <v>315</v>
      </c>
      <c r="G219" s="14"/>
      <c r="H219" s="217">
        <v>24.937000000000001</v>
      </c>
      <c r="I219" s="218"/>
      <c r="J219" s="14"/>
      <c r="K219" s="14"/>
      <c r="L219" s="214"/>
      <c r="M219" s="219"/>
      <c r="N219" s="220"/>
      <c r="O219" s="220"/>
      <c r="P219" s="220"/>
      <c r="Q219" s="220"/>
      <c r="R219" s="220"/>
      <c r="S219" s="220"/>
      <c r="T219" s="22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15" t="s">
        <v>143</v>
      </c>
      <c r="AU219" s="215" t="s">
        <v>82</v>
      </c>
      <c r="AV219" s="14" t="s">
        <v>139</v>
      </c>
      <c r="AW219" s="14" t="s">
        <v>30</v>
      </c>
      <c r="AX219" s="14" t="s">
        <v>80</v>
      </c>
      <c r="AY219" s="215" t="s">
        <v>132</v>
      </c>
    </row>
    <row r="220" s="2" customFormat="1" ht="24.15" customHeight="1">
      <c r="A220" s="36"/>
      <c r="B220" s="177"/>
      <c r="C220" s="178" t="s">
        <v>316</v>
      </c>
      <c r="D220" s="178" t="s">
        <v>134</v>
      </c>
      <c r="E220" s="179" t="s">
        <v>317</v>
      </c>
      <c r="F220" s="180" t="s">
        <v>318</v>
      </c>
      <c r="G220" s="181" t="s">
        <v>137</v>
      </c>
      <c r="H220" s="182">
        <v>166.24799999999999</v>
      </c>
      <c r="I220" s="183"/>
      <c r="J220" s="184">
        <f>ROUND(I220*H220,2)</f>
        <v>0</v>
      </c>
      <c r="K220" s="180" t="s">
        <v>138</v>
      </c>
      <c r="L220" s="37"/>
      <c r="M220" s="185" t="s">
        <v>1</v>
      </c>
      <c r="N220" s="186" t="s">
        <v>38</v>
      </c>
      <c r="O220" s="75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9" t="s">
        <v>139</v>
      </c>
      <c r="AT220" s="189" t="s">
        <v>134</v>
      </c>
      <c r="AU220" s="189" t="s">
        <v>82</v>
      </c>
      <c r="AY220" s="17" t="s">
        <v>132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80</v>
      </c>
      <c r="BK220" s="190">
        <f>ROUND(I220*H220,2)</f>
        <v>0</v>
      </c>
      <c r="BL220" s="17" t="s">
        <v>139</v>
      </c>
      <c r="BM220" s="189" t="s">
        <v>319</v>
      </c>
    </row>
    <row r="221" s="2" customFormat="1">
      <c r="A221" s="36"/>
      <c r="B221" s="37"/>
      <c r="C221" s="36"/>
      <c r="D221" s="191" t="s">
        <v>141</v>
      </c>
      <c r="E221" s="36"/>
      <c r="F221" s="192" t="s">
        <v>320</v>
      </c>
      <c r="G221" s="36"/>
      <c r="H221" s="36"/>
      <c r="I221" s="193"/>
      <c r="J221" s="36"/>
      <c r="K221" s="36"/>
      <c r="L221" s="37"/>
      <c r="M221" s="194"/>
      <c r="N221" s="195"/>
      <c r="O221" s="75"/>
      <c r="P221" s="75"/>
      <c r="Q221" s="75"/>
      <c r="R221" s="75"/>
      <c r="S221" s="75"/>
      <c r="T221" s="76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7" t="s">
        <v>141</v>
      </c>
      <c r="AU221" s="17" t="s">
        <v>82</v>
      </c>
    </row>
    <row r="222" s="13" customFormat="1">
      <c r="A222" s="13"/>
      <c r="B222" s="196"/>
      <c r="C222" s="13"/>
      <c r="D222" s="191" t="s">
        <v>143</v>
      </c>
      <c r="E222" s="197" t="s">
        <v>1</v>
      </c>
      <c r="F222" s="198" t="s">
        <v>321</v>
      </c>
      <c r="G222" s="13"/>
      <c r="H222" s="199">
        <v>144</v>
      </c>
      <c r="I222" s="200"/>
      <c r="J222" s="13"/>
      <c r="K222" s="13"/>
      <c r="L222" s="196"/>
      <c r="M222" s="201"/>
      <c r="N222" s="202"/>
      <c r="O222" s="202"/>
      <c r="P222" s="202"/>
      <c r="Q222" s="202"/>
      <c r="R222" s="202"/>
      <c r="S222" s="202"/>
      <c r="T222" s="20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7" t="s">
        <v>143</v>
      </c>
      <c r="AU222" s="197" t="s">
        <v>82</v>
      </c>
      <c r="AV222" s="13" t="s">
        <v>82</v>
      </c>
      <c r="AW222" s="13" t="s">
        <v>30</v>
      </c>
      <c r="AX222" s="13" t="s">
        <v>73</v>
      </c>
      <c r="AY222" s="197" t="s">
        <v>132</v>
      </c>
    </row>
    <row r="223" s="13" customFormat="1">
      <c r="A223" s="13"/>
      <c r="B223" s="196"/>
      <c r="C223" s="13"/>
      <c r="D223" s="191" t="s">
        <v>143</v>
      </c>
      <c r="E223" s="197" t="s">
        <v>1</v>
      </c>
      <c r="F223" s="198" t="s">
        <v>322</v>
      </c>
      <c r="G223" s="13"/>
      <c r="H223" s="199">
        <v>22.248000000000001</v>
      </c>
      <c r="I223" s="200"/>
      <c r="J223" s="13"/>
      <c r="K223" s="13"/>
      <c r="L223" s="196"/>
      <c r="M223" s="201"/>
      <c r="N223" s="202"/>
      <c r="O223" s="202"/>
      <c r="P223" s="202"/>
      <c r="Q223" s="202"/>
      <c r="R223" s="202"/>
      <c r="S223" s="202"/>
      <c r="T223" s="20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7" t="s">
        <v>143</v>
      </c>
      <c r="AU223" s="197" t="s">
        <v>82</v>
      </c>
      <c r="AV223" s="13" t="s">
        <v>82</v>
      </c>
      <c r="AW223" s="13" t="s">
        <v>30</v>
      </c>
      <c r="AX223" s="13" t="s">
        <v>73</v>
      </c>
      <c r="AY223" s="197" t="s">
        <v>132</v>
      </c>
    </row>
    <row r="224" s="14" customFormat="1">
      <c r="A224" s="14"/>
      <c r="B224" s="214"/>
      <c r="C224" s="14"/>
      <c r="D224" s="191" t="s">
        <v>143</v>
      </c>
      <c r="E224" s="215" t="s">
        <v>1</v>
      </c>
      <c r="F224" s="216" t="s">
        <v>315</v>
      </c>
      <c r="G224" s="14"/>
      <c r="H224" s="217">
        <v>166.24799999999999</v>
      </c>
      <c r="I224" s="218"/>
      <c r="J224" s="14"/>
      <c r="K224" s="14"/>
      <c r="L224" s="214"/>
      <c r="M224" s="219"/>
      <c r="N224" s="220"/>
      <c r="O224" s="220"/>
      <c r="P224" s="220"/>
      <c r="Q224" s="220"/>
      <c r="R224" s="220"/>
      <c r="S224" s="220"/>
      <c r="T224" s="22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15" t="s">
        <v>143</v>
      </c>
      <c r="AU224" s="215" t="s">
        <v>82</v>
      </c>
      <c r="AV224" s="14" t="s">
        <v>139</v>
      </c>
      <c r="AW224" s="14" t="s">
        <v>30</v>
      </c>
      <c r="AX224" s="14" t="s">
        <v>80</v>
      </c>
      <c r="AY224" s="215" t="s">
        <v>132</v>
      </c>
    </row>
    <row r="225" s="2" customFormat="1" ht="24.15" customHeight="1">
      <c r="A225" s="36"/>
      <c r="B225" s="177"/>
      <c r="C225" s="178" t="s">
        <v>323</v>
      </c>
      <c r="D225" s="178" t="s">
        <v>134</v>
      </c>
      <c r="E225" s="179" t="s">
        <v>324</v>
      </c>
      <c r="F225" s="180" t="s">
        <v>325</v>
      </c>
      <c r="G225" s="181" t="s">
        <v>152</v>
      </c>
      <c r="H225" s="182">
        <v>32.399999999999999</v>
      </c>
      <c r="I225" s="183"/>
      <c r="J225" s="184">
        <f>ROUND(I225*H225,2)</f>
        <v>0</v>
      </c>
      <c r="K225" s="180" t="s">
        <v>138</v>
      </c>
      <c r="L225" s="37"/>
      <c r="M225" s="185" t="s">
        <v>1</v>
      </c>
      <c r="N225" s="186" t="s">
        <v>38</v>
      </c>
      <c r="O225" s="75"/>
      <c r="P225" s="187">
        <f>O225*H225</f>
        <v>0</v>
      </c>
      <c r="Q225" s="187">
        <v>2.4500000000000002</v>
      </c>
      <c r="R225" s="187">
        <f>Q225*H225</f>
        <v>79.379999999999995</v>
      </c>
      <c r="S225" s="187">
        <v>0</v>
      </c>
      <c r="T225" s="18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9" t="s">
        <v>139</v>
      </c>
      <c r="AT225" s="189" t="s">
        <v>134</v>
      </c>
      <c r="AU225" s="189" t="s">
        <v>82</v>
      </c>
      <c r="AY225" s="17" t="s">
        <v>132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80</v>
      </c>
      <c r="BK225" s="190">
        <f>ROUND(I225*H225,2)</f>
        <v>0</v>
      </c>
      <c r="BL225" s="17" t="s">
        <v>139</v>
      </c>
      <c r="BM225" s="189" t="s">
        <v>326</v>
      </c>
    </row>
    <row r="226" s="2" customFormat="1">
      <c r="A226" s="36"/>
      <c r="B226" s="37"/>
      <c r="C226" s="36"/>
      <c r="D226" s="191" t="s">
        <v>141</v>
      </c>
      <c r="E226" s="36"/>
      <c r="F226" s="192" t="s">
        <v>327</v>
      </c>
      <c r="G226" s="36"/>
      <c r="H226" s="36"/>
      <c r="I226" s="193"/>
      <c r="J226" s="36"/>
      <c r="K226" s="36"/>
      <c r="L226" s="37"/>
      <c r="M226" s="194"/>
      <c r="N226" s="195"/>
      <c r="O226" s="75"/>
      <c r="P226" s="75"/>
      <c r="Q226" s="75"/>
      <c r="R226" s="75"/>
      <c r="S226" s="75"/>
      <c r="T226" s="7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7" t="s">
        <v>141</v>
      </c>
      <c r="AU226" s="17" t="s">
        <v>82</v>
      </c>
    </row>
    <row r="227" s="13" customFormat="1">
      <c r="A227" s="13"/>
      <c r="B227" s="196"/>
      <c r="C227" s="13"/>
      <c r="D227" s="191" t="s">
        <v>143</v>
      </c>
      <c r="E227" s="197" t="s">
        <v>1</v>
      </c>
      <c r="F227" s="198" t="s">
        <v>328</v>
      </c>
      <c r="G227" s="13"/>
      <c r="H227" s="199">
        <v>32.399999999999999</v>
      </c>
      <c r="I227" s="200"/>
      <c r="J227" s="13"/>
      <c r="K227" s="13"/>
      <c r="L227" s="196"/>
      <c r="M227" s="201"/>
      <c r="N227" s="202"/>
      <c r="O227" s="202"/>
      <c r="P227" s="202"/>
      <c r="Q227" s="202"/>
      <c r="R227" s="202"/>
      <c r="S227" s="202"/>
      <c r="T227" s="20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7" t="s">
        <v>143</v>
      </c>
      <c r="AU227" s="197" t="s">
        <v>82</v>
      </c>
      <c r="AV227" s="13" t="s">
        <v>82</v>
      </c>
      <c r="AW227" s="13" t="s">
        <v>30</v>
      </c>
      <c r="AX227" s="13" t="s">
        <v>80</v>
      </c>
      <c r="AY227" s="197" t="s">
        <v>132</v>
      </c>
    </row>
    <row r="228" s="2" customFormat="1" ht="33" customHeight="1">
      <c r="A228" s="36"/>
      <c r="B228" s="177"/>
      <c r="C228" s="178" t="s">
        <v>329</v>
      </c>
      <c r="D228" s="178" t="s">
        <v>134</v>
      </c>
      <c r="E228" s="179" t="s">
        <v>330</v>
      </c>
      <c r="F228" s="180" t="s">
        <v>331</v>
      </c>
      <c r="G228" s="181" t="s">
        <v>137</v>
      </c>
      <c r="H228" s="182">
        <v>4</v>
      </c>
      <c r="I228" s="183"/>
      <c r="J228" s="184">
        <f>ROUND(I228*H228,2)</f>
        <v>0</v>
      </c>
      <c r="K228" s="180" t="s">
        <v>138</v>
      </c>
      <c r="L228" s="37"/>
      <c r="M228" s="185" t="s">
        <v>1</v>
      </c>
      <c r="N228" s="186" t="s">
        <v>38</v>
      </c>
      <c r="O228" s="75"/>
      <c r="P228" s="187">
        <f>O228*H228</f>
        <v>0</v>
      </c>
      <c r="Q228" s="187">
        <v>1.031199</v>
      </c>
      <c r="R228" s="187">
        <f>Q228*H228</f>
        <v>4.1247959999999999</v>
      </c>
      <c r="S228" s="187">
        <v>0</v>
      </c>
      <c r="T228" s="188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9" t="s">
        <v>139</v>
      </c>
      <c r="AT228" s="189" t="s">
        <v>134</v>
      </c>
      <c r="AU228" s="189" t="s">
        <v>82</v>
      </c>
      <c r="AY228" s="17" t="s">
        <v>132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80</v>
      </c>
      <c r="BK228" s="190">
        <f>ROUND(I228*H228,2)</f>
        <v>0</v>
      </c>
      <c r="BL228" s="17" t="s">
        <v>139</v>
      </c>
      <c r="BM228" s="189" t="s">
        <v>332</v>
      </c>
    </row>
    <row r="229" s="2" customFormat="1">
      <c r="A229" s="36"/>
      <c r="B229" s="37"/>
      <c r="C229" s="36"/>
      <c r="D229" s="191" t="s">
        <v>141</v>
      </c>
      <c r="E229" s="36"/>
      <c r="F229" s="192" t="s">
        <v>333</v>
      </c>
      <c r="G229" s="36"/>
      <c r="H229" s="36"/>
      <c r="I229" s="193"/>
      <c r="J229" s="36"/>
      <c r="K229" s="36"/>
      <c r="L229" s="37"/>
      <c r="M229" s="194"/>
      <c r="N229" s="195"/>
      <c r="O229" s="75"/>
      <c r="P229" s="75"/>
      <c r="Q229" s="75"/>
      <c r="R229" s="75"/>
      <c r="S229" s="75"/>
      <c r="T229" s="7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7" t="s">
        <v>141</v>
      </c>
      <c r="AU229" s="17" t="s">
        <v>82</v>
      </c>
    </row>
    <row r="230" s="13" customFormat="1">
      <c r="A230" s="13"/>
      <c r="B230" s="196"/>
      <c r="C230" s="13"/>
      <c r="D230" s="191" t="s">
        <v>143</v>
      </c>
      <c r="E230" s="197" t="s">
        <v>1</v>
      </c>
      <c r="F230" s="198" t="s">
        <v>334</v>
      </c>
      <c r="G230" s="13"/>
      <c r="H230" s="199">
        <v>4</v>
      </c>
      <c r="I230" s="200"/>
      <c r="J230" s="13"/>
      <c r="K230" s="13"/>
      <c r="L230" s="196"/>
      <c r="M230" s="201"/>
      <c r="N230" s="202"/>
      <c r="O230" s="202"/>
      <c r="P230" s="202"/>
      <c r="Q230" s="202"/>
      <c r="R230" s="202"/>
      <c r="S230" s="202"/>
      <c r="T230" s="20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7" t="s">
        <v>143</v>
      </c>
      <c r="AU230" s="197" t="s">
        <v>82</v>
      </c>
      <c r="AV230" s="13" t="s">
        <v>82</v>
      </c>
      <c r="AW230" s="13" t="s">
        <v>30</v>
      </c>
      <c r="AX230" s="13" t="s">
        <v>80</v>
      </c>
      <c r="AY230" s="197" t="s">
        <v>132</v>
      </c>
    </row>
    <row r="231" s="12" customFormat="1" ht="22.8" customHeight="1">
      <c r="A231" s="12"/>
      <c r="B231" s="164"/>
      <c r="C231" s="12"/>
      <c r="D231" s="165" t="s">
        <v>72</v>
      </c>
      <c r="E231" s="175" t="s">
        <v>165</v>
      </c>
      <c r="F231" s="175" t="s">
        <v>335</v>
      </c>
      <c r="G231" s="12"/>
      <c r="H231" s="12"/>
      <c r="I231" s="167"/>
      <c r="J231" s="176">
        <f>BK231</f>
        <v>0</v>
      </c>
      <c r="K231" s="12"/>
      <c r="L231" s="164"/>
      <c r="M231" s="169"/>
      <c r="N231" s="170"/>
      <c r="O231" s="170"/>
      <c r="P231" s="171">
        <f>SUM(P232:P237)</f>
        <v>0</v>
      </c>
      <c r="Q231" s="170"/>
      <c r="R231" s="171">
        <f>SUM(R232:R237)</f>
        <v>2.1811565882351998</v>
      </c>
      <c r="S231" s="170"/>
      <c r="T231" s="172">
        <f>SUM(T232:T237)</f>
        <v>1.5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65" t="s">
        <v>80</v>
      </c>
      <c r="AT231" s="173" t="s">
        <v>72</v>
      </c>
      <c r="AU231" s="173" t="s">
        <v>80</v>
      </c>
      <c r="AY231" s="165" t="s">
        <v>132</v>
      </c>
      <c r="BK231" s="174">
        <f>SUM(BK232:BK237)</f>
        <v>0</v>
      </c>
    </row>
    <row r="232" s="2" customFormat="1" ht="33" customHeight="1">
      <c r="A232" s="36"/>
      <c r="B232" s="177"/>
      <c r="C232" s="178" t="s">
        <v>336</v>
      </c>
      <c r="D232" s="178" t="s">
        <v>134</v>
      </c>
      <c r="E232" s="179" t="s">
        <v>337</v>
      </c>
      <c r="F232" s="180" t="s">
        <v>338</v>
      </c>
      <c r="G232" s="181" t="s">
        <v>137</v>
      </c>
      <c r="H232" s="182">
        <v>20</v>
      </c>
      <c r="I232" s="183"/>
      <c r="J232" s="184">
        <f>ROUND(I232*H232,2)</f>
        <v>0</v>
      </c>
      <c r="K232" s="180" t="s">
        <v>138</v>
      </c>
      <c r="L232" s="37"/>
      <c r="M232" s="185" t="s">
        <v>1</v>
      </c>
      <c r="N232" s="186" t="s">
        <v>38</v>
      </c>
      <c r="O232" s="75"/>
      <c r="P232" s="187">
        <f>O232*H232</f>
        <v>0</v>
      </c>
      <c r="Q232" s="187">
        <v>0.065696699999999997</v>
      </c>
      <c r="R232" s="187">
        <f>Q232*H232</f>
        <v>1.3139339999999999</v>
      </c>
      <c r="S232" s="187">
        <v>0.074999999999999997</v>
      </c>
      <c r="T232" s="188">
        <f>S232*H232</f>
        <v>1.5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89" t="s">
        <v>139</v>
      </c>
      <c r="AT232" s="189" t="s">
        <v>134</v>
      </c>
      <c r="AU232" s="189" t="s">
        <v>82</v>
      </c>
      <c r="AY232" s="17" t="s">
        <v>132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80</v>
      </c>
      <c r="BK232" s="190">
        <f>ROUND(I232*H232,2)</f>
        <v>0</v>
      </c>
      <c r="BL232" s="17" t="s">
        <v>139</v>
      </c>
      <c r="BM232" s="189" t="s">
        <v>339</v>
      </c>
    </row>
    <row r="233" s="2" customFormat="1">
      <c r="A233" s="36"/>
      <c r="B233" s="37"/>
      <c r="C233" s="36"/>
      <c r="D233" s="191" t="s">
        <v>141</v>
      </c>
      <c r="E233" s="36"/>
      <c r="F233" s="192" t="s">
        <v>340</v>
      </c>
      <c r="G233" s="36"/>
      <c r="H233" s="36"/>
      <c r="I233" s="193"/>
      <c r="J233" s="36"/>
      <c r="K233" s="36"/>
      <c r="L233" s="37"/>
      <c r="M233" s="194"/>
      <c r="N233" s="195"/>
      <c r="O233" s="75"/>
      <c r="P233" s="75"/>
      <c r="Q233" s="75"/>
      <c r="R233" s="75"/>
      <c r="S233" s="75"/>
      <c r="T233" s="7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7" t="s">
        <v>141</v>
      </c>
      <c r="AU233" s="17" t="s">
        <v>82</v>
      </c>
    </row>
    <row r="234" s="13" customFormat="1">
      <c r="A234" s="13"/>
      <c r="B234" s="196"/>
      <c r="C234" s="13"/>
      <c r="D234" s="191" t="s">
        <v>143</v>
      </c>
      <c r="E234" s="197" t="s">
        <v>1</v>
      </c>
      <c r="F234" s="198" t="s">
        <v>341</v>
      </c>
      <c r="G234" s="13"/>
      <c r="H234" s="199">
        <v>20</v>
      </c>
      <c r="I234" s="200"/>
      <c r="J234" s="13"/>
      <c r="K234" s="13"/>
      <c r="L234" s="196"/>
      <c r="M234" s="201"/>
      <c r="N234" s="202"/>
      <c r="O234" s="202"/>
      <c r="P234" s="202"/>
      <c r="Q234" s="202"/>
      <c r="R234" s="202"/>
      <c r="S234" s="202"/>
      <c r="T234" s="20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7" t="s">
        <v>143</v>
      </c>
      <c r="AU234" s="197" t="s">
        <v>82</v>
      </c>
      <c r="AV234" s="13" t="s">
        <v>82</v>
      </c>
      <c r="AW234" s="13" t="s">
        <v>30</v>
      </c>
      <c r="AX234" s="13" t="s">
        <v>80</v>
      </c>
      <c r="AY234" s="197" t="s">
        <v>132</v>
      </c>
    </row>
    <row r="235" s="2" customFormat="1" ht="16.5" customHeight="1">
      <c r="A235" s="36"/>
      <c r="B235" s="177"/>
      <c r="C235" s="178" t="s">
        <v>342</v>
      </c>
      <c r="D235" s="178" t="s">
        <v>134</v>
      </c>
      <c r="E235" s="179" t="s">
        <v>343</v>
      </c>
      <c r="F235" s="180" t="s">
        <v>344</v>
      </c>
      <c r="G235" s="181" t="s">
        <v>189</v>
      </c>
      <c r="H235" s="182">
        <v>0.81599999999999995</v>
      </c>
      <c r="I235" s="183"/>
      <c r="J235" s="184">
        <f>ROUND(I235*H235,2)</f>
        <v>0</v>
      </c>
      <c r="K235" s="180" t="s">
        <v>138</v>
      </c>
      <c r="L235" s="37"/>
      <c r="M235" s="185" t="s">
        <v>1</v>
      </c>
      <c r="N235" s="186" t="s">
        <v>38</v>
      </c>
      <c r="O235" s="75"/>
      <c r="P235" s="187">
        <f>O235*H235</f>
        <v>0</v>
      </c>
      <c r="Q235" s="187">
        <v>1.0627727797</v>
      </c>
      <c r="R235" s="187">
        <f>Q235*H235</f>
        <v>0.86722258823519993</v>
      </c>
      <c r="S235" s="187">
        <v>0</v>
      </c>
      <c r="T235" s="18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89" t="s">
        <v>139</v>
      </c>
      <c r="AT235" s="189" t="s">
        <v>134</v>
      </c>
      <c r="AU235" s="189" t="s">
        <v>82</v>
      </c>
      <c r="AY235" s="17" t="s">
        <v>132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80</v>
      </c>
      <c r="BK235" s="190">
        <f>ROUND(I235*H235,2)</f>
        <v>0</v>
      </c>
      <c r="BL235" s="17" t="s">
        <v>139</v>
      </c>
      <c r="BM235" s="189" t="s">
        <v>345</v>
      </c>
    </row>
    <row r="236" s="2" customFormat="1">
      <c r="A236" s="36"/>
      <c r="B236" s="37"/>
      <c r="C236" s="36"/>
      <c r="D236" s="191" t="s">
        <v>141</v>
      </c>
      <c r="E236" s="36"/>
      <c r="F236" s="192" t="s">
        <v>346</v>
      </c>
      <c r="G236" s="36"/>
      <c r="H236" s="36"/>
      <c r="I236" s="193"/>
      <c r="J236" s="36"/>
      <c r="K236" s="36"/>
      <c r="L236" s="37"/>
      <c r="M236" s="194"/>
      <c r="N236" s="195"/>
      <c r="O236" s="75"/>
      <c r="P236" s="75"/>
      <c r="Q236" s="75"/>
      <c r="R236" s="75"/>
      <c r="S236" s="75"/>
      <c r="T236" s="76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7" t="s">
        <v>141</v>
      </c>
      <c r="AU236" s="17" t="s">
        <v>82</v>
      </c>
    </row>
    <row r="237" s="13" customFormat="1">
      <c r="A237" s="13"/>
      <c r="B237" s="196"/>
      <c r="C237" s="13"/>
      <c r="D237" s="191" t="s">
        <v>143</v>
      </c>
      <c r="E237" s="197" t="s">
        <v>1</v>
      </c>
      <c r="F237" s="198" t="s">
        <v>347</v>
      </c>
      <c r="G237" s="13"/>
      <c r="H237" s="199">
        <v>0.81599999999999995</v>
      </c>
      <c r="I237" s="200"/>
      <c r="J237" s="13"/>
      <c r="K237" s="13"/>
      <c r="L237" s="196"/>
      <c r="M237" s="201"/>
      <c r="N237" s="202"/>
      <c r="O237" s="202"/>
      <c r="P237" s="202"/>
      <c r="Q237" s="202"/>
      <c r="R237" s="202"/>
      <c r="S237" s="202"/>
      <c r="T237" s="20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7" t="s">
        <v>143</v>
      </c>
      <c r="AU237" s="197" t="s">
        <v>82</v>
      </c>
      <c r="AV237" s="13" t="s">
        <v>82</v>
      </c>
      <c r="AW237" s="13" t="s">
        <v>30</v>
      </c>
      <c r="AX237" s="13" t="s">
        <v>80</v>
      </c>
      <c r="AY237" s="197" t="s">
        <v>132</v>
      </c>
    </row>
    <row r="238" s="12" customFormat="1" ht="22.8" customHeight="1">
      <c r="A238" s="12"/>
      <c r="B238" s="164"/>
      <c r="C238" s="12"/>
      <c r="D238" s="165" t="s">
        <v>72</v>
      </c>
      <c r="E238" s="175" t="s">
        <v>176</v>
      </c>
      <c r="F238" s="175" t="s">
        <v>348</v>
      </c>
      <c r="G238" s="12"/>
      <c r="H238" s="12"/>
      <c r="I238" s="167"/>
      <c r="J238" s="176">
        <f>BK238</f>
        <v>0</v>
      </c>
      <c r="K238" s="12"/>
      <c r="L238" s="164"/>
      <c r="M238" s="169"/>
      <c r="N238" s="170"/>
      <c r="O238" s="170"/>
      <c r="P238" s="171">
        <f>SUM(P239:P242)</f>
        <v>0</v>
      </c>
      <c r="Q238" s="170"/>
      <c r="R238" s="171">
        <f>SUM(R239:R242)</f>
        <v>0.00010000000000000001</v>
      </c>
      <c r="S238" s="170"/>
      <c r="T238" s="172">
        <f>SUM(T239:T242)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65" t="s">
        <v>80</v>
      </c>
      <c r="AT238" s="173" t="s">
        <v>72</v>
      </c>
      <c r="AU238" s="173" t="s">
        <v>80</v>
      </c>
      <c r="AY238" s="165" t="s">
        <v>132</v>
      </c>
      <c r="BK238" s="174">
        <f>SUM(BK239:BK242)</f>
        <v>0</v>
      </c>
    </row>
    <row r="239" s="2" customFormat="1" ht="16.5" customHeight="1">
      <c r="A239" s="36"/>
      <c r="B239" s="177"/>
      <c r="C239" s="178" t="s">
        <v>349</v>
      </c>
      <c r="D239" s="178" t="s">
        <v>134</v>
      </c>
      <c r="E239" s="179" t="s">
        <v>350</v>
      </c>
      <c r="F239" s="180" t="s">
        <v>351</v>
      </c>
      <c r="G239" s="181" t="s">
        <v>282</v>
      </c>
      <c r="H239" s="182">
        <v>2</v>
      </c>
      <c r="I239" s="183"/>
      <c r="J239" s="184">
        <f>ROUND(I239*H239,2)</f>
        <v>0</v>
      </c>
      <c r="K239" s="180" t="s">
        <v>288</v>
      </c>
      <c r="L239" s="37"/>
      <c r="M239" s="185" t="s">
        <v>1</v>
      </c>
      <c r="N239" s="186" t="s">
        <v>38</v>
      </c>
      <c r="O239" s="75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9" t="s">
        <v>139</v>
      </c>
      <c r="AT239" s="189" t="s">
        <v>134</v>
      </c>
      <c r="AU239" s="189" t="s">
        <v>82</v>
      </c>
      <c r="AY239" s="17" t="s">
        <v>132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80</v>
      </c>
      <c r="BK239" s="190">
        <f>ROUND(I239*H239,2)</f>
        <v>0</v>
      </c>
      <c r="BL239" s="17" t="s">
        <v>139</v>
      </c>
      <c r="BM239" s="189" t="s">
        <v>352</v>
      </c>
    </row>
    <row r="240" s="2" customFormat="1">
      <c r="A240" s="36"/>
      <c r="B240" s="37"/>
      <c r="C240" s="36"/>
      <c r="D240" s="191" t="s">
        <v>141</v>
      </c>
      <c r="E240" s="36"/>
      <c r="F240" s="192" t="s">
        <v>353</v>
      </c>
      <c r="G240" s="36"/>
      <c r="H240" s="36"/>
      <c r="I240" s="193"/>
      <c r="J240" s="36"/>
      <c r="K240" s="36"/>
      <c r="L240" s="37"/>
      <c r="M240" s="194"/>
      <c r="N240" s="195"/>
      <c r="O240" s="75"/>
      <c r="P240" s="75"/>
      <c r="Q240" s="75"/>
      <c r="R240" s="75"/>
      <c r="S240" s="75"/>
      <c r="T240" s="7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7" t="s">
        <v>141</v>
      </c>
      <c r="AU240" s="17" t="s">
        <v>82</v>
      </c>
    </row>
    <row r="241" s="2" customFormat="1" ht="16.5" customHeight="1">
      <c r="A241" s="36"/>
      <c r="B241" s="177"/>
      <c r="C241" s="204" t="s">
        <v>354</v>
      </c>
      <c r="D241" s="204" t="s">
        <v>224</v>
      </c>
      <c r="E241" s="205" t="s">
        <v>355</v>
      </c>
      <c r="F241" s="206" t="s">
        <v>356</v>
      </c>
      <c r="G241" s="207" t="s">
        <v>282</v>
      </c>
      <c r="H241" s="208">
        <v>2</v>
      </c>
      <c r="I241" s="209"/>
      <c r="J241" s="210">
        <f>ROUND(I241*H241,2)</f>
        <v>0</v>
      </c>
      <c r="K241" s="206" t="s">
        <v>138</v>
      </c>
      <c r="L241" s="211"/>
      <c r="M241" s="212" t="s">
        <v>1</v>
      </c>
      <c r="N241" s="213" t="s">
        <v>38</v>
      </c>
      <c r="O241" s="75"/>
      <c r="P241" s="187">
        <f>O241*H241</f>
        <v>0</v>
      </c>
      <c r="Q241" s="187">
        <v>5.0000000000000002E-05</v>
      </c>
      <c r="R241" s="187">
        <f>Q241*H241</f>
        <v>0.00010000000000000001</v>
      </c>
      <c r="S241" s="187">
        <v>0</v>
      </c>
      <c r="T241" s="188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9" t="s">
        <v>176</v>
      </c>
      <c r="AT241" s="189" t="s">
        <v>224</v>
      </c>
      <c r="AU241" s="189" t="s">
        <v>82</v>
      </c>
      <c r="AY241" s="17" t="s">
        <v>132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80</v>
      </c>
      <c r="BK241" s="190">
        <f>ROUND(I241*H241,2)</f>
        <v>0</v>
      </c>
      <c r="BL241" s="17" t="s">
        <v>139</v>
      </c>
      <c r="BM241" s="189" t="s">
        <v>357</v>
      </c>
    </row>
    <row r="242" s="2" customFormat="1">
      <c r="A242" s="36"/>
      <c r="B242" s="37"/>
      <c r="C242" s="36"/>
      <c r="D242" s="191" t="s">
        <v>141</v>
      </c>
      <c r="E242" s="36"/>
      <c r="F242" s="192" t="s">
        <v>356</v>
      </c>
      <c r="G242" s="36"/>
      <c r="H242" s="36"/>
      <c r="I242" s="193"/>
      <c r="J242" s="36"/>
      <c r="K242" s="36"/>
      <c r="L242" s="37"/>
      <c r="M242" s="194"/>
      <c r="N242" s="195"/>
      <c r="O242" s="75"/>
      <c r="P242" s="75"/>
      <c r="Q242" s="75"/>
      <c r="R242" s="75"/>
      <c r="S242" s="75"/>
      <c r="T242" s="76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7" t="s">
        <v>141</v>
      </c>
      <c r="AU242" s="17" t="s">
        <v>82</v>
      </c>
    </row>
    <row r="243" s="12" customFormat="1" ht="22.8" customHeight="1">
      <c r="A243" s="12"/>
      <c r="B243" s="164"/>
      <c r="C243" s="12"/>
      <c r="D243" s="165" t="s">
        <v>72</v>
      </c>
      <c r="E243" s="175" t="s">
        <v>181</v>
      </c>
      <c r="F243" s="175" t="s">
        <v>358</v>
      </c>
      <c r="G243" s="12"/>
      <c r="H243" s="12"/>
      <c r="I243" s="167"/>
      <c r="J243" s="176">
        <f>BK243</f>
        <v>0</v>
      </c>
      <c r="K243" s="12"/>
      <c r="L243" s="164"/>
      <c r="M243" s="169"/>
      <c r="N243" s="170"/>
      <c r="O243" s="170"/>
      <c r="P243" s="171">
        <f>SUM(P244:P352)</f>
        <v>0</v>
      </c>
      <c r="Q243" s="170"/>
      <c r="R243" s="171">
        <f>SUM(R244:R352)</f>
        <v>42.751016071999999</v>
      </c>
      <c r="S243" s="170"/>
      <c r="T243" s="172">
        <f>SUM(T244:T352)</f>
        <v>76.974500000000006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165" t="s">
        <v>80</v>
      </c>
      <c r="AT243" s="173" t="s">
        <v>72</v>
      </c>
      <c r="AU243" s="173" t="s">
        <v>80</v>
      </c>
      <c r="AY243" s="165" t="s">
        <v>132</v>
      </c>
      <c r="BK243" s="174">
        <f>SUM(BK244:BK352)</f>
        <v>0</v>
      </c>
    </row>
    <row r="244" s="2" customFormat="1" ht="16.5" customHeight="1">
      <c r="A244" s="36"/>
      <c r="B244" s="177"/>
      <c r="C244" s="178" t="s">
        <v>359</v>
      </c>
      <c r="D244" s="178" t="s">
        <v>134</v>
      </c>
      <c r="E244" s="179" t="s">
        <v>360</v>
      </c>
      <c r="F244" s="180" t="s">
        <v>361</v>
      </c>
      <c r="G244" s="181" t="s">
        <v>212</v>
      </c>
      <c r="H244" s="182">
        <v>32</v>
      </c>
      <c r="I244" s="183"/>
      <c r="J244" s="184">
        <f>ROUND(I244*H244,2)</f>
        <v>0</v>
      </c>
      <c r="K244" s="180" t="s">
        <v>138</v>
      </c>
      <c r="L244" s="37"/>
      <c r="M244" s="185" t="s">
        <v>1</v>
      </c>
      <c r="N244" s="186" t="s">
        <v>38</v>
      </c>
      <c r="O244" s="75"/>
      <c r="P244" s="187">
        <f>O244*H244</f>
        <v>0</v>
      </c>
      <c r="Q244" s="187">
        <v>0.00117</v>
      </c>
      <c r="R244" s="187">
        <f>Q244*H244</f>
        <v>0.037440000000000001</v>
      </c>
      <c r="S244" s="187">
        <v>0</v>
      </c>
      <c r="T244" s="188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9" t="s">
        <v>139</v>
      </c>
      <c r="AT244" s="189" t="s">
        <v>134</v>
      </c>
      <c r="AU244" s="189" t="s">
        <v>82</v>
      </c>
      <c r="AY244" s="17" t="s">
        <v>132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80</v>
      </c>
      <c r="BK244" s="190">
        <f>ROUND(I244*H244,2)</f>
        <v>0</v>
      </c>
      <c r="BL244" s="17" t="s">
        <v>139</v>
      </c>
      <c r="BM244" s="189" t="s">
        <v>362</v>
      </c>
    </row>
    <row r="245" s="2" customFormat="1">
      <c r="A245" s="36"/>
      <c r="B245" s="37"/>
      <c r="C245" s="36"/>
      <c r="D245" s="191" t="s">
        <v>141</v>
      </c>
      <c r="E245" s="36"/>
      <c r="F245" s="192" t="s">
        <v>363</v>
      </c>
      <c r="G245" s="36"/>
      <c r="H245" s="36"/>
      <c r="I245" s="193"/>
      <c r="J245" s="36"/>
      <c r="K245" s="36"/>
      <c r="L245" s="37"/>
      <c r="M245" s="194"/>
      <c r="N245" s="195"/>
      <c r="O245" s="75"/>
      <c r="P245" s="75"/>
      <c r="Q245" s="75"/>
      <c r="R245" s="75"/>
      <c r="S245" s="75"/>
      <c r="T245" s="76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7" t="s">
        <v>141</v>
      </c>
      <c r="AU245" s="17" t="s">
        <v>82</v>
      </c>
    </row>
    <row r="246" s="13" customFormat="1">
      <c r="A246" s="13"/>
      <c r="B246" s="196"/>
      <c r="C246" s="13"/>
      <c r="D246" s="191" t="s">
        <v>143</v>
      </c>
      <c r="E246" s="197" t="s">
        <v>1</v>
      </c>
      <c r="F246" s="198" t="s">
        <v>364</v>
      </c>
      <c r="G246" s="13"/>
      <c r="H246" s="199">
        <v>32</v>
      </c>
      <c r="I246" s="200"/>
      <c r="J246" s="13"/>
      <c r="K246" s="13"/>
      <c r="L246" s="196"/>
      <c r="M246" s="201"/>
      <c r="N246" s="202"/>
      <c r="O246" s="202"/>
      <c r="P246" s="202"/>
      <c r="Q246" s="202"/>
      <c r="R246" s="202"/>
      <c r="S246" s="202"/>
      <c r="T246" s="20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7" t="s">
        <v>143</v>
      </c>
      <c r="AU246" s="197" t="s">
        <v>82</v>
      </c>
      <c r="AV246" s="13" t="s">
        <v>82</v>
      </c>
      <c r="AW246" s="13" t="s">
        <v>30</v>
      </c>
      <c r="AX246" s="13" t="s">
        <v>80</v>
      </c>
      <c r="AY246" s="197" t="s">
        <v>132</v>
      </c>
    </row>
    <row r="247" s="2" customFormat="1" ht="16.5" customHeight="1">
      <c r="A247" s="36"/>
      <c r="B247" s="177"/>
      <c r="C247" s="178" t="s">
        <v>365</v>
      </c>
      <c r="D247" s="178" t="s">
        <v>134</v>
      </c>
      <c r="E247" s="179" t="s">
        <v>366</v>
      </c>
      <c r="F247" s="180" t="s">
        <v>367</v>
      </c>
      <c r="G247" s="181" t="s">
        <v>212</v>
      </c>
      <c r="H247" s="182">
        <v>32</v>
      </c>
      <c r="I247" s="183"/>
      <c r="J247" s="184">
        <f>ROUND(I247*H247,2)</f>
        <v>0</v>
      </c>
      <c r="K247" s="180" t="s">
        <v>138</v>
      </c>
      <c r="L247" s="37"/>
      <c r="M247" s="185" t="s">
        <v>1</v>
      </c>
      <c r="N247" s="186" t="s">
        <v>38</v>
      </c>
      <c r="O247" s="75"/>
      <c r="P247" s="187">
        <f>O247*H247</f>
        <v>0</v>
      </c>
      <c r="Q247" s="187">
        <v>0.00058049999999999996</v>
      </c>
      <c r="R247" s="187">
        <f>Q247*H247</f>
        <v>0.018575999999999999</v>
      </c>
      <c r="S247" s="187">
        <v>0</v>
      </c>
      <c r="T247" s="18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9" t="s">
        <v>139</v>
      </c>
      <c r="AT247" s="189" t="s">
        <v>134</v>
      </c>
      <c r="AU247" s="189" t="s">
        <v>82</v>
      </c>
      <c r="AY247" s="17" t="s">
        <v>132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80</v>
      </c>
      <c r="BK247" s="190">
        <f>ROUND(I247*H247,2)</f>
        <v>0</v>
      </c>
      <c r="BL247" s="17" t="s">
        <v>139</v>
      </c>
      <c r="BM247" s="189" t="s">
        <v>368</v>
      </c>
    </row>
    <row r="248" s="2" customFormat="1">
      <c r="A248" s="36"/>
      <c r="B248" s="37"/>
      <c r="C248" s="36"/>
      <c r="D248" s="191" t="s">
        <v>141</v>
      </c>
      <c r="E248" s="36"/>
      <c r="F248" s="192" t="s">
        <v>369</v>
      </c>
      <c r="G248" s="36"/>
      <c r="H248" s="36"/>
      <c r="I248" s="193"/>
      <c r="J248" s="36"/>
      <c r="K248" s="36"/>
      <c r="L248" s="37"/>
      <c r="M248" s="194"/>
      <c r="N248" s="195"/>
      <c r="O248" s="75"/>
      <c r="P248" s="75"/>
      <c r="Q248" s="75"/>
      <c r="R248" s="75"/>
      <c r="S248" s="75"/>
      <c r="T248" s="76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7" t="s">
        <v>141</v>
      </c>
      <c r="AU248" s="17" t="s">
        <v>82</v>
      </c>
    </row>
    <row r="249" s="2" customFormat="1" ht="24.15" customHeight="1">
      <c r="A249" s="36"/>
      <c r="B249" s="177"/>
      <c r="C249" s="204" t="s">
        <v>370</v>
      </c>
      <c r="D249" s="204" t="s">
        <v>224</v>
      </c>
      <c r="E249" s="205" t="s">
        <v>371</v>
      </c>
      <c r="F249" s="206" t="s">
        <v>372</v>
      </c>
      <c r="G249" s="207" t="s">
        <v>189</v>
      </c>
      <c r="H249" s="208">
        <v>1.2290000000000001</v>
      </c>
      <c r="I249" s="209"/>
      <c r="J249" s="210">
        <f>ROUND(I249*H249,2)</f>
        <v>0</v>
      </c>
      <c r="K249" s="206" t="s">
        <v>138</v>
      </c>
      <c r="L249" s="211"/>
      <c r="M249" s="212" t="s">
        <v>1</v>
      </c>
      <c r="N249" s="213" t="s">
        <v>38</v>
      </c>
      <c r="O249" s="75"/>
      <c r="P249" s="187">
        <f>O249*H249</f>
        <v>0</v>
      </c>
      <c r="Q249" s="187">
        <v>1</v>
      </c>
      <c r="R249" s="187">
        <f>Q249*H249</f>
        <v>1.2290000000000001</v>
      </c>
      <c r="S249" s="187">
        <v>0</v>
      </c>
      <c r="T249" s="188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9" t="s">
        <v>176</v>
      </c>
      <c r="AT249" s="189" t="s">
        <v>224</v>
      </c>
      <c r="AU249" s="189" t="s">
        <v>82</v>
      </c>
      <c r="AY249" s="17" t="s">
        <v>132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80</v>
      </c>
      <c r="BK249" s="190">
        <f>ROUND(I249*H249,2)</f>
        <v>0</v>
      </c>
      <c r="BL249" s="17" t="s">
        <v>139</v>
      </c>
      <c r="BM249" s="189" t="s">
        <v>373</v>
      </c>
    </row>
    <row r="250" s="2" customFormat="1">
      <c r="A250" s="36"/>
      <c r="B250" s="37"/>
      <c r="C250" s="36"/>
      <c r="D250" s="191" t="s">
        <v>141</v>
      </c>
      <c r="E250" s="36"/>
      <c r="F250" s="192" t="s">
        <v>372</v>
      </c>
      <c r="G250" s="36"/>
      <c r="H250" s="36"/>
      <c r="I250" s="193"/>
      <c r="J250" s="36"/>
      <c r="K250" s="36"/>
      <c r="L250" s="37"/>
      <c r="M250" s="194"/>
      <c r="N250" s="195"/>
      <c r="O250" s="75"/>
      <c r="P250" s="75"/>
      <c r="Q250" s="75"/>
      <c r="R250" s="75"/>
      <c r="S250" s="75"/>
      <c r="T250" s="7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7" t="s">
        <v>141</v>
      </c>
      <c r="AU250" s="17" t="s">
        <v>82</v>
      </c>
    </row>
    <row r="251" s="2" customFormat="1">
      <c r="A251" s="36"/>
      <c r="B251" s="37"/>
      <c r="C251" s="36"/>
      <c r="D251" s="191" t="s">
        <v>374</v>
      </c>
      <c r="E251" s="36"/>
      <c r="F251" s="222" t="s">
        <v>375</v>
      </c>
      <c r="G251" s="36"/>
      <c r="H251" s="36"/>
      <c r="I251" s="193"/>
      <c r="J251" s="36"/>
      <c r="K251" s="36"/>
      <c r="L251" s="37"/>
      <c r="M251" s="194"/>
      <c r="N251" s="195"/>
      <c r="O251" s="75"/>
      <c r="P251" s="75"/>
      <c r="Q251" s="75"/>
      <c r="R251" s="75"/>
      <c r="S251" s="75"/>
      <c r="T251" s="7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7" t="s">
        <v>374</v>
      </c>
      <c r="AU251" s="17" t="s">
        <v>82</v>
      </c>
    </row>
    <row r="252" s="13" customFormat="1">
      <c r="A252" s="13"/>
      <c r="B252" s="196"/>
      <c r="C252" s="13"/>
      <c r="D252" s="191" t="s">
        <v>143</v>
      </c>
      <c r="E252" s="197" t="s">
        <v>1</v>
      </c>
      <c r="F252" s="198" t="s">
        <v>376</v>
      </c>
      <c r="G252" s="13"/>
      <c r="H252" s="199">
        <v>1.2290000000000001</v>
      </c>
      <c r="I252" s="200"/>
      <c r="J252" s="13"/>
      <c r="K252" s="13"/>
      <c r="L252" s="196"/>
      <c r="M252" s="201"/>
      <c r="N252" s="202"/>
      <c r="O252" s="202"/>
      <c r="P252" s="202"/>
      <c r="Q252" s="202"/>
      <c r="R252" s="202"/>
      <c r="S252" s="202"/>
      <c r="T252" s="20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7" t="s">
        <v>143</v>
      </c>
      <c r="AU252" s="197" t="s">
        <v>82</v>
      </c>
      <c r="AV252" s="13" t="s">
        <v>82</v>
      </c>
      <c r="AW252" s="13" t="s">
        <v>30</v>
      </c>
      <c r="AX252" s="13" t="s">
        <v>80</v>
      </c>
      <c r="AY252" s="197" t="s">
        <v>132</v>
      </c>
    </row>
    <row r="253" s="2" customFormat="1" ht="24.15" customHeight="1">
      <c r="A253" s="36"/>
      <c r="B253" s="177"/>
      <c r="C253" s="204" t="s">
        <v>377</v>
      </c>
      <c r="D253" s="204" t="s">
        <v>224</v>
      </c>
      <c r="E253" s="205" t="s">
        <v>378</v>
      </c>
      <c r="F253" s="206" t="s">
        <v>379</v>
      </c>
      <c r="G253" s="207" t="s">
        <v>189</v>
      </c>
      <c r="H253" s="208">
        <v>0.221</v>
      </c>
      <c r="I253" s="209"/>
      <c r="J253" s="210">
        <f>ROUND(I253*H253,2)</f>
        <v>0</v>
      </c>
      <c r="K253" s="206" t="s">
        <v>138</v>
      </c>
      <c r="L253" s="211"/>
      <c r="M253" s="212" t="s">
        <v>1</v>
      </c>
      <c r="N253" s="213" t="s">
        <v>38</v>
      </c>
      <c r="O253" s="75"/>
      <c r="P253" s="187">
        <f>O253*H253</f>
        <v>0</v>
      </c>
      <c r="Q253" s="187">
        <v>1</v>
      </c>
      <c r="R253" s="187">
        <f>Q253*H253</f>
        <v>0.221</v>
      </c>
      <c r="S253" s="187">
        <v>0</v>
      </c>
      <c r="T253" s="18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9" t="s">
        <v>176</v>
      </c>
      <c r="AT253" s="189" t="s">
        <v>224</v>
      </c>
      <c r="AU253" s="189" t="s">
        <v>82</v>
      </c>
      <c r="AY253" s="17" t="s">
        <v>132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80</v>
      </c>
      <c r="BK253" s="190">
        <f>ROUND(I253*H253,2)</f>
        <v>0</v>
      </c>
      <c r="BL253" s="17" t="s">
        <v>139</v>
      </c>
      <c r="BM253" s="189" t="s">
        <v>380</v>
      </c>
    </row>
    <row r="254" s="2" customFormat="1">
      <c r="A254" s="36"/>
      <c r="B254" s="37"/>
      <c r="C254" s="36"/>
      <c r="D254" s="191" t="s">
        <v>141</v>
      </c>
      <c r="E254" s="36"/>
      <c r="F254" s="192" t="s">
        <v>379</v>
      </c>
      <c r="G254" s="36"/>
      <c r="H254" s="36"/>
      <c r="I254" s="193"/>
      <c r="J254" s="36"/>
      <c r="K254" s="36"/>
      <c r="L254" s="37"/>
      <c r="M254" s="194"/>
      <c r="N254" s="195"/>
      <c r="O254" s="75"/>
      <c r="P254" s="75"/>
      <c r="Q254" s="75"/>
      <c r="R254" s="75"/>
      <c r="S254" s="75"/>
      <c r="T254" s="7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7" t="s">
        <v>141</v>
      </c>
      <c r="AU254" s="17" t="s">
        <v>82</v>
      </c>
    </row>
    <row r="255" s="2" customFormat="1">
      <c r="A255" s="36"/>
      <c r="B255" s="37"/>
      <c r="C255" s="36"/>
      <c r="D255" s="191" t="s">
        <v>374</v>
      </c>
      <c r="E255" s="36"/>
      <c r="F255" s="222" t="s">
        <v>381</v>
      </c>
      <c r="G255" s="36"/>
      <c r="H255" s="36"/>
      <c r="I255" s="193"/>
      <c r="J255" s="36"/>
      <c r="K255" s="36"/>
      <c r="L255" s="37"/>
      <c r="M255" s="194"/>
      <c r="N255" s="195"/>
      <c r="O255" s="75"/>
      <c r="P255" s="75"/>
      <c r="Q255" s="75"/>
      <c r="R255" s="75"/>
      <c r="S255" s="75"/>
      <c r="T255" s="76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7" t="s">
        <v>374</v>
      </c>
      <c r="AU255" s="17" t="s">
        <v>82</v>
      </c>
    </row>
    <row r="256" s="13" customFormat="1">
      <c r="A256" s="13"/>
      <c r="B256" s="196"/>
      <c r="C256" s="13"/>
      <c r="D256" s="191" t="s">
        <v>143</v>
      </c>
      <c r="E256" s="197" t="s">
        <v>1</v>
      </c>
      <c r="F256" s="198" t="s">
        <v>382</v>
      </c>
      <c r="G256" s="13"/>
      <c r="H256" s="199">
        <v>0.221</v>
      </c>
      <c r="I256" s="200"/>
      <c r="J256" s="13"/>
      <c r="K256" s="13"/>
      <c r="L256" s="196"/>
      <c r="M256" s="201"/>
      <c r="N256" s="202"/>
      <c r="O256" s="202"/>
      <c r="P256" s="202"/>
      <c r="Q256" s="202"/>
      <c r="R256" s="202"/>
      <c r="S256" s="202"/>
      <c r="T256" s="20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197" t="s">
        <v>143</v>
      </c>
      <c r="AU256" s="197" t="s">
        <v>82</v>
      </c>
      <c r="AV256" s="13" t="s">
        <v>82</v>
      </c>
      <c r="AW256" s="13" t="s">
        <v>30</v>
      </c>
      <c r="AX256" s="13" t="s">
        <v>80</v>
      </c>
      <c r="AY256" s="197" t="s">
        <v>132</v>
      </c>
    </row>
    <row r="257" s="2" customFormat="1" ht="21.75" customHeight="1">
      <c r="A257" s="36"/>
      <c r="B257" s="177"/>
      <c r="C257" s="204" t="s">
        <v>383</v>
      </c>
      <c r="D257" s="204" t="s">
        <v>224</v>
      </c>
      <c r="E257" s="205" t="s">
        <v>384</v>
      </c>
      <c r="F257" s="206" t="s">
        <v>385</v>
      </c>
      <c r="G257" s="207" t="s">
        <v>189</v>
      </c>
      <c r="H257" s="208">
        <v>0.114</v>
      </c>
      <c r="I257" s="209"/>
      <c r="J257" s="210">
        <f>ROUND(I257*H257,2)</f>
        <v>0</v>
      </c>
      <c r="K257" s="206" t="s">
        <v>138</v>
      </c>
      <c r="L257" s="211"/>
      <c r="M257" s="212" t="s">
        <v>1</v>
      </c>
      <c r="N257" s="213" t="s">
        <v>38</v>
      </c>
      <c r="O257" s="75"/>
      <c r="P257" s="187">
        <f>O257*H257</f>
        <v>0</v>
      </c>
      <c r="Q257" s="187">
        <v>1</v>
      </c>
      <c r="R257" s="187">
        <f>Q257*H257</f>
        <v>0.114</v>
      </c>
      <c r="S257" s="187">
        <v>0</v>
      </c>
      <c r="T257" s="188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9" t="s">
        <v>176</v>
      </c>
      <c r="AT257" s="189" t="s">
        <v>224</v>
      </c>
      <c r="AU257" s="189" t="s">
        <v>82</v>
      </c>
      <c r="AY257" s="17" t="s">
        <v>132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80</v>
      </c>
      <c r="BK257" s="190">
        <f>ROUND(I257*H257,2)</f>
        <v>0</v>
      </c>
      <c r="BL257" s="17" t="s">
        <v>139</v>
      </c>
      <c r="BM257" s="189" t="s">
        <v>386</v>
      </c>
    </row>
    <row r="258" s="2" customFormat="1">
      <c r="A258" s="36"/>
      <c r="B258" s="37"/>
      <c r="C258" s="36"/>
      <c r="D258" s="191" t="s">
        <v>141</v>
      </c>
      <c r="E258" s="36"/>
      <c r="F258" s="192" t="s">
        <v>385</v>
      </c>
      <c r="G258" s="36"/>
      <c r="H258" s="36"/>
      <c r="I258" s="193"/>
      <c r="J258" s="36"/>
      <c r="K258" s="36"/>
      <c r="L258" s="37"/>
      <c r="M258" s="194"/>
      <c r="N258" s="195"/>
      <c r="O258" s="75"/>
      <c r="P258" s="75"/>
      <c r="Q258" s="75"/>
      <c r="R258" s="75"/>
      <c r="S258" s="75"/>
      <c r="T258" s="76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7" t="s">
        <v>141</v>
      </c>
      <c r="AU258" s="17" t="s">
        <v>82</v>
      </c>
    </row>
    <row r="259" s="2" customFormat="1">
      <c r="A259" s="36"/>
      <c r="B259" s="37"/>
      <c r="C259" s="36"/>
      <c r="D259" s="191" t="s">
        <v>374</v>
      </c>
      <c r="E259" s="36"/>
      <c r="F259" s="222" t="s">
        <v>387</v>
      </c>
      <c r="G259" s="36"/>
      <c r="H259" s="36"/>
      <c r="I259" s="193"/>
      <c r="J259" s="36"/>
      <c r="K259" s="36"/>
      <c r="L259" s="37"/>
      <c r="M259" s="194"/>
      <c r="N259" s="195"/>
      <c r="O259" s="75"/>
      <c r="P259" s="75"/>
      <c r="Q259" s="75"/>
      <c r="R259" s="75"/>
      <c r="S259" s="75"/>
      <c r="T259" s="76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7" t="s">
        <v>374</v>
      </c>
      <c r="AU259" s="17" t="s">
        <v>82</v>
      </c>
    </row>
    <row r="260" s="13" customFormat="1">
      <c r="A260" s="13"/>
      <c r="B260" s="196"/>
      <c r="C260" s="13"/>
      <c r="D260" s="191" t="s">
        <v>143</v>
      </c>
      <c r="E260" s="197" t="s">
        <v>1</v>
      </c>
      <c r="F260" s="198" t="s">
        <v>388</v>
      </c>
      <c r="G260" s="13"/>
      <c r="H260" s="199">
        <v>0.114</v>
      </c>
      <c r="I260" s="200"/>
      <c r="J260" s="13"/>
      <c r="K260" s="13"/>
      <c r="L260" s="196"/>
      <c r="M260" s="201"/>
      <c r="N260" s="202"/>
      <c r="O260" s="202"/>
      <c r="P260" s="202"/>
      <c r="Q260" s="202"/>
      <c r="R260" s="202"/>
      <c r="S260" s="202"/>
      <c r="T260" s="20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7" t="s">
        <v>143</v>
      </c>
      <c r="AU260" s="197" t="s">
        <v>82</v>
      </c>
      <c r="AV260" s="13" t="s">
        <v>82</v>
      </c>
      <c r="AW260" s="13" t="s">
        <v>30</v>
      </c>
      <c r="AX260" s="13" t="s">
        <v>80</v>
      </c>
      <c r="AY260" s="197" t="s">
        <v>132</v>
      </c>
    </row>
    <row r="261" s="2" customFormat="1" ht="24.15" customHeight="1">
      <c r="A261" s="36"/>
      <c r="B261" s="177"/>
      <c r="C261" s="178" t="s">
        <v>389</v>
      </c>
      <c r="D261" s="178" t="s">
        <v>134</v>
      </c>
      <c r="E261" s="179" t="s">
        <v>390</v>
      </c>
      <c r="F261" s="180" t="s">
        <v>391</v>
      </c>
      <c r="G261" s="181" t="s">
        <v>282</v>
      </c>
      <c r="H261" s="182">
        <v>1</v>
      </c>
      <c r="I261" s="183"/>
      <c r="J261" s="184">
        <f>ROUND(I261*H261,2)</f>
        <v>0</v>
      </c>
      <c r="K261" s="180" t="s">
        <v>138</v>
      </c>
      <c r="L261" s="37"/>
      <c r="M261" s="185" t="s">
        <v>1</v>
      </c>
      <c r="N261" s="186" t="s">
        <v>38</v>
      </c>
      <c r="O261" s="75"/>
      <c r="P261" s="187">
        <f>O261*H261</f>
        <v>0</v>
      </c>
      <c r="Q261" s="187">
        <v>0.0064850000000000003</v>
      </c>
      <c r="R261" s="187">
        <f>Q261*H261</f>
        <v>0.0064850000000000003</v>
      </c>
      <c r="S261" s="187">
        <v>0</v>
      </c>
      <c r="T261" s="188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9" t="s">
        <v>139</v>
      </c>
      <c r="AT261" s="189" t="s">
        <v>134</v>
      </c>
      <c r="AU261" s="189" t="s">
        <v>82</v>
      </c>
      <c r="AY261" s="17" t="s">
        <v>132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80</v>
      </c>
      <c r="BK261" s="190">
        <f>ROUND(I261*H261,2)</f>
        <v>0</v>
      </c>
      <c r="BL261" s="17" t="s">
        <v>139</v>
      </c>
      <c r="BM261" s="189" t="s">
        <v>392</v>
      </c>
    </row>
    <row r="262" s="2" customFormat="1">
      <c r="A262" s="36"/>
      <c r="B262" s="37"/>
      <c r="C262" s="36"/>
      <c r="D262" s="191" t="s">
        <v>141</v>
      </c>
      <c r="E262" s="36"/>
      <c r="F262" s="192" t="s">
        <v>393</v>
      </c>
      <c r="G262" s="36"/>
      <c r="H262" s="36"/>
      <c r="I262" s="193"/>
      <c r="J262" s="36"/>
      <c r="K262" s="36"/>
      <c r="L262" s="37"/>
      <c r="M262" s="194"/>
      <c r="N262" s="195"/>
      <c r="O262" s="75"/>
      <c r="P262" s="75"/>
      <c r="Q262" s="75"/>
      <c r="R262" s="75"/>
      <c r="S262" s="75"/>
      <c r="T262" s="76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7" t="s">
        <v>141</v>
      </c>
      <c r="AU262" s="17" t="s">
        <v>82</v>
      </c>
    </row>
    <row r="263" s="2" customFormat="1" ht="37.8" customHeight="1">
      <c r="A263" s="36"/>
      <c r="B263" s="177"/>
      <c r="C263" s="178" t="s">
        <v>394</v>
      </c>
      <c r="D263" s="178" t="s">
        <v>134</v>
      </c>
      <c r="E263" s="179" t="s">
        <v>395</v>
      </c>
      <c r="F263" s="180" t="s">
        <v>396</v>
      </c>
      <c r="G263" s="181" t="s">
        <v>137</v>
      </c>
      <c r="H263" s="182">
        <v>442.80000000000001</v>
      </c>
      <c r="I263" s="183"/>
      <c r="J263" s="184">
        <f>ROUND(I263*H263,2)</f>
        <v>0</v>
      </c>
      <c r="K263" s="180" t="s">
        <v>138</v>
      </c>
      <c r="L263" s="37"/>
      <c r="M263" s="185" t="s">
        <v>1</v>
      </c>
      <c r="N263" s="186" t="s">
        <v>38</v>
      </c>
      <c r="O263" s="75"/>
      <c r="P263" s="187">
        <f>O263*H263</f>
        <v>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9" t="s">
        <v>139</v>
      </c>
      <c r="AT263" s="189" t="s">
        <v>134</v>
      </c>
      <c r="AU263" s="189" t="s">
        <v>82</v>
      </c>
      <c r="AY263" s="17" t="s">
        <v>132</v>
      </c>
      <c r="BE263" s="190">
        <f>IF(N263="základní",J263,0)</f>
        <v>0</v>
      </c>
      <c r="BF263" s="190">
        <f>IF(N263="snížená",J263,0)</f>
        <v>0</v>
      </c>
      <c r="BG263" s="190">
        <f>IF(N263="zákl. přenesená",J263,0)</f>
        <v>0</v>
      </c>
      <c r="BH263" s="190">
        <f>IF(N263="sníž. přenesená",J263,0)</f>
        <v>0</v>
      </c>
      <c r="BI263" s="190">
        <f>IF(N263="nulová",J263,0)</f>
        <v>0</v>
      </c>
      <c r="BJ263" s="17" t="s">
        <v>80</v>
      </c>
      <c r="BK263" s="190">
        <f>ROUND(I263*H263,2)</f>
        <v>0</v>
      </c>
      <c r="BL263" s="17" t="s">
        <v>139</v>
      </c>
      <c r="BM263" s="189" t="s">
        <v>397</v>
      </c>
    </row>
    <row r="264" s="2" customFormat="1">
      <c r="A264" s="36"/>
      <c r="B264" s="37"/>
      <c r="C264" s="36"/>
      <c r="D264" s="191" t="s">
        <v>141</v>
      </c>
      <c r="E264" s="36"/>
      <c r="F264" s="192" t="s">
        <v>398</v>
      </c>
      <c r="G264" s="36"/>
      <c r="H264" s="36"/>
      <c r="I264" s="193"/>
      <c r="J264" s="36"/>
      <c r="K264" s="36"/>
      <c r="L264" s="37"/>
      <c r="M264" s="194"/>
      <c r="N264" s="195"/>
      <c r="O264" s="75"/>
      <c r="P264" s="75"/>
      <c r="Q264" s="75"/>
      <c r="R264" s="75"/>
      <c r="S264" s="75"/>
      <c r="T264" s="76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7" t="s">
        <v>141</v>
      </c>
      <c r="AU264" s="17" t="s">
        <v>82</v>
      </c>
    </row>
    <row r="265" s="13" customFormat="1">
      <c r="A265" s="13"/>
      <c r="B265" s="196"/>
      <c r="C265" s="13"/>
      <c r="D265" s="191" t="s">
        <v>143</v>
      </c>
      <c r="E265" s="197" t="s">
        <v>1</v>
      </c>
      <c r="F265" s="198" t="s">
        <v>399</v>
      </c>
      <c r="G265" s="13"/>
      <c r="H265" s="199">
        <v>76.799999999999997</v>
      </c>
      <c r="I265" s="200"/>
      <c r="J265" s="13"/>
      <c r="K265" s="13"/>
      <c r="L265" s="196"/>
      <c r="M265" s="201"/>
      <c r="N265" s="202"/>
      <c r="O265" s="202"/>
      <c r="P265" s="202"/>
      <c r="Q265" s="202"/>
      <c r="R265" s="202"/>
      <c r="S265" s="202"/>
      <c r="T265" s="20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7" t="s">
        <v>143</v>
      </c>
      <c r="AU265" s="197" t="s">
        <v>82</v>
      </c>
      <c r="AV265" s="13" t="s">
        <v>82</v>
      </c>
      <c r="AW265" s="13" t="s">
        <v>30</v>
      </c>
      <c r="AX265" s="13" t="s">
        <v>73</v>
      </c>
      <c r="AY265" s="197" t="s">
        <v>132</v>
      </c>
    </row>
    <row r="266" s="13" customFormat="1">
      <c r="A266" s="13"/>
      <c r="B266" s="196"/>
      <c r="C266" s="13"/>
      <c r="D266" s="191" t="s">
        <v>143</v>
      </c>
      <c r="E266" s="197" t="s">
        <v>1</v>
      </c>
      <c r="F266" s="198" t="s">
        <v>400</v>
      </c>
      <c r="G266" s="13"/>
      <c r="H266" s="199">
        <v>153</v>
      </c>
      <c r="I266" s="200"/>
      <c r="J266" s="13"/>
      <c r="K266" s="13"/>
      <c r="L266" s="196"/>
      <c r="M266" s="201"/>
      <c r="N266" s="202"/>
      <c r="O266" s="202"/>
      <c r="P266" s="202"/>
      <c r="Q266" s="202"/>
      <c r="R266" s="202"/>
      <c r="S266" s="202"/>
      <c r="T266" s="20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7" t="s">
        <v>143</v>
      </c>
      <c r="AU266" s="197" t="s">
        <v>82</v>
      </c>
      <c r="AV266" s="13" t="s">
        <v>82</v>
      </c>
      <c r="AW266" s="13" t="s">
        <v>30</v>
      </c>
      <c r="AX266" s="13" t="s">
        <v>73</v>
      </c>
      <c r="AY266" s="197" t="s">
        <v>132</v>
      </c>
    </row>
    <row r="267" s="13" customFormat="1">
      <c r="A267" s="13"/>
      <c r="B267" s="196"/>
      <c r="C267" s="13"/>
      <c r="D267" s="191" t="s">
        <v>143</v>
      </c>
      <c r="E267" s="197" t="s">
        <v>1</v>
      </c>
      <c r="F267" s="198" t="s">
        <v>401</v>
      </c>
      <c r="G267" s="13"/>
      <c r="H267" s="199">
        <v>117</v>
      </c>
      <c r="I267" s="200"/>
      <c r="J267" s="13"/>
      <c r="K267" s="13"/>
      <c r="L267" s="196"/>
      <c r="M267" s="201"/>
      <c r="N267" s="202"/>
      <c r="O267" s="202"/>
      <c r="P267" s="202"/>
      <c r="Q267" s="202"/>
      <c r="R267" s="202"/>
      <c r="S267" s="202"/>
      <c r="T267" s="20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7" t="s">
        <v>143</v>
      </c>
      <c r="AU267" s="197" t="s">
        <v>82</v>
      </c>
      <c r="AV267" s="13" t="s">
        <v>82</v>
      </c>
      <c r="AW267" s="13" t="s">
        <v>30</v>
      </c>
      <c r="AX267" s="13" t="s">
        <v>73</v>
      </c>
      <c r="AY267" s="197" t="s">
        <v>132</v>
      </c>
    </row>
    <row r="268" s="13" customFormat="1">
      <c r="A268" s="13"/>
      <c r="B268" s="196"/>
      <c r="C268" s="13"/>
      <c r="D268" s="191" t="s">
        <v>143</v>
      </c>
      <c r="E268" s="197" t="s">
        <v>1</v>
      </c>
      <c r="F268" s="198" t="s">
        <v>402</v>
      </c>
      <c r="G268" s="13"/>
      <c r="H268" s="199">
        <v>96</v>
      </c>
      <c r="I268" s="200"/>
      <c r="J268" s="13"/>
      <c r="K268" s="13"/>
      <c r="L268" s="196"/>
      <c r="M268" s="201"/>
      <c r="N268" s="202"/>
      <c r="O268" s="202"/>
      <c r="P268" s="202"/>
      <c r="Q268" s="202"/>
      <c r="R268" s="202"/>
      <c r="S268" s="202"/>
      <c r="T268" s="20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7" t="s">
        <v>143</v>
      </c>
      <c r="AU268" s="197" t="s">
        <v>82</v>
      </c>
      <c r="AV268" s="13" t="s">
        <v>82</v>
      </c>
      <c r="AW268" s="13" t="s">
        <v>30</v>
      </c>
      <c r="AX268" s="13" t="s">
        <v>73</v>
      </c>
      <c r="AY268" s="197" t="s">
        <v>132</v>
      </c>
    </row>
    <row r="269" s="14" customFormat="1">
      <c r="A269" s="14"/>
      <c r="B269" s="214"/>
      <c r="C269" s="14"/>
      <c r="D269" s="191" t="s">
        <v>143</v>
      </c>
      <c r="E269" s="215" t="s">
        <v>1</v>
      </c>
      <c r="F269" s="216" t="s">
        <v>315</v>
      </c>
      <c r="G269" s="14"/>
      <c r="H269" s="217">
        <v>442.80000000000001</v>
      </c>
      <c r="I269" s="218"/>
      <c r="J269" s="14"/>
      <c r="K269" s="14"/>
      <c r="L269" s="214"/>
      <c r="M269" s="219"/>
      <c r="N269" s="220"/>
      <c r="O269" s="220"/>
      <c r="P269" s="220"/>
      <c r="Q269" s="220"/>
      <c r="R269" s="220"/>
      <c r="S269" s="220"/>
      <c r="T269" s="22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15" t="s">
        <v>143</v>
      </c>
      <c r="AU269" s="215" t="s">
        <v>82</v>
      </c>
      <c r="AV269" s="14" t="s">
        <v>139</v>
      </c>
      <c r="AW269" s="14" t="s">
        <v>30</v>
      </c>
      <c r="AX269" s="14" t="s">
        <v>80</v>
      </c>
      <c r="AY269" s="215" t="s">
        <v>132</v>
      </c>
    </row>
    <row r="270" s="2" customFormat="1" ht="33" customHeight="1">
      <c r="A270" s="36"/>
      <c r="B270" s="177"/>
      <c r="C270" s="178" t="s">
        <v>403</v>
      </c>
      <c r="D270" s="178" t="s">
        <v>134</v>
      </c>
      <c r="E270" s="179" t="s">
        <v>404</v>
      </c>
      <c r="F270" s="180" t="s">
        <v>405</v>
      </c>
      <c r="G270" s="181" t="s">
        <v>137</v>
      </c>
      <c r="H270" s="182">
        <v>13284</v>
      </c>
      <c r="I270" s="183"/>
      <c r="J270" s="184">
        <f>ROUND(I270*H270,2)</f>
        <v>0</v>
      </c>
      <c r="K270" s="180" t="s">
        <v>138</v>
      </c>
      <c r="L270" s="37"/>
      <c r="M270" s="185" t="s">
        <v>1</v>
      </c>
      <c r="N270" s="186" t="s">
        <v>38</v>
      </c>
      <c r="O270" s="75"/>
      <c r="P270" s="187">
        <f>O270*H270</f>
        <v>0</v>
      </c>
      <c r="Q270" s="187">
        <v>0</v>
      </c>
      <c r="R270" s="187">
        <f>Q270*H270</f>
        <v>0</v>
      </c>
      <c r="S270" s="187">
        <v>0</v>
      </c>
      <c r="T270" s="188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9" t="s">
        <v>139</v>
      </c>
      <c r="AT270" s="189" t="s">
        <v>134</v>
      </c>
      <c r="AU270" s="189" t="s">
        <v>82</v>
      </c>
      <c r="AY270" s="17" t="s">
        <v>132</v>
      </c>
      <c r="BE270" s="190">
        <f>IF(N270="základní",J270,0)</f>
        <v>0</v>
      </c>
      <c r="BF270" s="190">
        <f>IF(N270="snížená",J270,0)</f>
        <v>0</v>
      </c>
      <c r="BG270" s="190">
        <f>IF(N270="zákl. přenesená",J270,0)</f>
        <v>0</v>
      </c>
      <c r="BH270" s="190">
        <f>IF(N270="sníž. přenesená",J270,0)</f>
        <v>0</v>
      </c>
      <c r="BI270" s="190">
        <f>IF(N270="nulová",J270,0)</f>
        <v>0</v>
      </c>
      <c r="BJ270" s="17" t="s">
        <v>80</v>
      </c>
      <c r="BK270" s="190">
        <f>ROUND(I270*H270,2)</f>
        <v>0</v>
      </c>
      <c r="BL270" s="17" t="s">
        <v>139</v>
      </c>
      <c r="BM270" s="189" t="s">
        <v>406</v>
      </c>
    </row>
    <row r="271" s="2" customFormat="1">
      <c r="A271" s="36"/>
      <c r="B271" s="37"/>
      <c r="C271" s="36"/>
      <c r="D271" s="191" t="s">
        <v>141</v>
      </c>
      <c r="E271" s="36"/>
      <c r="F271" s="192" t="s">
        <v>407</v>
      </c>
      <c r="G271" s="36"/>
      <c r="H271" s="36"/>
      <c r="I271" s="193"/>
      <c r="J271" s="36"/>
      <c r="K271" s="36"/>
      <c r="L271" s="37"/>
      <c r="M271" s="194"/>
      <c r="N271" s="195"/>
      <c r="O271" s="75"/>
      <c r="P271" s="75"/>
      <c r="Q271" s="75"/>
      <c r="R271" s="75"/>
      <c r="S271" s="75"/>
      <c r="T271" s="7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7" t="s">
        <v>141</v>
      </c>
      <c r="AU271" s="17" t="s">
        <v>82</v>
      </c>
    </row>
    <row r="272" s="13" customFormat="1">
      <c r="A272" s="13"/>
      <c r="B272" s="196"/>
      <c r="C272" s="13"/>
      <c r="D272" s="191" t="s">
        <v>143</v>
      </c>
      <c r="E272" s="197" t="s">
        <v>1</v>
      </c>
      <c r="F272" s="198" t="s">
        <v>408</v>
      </c>
      <c r="G272" s="13"/>
      <c r="H272" s="199">
        <v>13284</v>
      </c>
      <c r="I272" s="200"/>
      <c r="J272" s="13"/>
      <c r="K272" s="13"/>
      <c r="L272" s="196"/>
      <c r="M272" s="201"/>
      <c r="N272" s="202"/>
      <c r="O272" s="202"/>
      <c r="P272" s="202"/>
      <c r="Q272" s="202"/>
      <c r="R272" s="202"/>
      <c r="S272" s="202"/>
      <c r="T272" s="20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7" t="s">
        <v>143</v>
      </c>
      <c r="AU272" s="197" t="s">
        <v>82</v>
      </c>
      <c r="AV272" s="13" t="s">
        <v>82</v>
      </c>
      <c r="AW272" s="13" t="s">
        <v>30</v>
      </c>
      <c r="AX272" s="13" t="s">
        <v>80</v>
      </c>
      <c r="AY272" s="197" t="s">
        <v>132</v>
      </c>
    </row>
    <row r="273" s="2" customFormat="1" ht="37.8" customHeight="1">
      <c r="A273" s="36"/>
      <c r="B273" s="177"/>
      <c r="C273" s="178" t="s">
        <v>409</v>
      </c>
      <c r="D273" s="178" t="s">
        <v>134</v>
      </c>
      <c r="E273" s="179" t="s">
        <v>410</v>
      </c>
      <c r="F273" s="180" t="s">
        <v>411</v>
      </c>
      <c r="G273" s="181" t="s">
        <v>137</v>
      </c>
      <c r="H273" s="182">
        <v>442.80000000000001</v>
      </c>
      <c r="I273" s="183"/>
      <c r="J273" s="184">
        <f>ROUND(I273*H273,2)</f>
        <v>0</v>
      </c>
      <c r="K273" s="180" t="s">
        <v>138</v>
      </c>
      <c r="L273" s="37"/>
      <c r="M273" s="185" t="s">
        <v>1</v>
      </c>
      <c r="N273" s="186" t="s">
        <v>38</v>
      </c>
      <c r="O273" s="75"/>
      <c r="P273" s="187">
        <f>O273*H273</f>
        <v>0</v>
      </c>
      <c r="Q273" s="187">
        <v>0</v>
      </c>
      <c r="R273" s="187">
        <f>Q273*H273</f>
        <v>0</v>
      </c>
      <c r="S273" s="187">
        <v>0</v>
      </c>
      <c r="T273" s="18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9" t="s">
        <v>139</v>
      </c>
      <c r="AT273" s="189" t="s">
        <v>134</v>
      </c>
      <c r="AU273" s="189" t="s">
        <v>82</v>
      </c>
      <c r="AY273" s="17" t="s">
        <v>132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80</v>
      </c>
      <c r="BK273" s="190">
        <f>ROUND(I273*H273,2)</f>
        <v>0</v>
      </c>
      <c r="BL273" s="17" t="s">
        <v>139</v>
      </c>
      <c r="BM273" s="189" t="s">
        <v>412</v>
      </c>
    </row>
    <row r="274" s="2" customFormat="1">
      <c r="A274" s="36"/>
      <c r="B274" s="37"/>
      <c r="C274" s="36"/>
      <c r="D274" s="191" t="s">
        <v>141</v>
      </c>
      <c r="E274" s="36"/>
      <c r="F274" s="192" t="s">
        <v>413</v>
      </c>
      <c r="G274" s="36"/>
      <c r="H274" s="36"/>
      <c r="I274" s="193"/>
      <c r="J274" s="36"/>
      <c r="K274" s="36"/>
      <c r="L274" s="37"/>
      <c r="M274" s="194"/>
      <c r="N274" s="195"/>
      <c r="O274" s="75"/>
      <c r="P274" s="75"/>
      <c r="Q274" s="75"/>
      <c r="R274" s="75"/>
      <c r="S274" s="75"/>
      <c r="T274" s="7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7" t="s">
        <v>141</v>
      </c>
      <c r="AU274" s="17" t="s">
        <v>82</v>
      </c>
    </row>
    <row r="275" s="2" customFormat="1" ht="24.15" customHeight="1">
      <c r="A275" s="36"/>
      <c r="B275" s="177"/>
      <c r="C275" s="178" t="s">
        <v>414</v>
      </c>
      <c r="D275" s="178" t="s">
        <v>134</v>
      </c>
      <c r="E275" s="179" t="s">
        <v>415</v>
      </c>
      <c r="F275" s="180" t="s">
        <v>416</v>
      </c>
      <c r="G275" s="181" t="s">
        <v>152</v>
      </c>
      <c r="H275" s="182">
        <v>216</v>
      </c>
      <c r="I275" s="183"/>
      <c r="J275" s="184">
        <f>ROUND(I275*H275,2)</f>
        <v>0</v>
      </c>
      <c r="K275" s="180" t="s">
        <v>138</v>
      </c>
      <c r="L275" s="37"/>
      <c r="M275" s="185" t="s">
        <v>1</v>
      </c>
      <c r="N275" s="186" t="s">
        <v>38</v>
      </c>
      <c r="O275" s="75"/>
      <c r="P275" s="187">
        <f>O275*H275</f>
        <v>0</v>
      </c>
      <c r="Q275" s="187">
        <v>0.00088000000000000003</v>
      </c>
      <c r="R275" s="187">
        <f>Q275*H275</f>
        <v>0.19008</v>
      </c>
      <c r="S275" s="187">
        <v>0</v>
      </c>
      <c r="T275" s="18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9" t="s">
        <v>139</v>
      </c>
      <c r="AT275" s="189" t="s">
        <v>134</v>
      </c>
      <c r="AU275" s="189" t="s">
        <v>82</v>
      </c>
      <c r="AY275" s="17" t="s">
        <v>132</v>
      </c>
      <c r="BE275" s="190">
        <f>IF(N275="základní",J275,0)</f>
        <v>0</v>
      </c>
      <c r="BF275" s="190">
        <f>IF(N275="snížená",J275,0)</f>
        <v>0</v>
      </c>
      <c r="BG275" s="190">
        <f>IF(N275="zákl. přenesená",J275,0)</f>
        <v>0</v>
      </c>
      <c r="BH275" s="190">
        <f>IF(N275="sníž. přenesená",J275,0)</f>
        <v>0</v>
      </c>
      <c r="BI275" s="190">
        <f>IF(N275="nulová",J275,0)</f>
        <v>0</v>
      </c>
      <c r="BJ275" s="17" t="s">
        <v>80</v>
      </c>
      <c r="BK275" s="190">
        <f>ROUND(I275*H275,2)</f>
        <v>0</v>
      </c>
      <c r="BL275" s="17" t="s">
        <v>139</v>
      </c>
      <c r="BM275" s="189" t="s">
        <v>417</v>
      </c>
    </row>
    <row r="276" s="2" customFormat="1">
      <c r="A276" s="36"/>
      <c r="B276" s="37"/>
      <c r="C276" s="36"/>
      <c r="D276" s="191" t="s">
        <v>141</v>
      </c>
      <c r="E276" s="36"/>
      <c r="F276" s="192" t="s">
        <v>418</v>
      </c>
      <c r="G276" s="36"/>
      <c r="H276" s="36"/>
      <c r="I276" s="193"/>
      <c r="J276" s="36"/>
      <c r="K276" s="36"/>
      <c r="L276" s="37"/>
      <c r="M276" s="194"/>
      <c r="N276" s="195"/>
      <c r="O276" s="75"/>
      <c r="P276" s="75"/>
      <c r="Q276" s="75"/>
      <c r="R276" s="75"/>
      <c r="S276" s="75"/>
      <c r="T276" s="7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7" t="s">
        <v>141</v>
      </c>
      <c r="AU276" s="17" t="s">
        <v>82</v>
      </c>
    </row>
    <row r="277" s="13" customFormat="1">
      <c r="A277" s="13"/>
      <c r="B277" s="196"/>
      <c r="C277" s="13"/>
      <c r="D277" s="191" t="s">
        <v>143</v>
      </c>
      <c r="E277" s="197" t="s">
        <v>1</v>
      </c>
      <c r="F277" s="198" t="s">
        <v>419</v>
      </c>
      <c r="G277" s="13"/>
      <c r="H277" s="199">
        <v>216</v>
      </c>
      <c r="I277" s="200"/>
      <c r="J277" s="13"/>
      <c r="K277" s="13"/>
      <c r="L277" s="196"/>
      <c r="M277" s="201"/>
      <c r="N277" s="202"/>
      <c r="O277" s="202"/>
      <c r="P277" s="202"/>
      <c r="Q277" s="202"/>
      <c r="R277" s="202"/>
      <c r="S277" s="202"/>
      <c r="T277" s="20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7" t="s">
        <v>143</v>
      </c>
      <c r="AU277" s="197" t="s">
        <v>82</v>
      </c>
      <c r="AV277" s="13" t="s">
        <v>82</v>
      </c>
      <c r="AW277" s="13" t="s">
        <v>30</v>
      </c>
      <c r="AX277" s="13" t="s">
        <v>80</v>
      </c>
      <c r="AY277" s="197" t="s">
        <v>132</v>
      </c>
    </row>
    <row r="278" s="2" customFormat="1" ht="24.15" customHeight="1">
      <c r="A278" s="36"/>
      <c r="B278" s="177"/>
      <c r="C278" s="178" t="s">
        <v>420</v>
      </c>
      <c r="D278" s="178" t="s">
        <v>134</v>
      </c>
      <c r="E278" s="179" t="s">
        <v>421</v>
      </c>
      <c r="F278" s="180" t="s">
        <v>422</v>
      </c>
      <c r="G278" s="181" t="s">
        <v>152</v>
      </c>
      <c r="H278" s="182">
        <v>216</v>
      </c>
      <c r="I278" s="183"/>
      <c r="J278" s="184">
        <f>ROUND(I278*H278,2)</f>
        <v>0</v>
      </c>
      <c r="K278" s="180" t="s">
        <v>138</v>
      </c>
      <c r="L278" s="37"/>
      <c r="M278" s="185" t="s">
        <v>1</v>
      </c>
      <c r="N278" s="186" t="s">
        <v>38</v>
      </c>
      <c r="O278" s="75"/>
      <c r="P278" s="187">
        <f>O278*H278</f>
        <v>0</v>
      </c>
      <c r="Q278" s="187">
        <v>0</v>
      </c>
      <c r="R278" s="187">
        <f>Q278*H278</f>
        <v>0</v>
      </c>
      <c r="S278" s="187">
        <v>0</v>
      </c>
      <c r="T278" s="188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9" t="s">
        <v>139</v>
      </c>
      <c r="AT278" s="189" t="s">
        <v>134</v>
      </c>
      <c r="AU278" s="189" t="s">
        <v>82</v>
      </c>
      <c r="AY278" s="17" t="s">
        <v>132</v>
      </c>
      <c r="BE278" s="190">
        <f>IF(N278="základní",J278,0)</f>
        <v>0</v>
      </c>
      <c r="BF278" s="190">
        <f>IF(N278="snížená",J278,0)</f>
        <v>0</v>
      </c>
      <c r="BG278" s="190">
        <f>IF(N278="zákl. přenesená",J278,0)</f>
        <v>0</v>
      </c>
      <c r="BH278" s="190">
        <f>IF(N278="sníž. přenesená",J278,0)</f>
        <v>0</v>
      </c>
      <c r="BI278" s="190">
        <f>IF(N278="nulová",J278,0)</f>
        <v>0</v>
      </c>
      <c r="BJ278" s="17" t="s">
        <v>80</v>
      </c>
      <c r="BK278" s="190">
        <f>ROUND(I278*H278,2)</f>
        <v>0</v>
      </c>
      <c r="BL278" s="17" t="s">
        <v>139</v>
      </c>
      <c r="BM278" s="189" t="s">
        <v>423</v>
      </c>
    </row>
    <row r="279" s="2" customFormat="1">
      <c r="A279" s="36"/>
      <c r="B279" s="37"/>
      <c r="C279" s="36"/>
      <c r="D279" s="191" t="s">
        <v>141</v>
      </c>
      <c r="E279" s="36"/>
      <c r="F279" s="192" t="s">
        <v>424</v>
      </c>
      <c r="G279" s="36"/>
      <c r="H279" s="36"/>
      <c r="I279" s="193"/>
      <c r="J279" s="36"/>
      <c r="K279" s="36"/>
      <c r="L279" s="37"/>
      <c r="M279" s="194"/>
      <c r="N279" s="195"/>
      <c r="O279" s="75"/>
      <c r="P279" s="75"/>
      <c r="Q279" s="75"/>
      <c r="R279" s="75"/>
      <c r="S279" s="75"/>
      <c r="T279" s="76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7" t="s">
        <v>141</v>
      </c>
      <c r="AU279" s="17" t="s">
        <v>82</v>
      </c>
    </row>
    <row r="280" s="2" customFormat="1" ht="24.15" customHeight="1">
      <c r="A280" s="36"/>
      <c r="B280" s="177"/>
      <c r="C280" s="178" t="s">
        <v>425</v>
      </c>
      <c r="D280" s="178" t="s">
        <v>134</v>
      </c>
      <c r="E280" s="179" t="s">
        <v>426</v>
      </c>
      <c r="F280" s="180" t="s">
        <v>427</v>
      </c>
      <c r="G280" s="181" t="s">
        <v>152</v>
      </c>
      <c r="H280" s="182">
        <v>1080</v>
      </c>
      <c r="I280" s="183"/>
      <c r="J280" s="184">
        <f>ROUND(I280*H280,2)</f>
        <v>0</v>
      </c>
      <c r="K280" s="180" t="s">
        <v>138</v>
      </c>
      <c r="L280" s="37"/>
      <c r="M280" s="185" t="s">
        <v>1</v>
      </c>
      <c r="N280" s="186" t="s">
        <v>38</v>
      </c>
      <c r="O280" s="75"/>
      <c r="P280" s="187">
        <f>O280*H280</f>
        <v>0</v>
      </c>
      <c r="Q280" s="187">
        <v>0</v>
      </c>
      <c r="R280" s="187">
        <f>Q280*H280</f>
        <v>0</v>
      </c>
      <c r="S280" s="187">
        <v>0</v>
      </c>
      <c r="T280" s="188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9" t="s">
        <v>139</v>
      </c>
      <c r="AT280" s="189" t="s">
        <v>134</v>
      </c>
      <c r="AU280" s="189" t="s">
        <v>82</v>
      </c>
      <c r="AY280" s="17" t="s">
        <v>132</v>
      </c>
      <c r="BE280" s="190">
        <f>IF(N280="základní",J280,0)</f>
        <v>0</v>
      </c>
      <c r="BF280" s="190">
        <f>IF(N280="snížená",J280,0)</f>
        <v>0</v>
      </c>
      <c r="BG280" s="190">
        <f>IF(N280="zákl. přenesená",J280,0)</f>
        <v>0</v>
      </c>
      <c r="BH280" s="190">
        <f>IF(N280="sníž. přenesená",J280,0)</f>
        <v>0</v>
      </c>
      <c r="BI280" s="190">
        <f>IF(N280="nulová",J280,0)</f>
        <v>0</v>
      </c>
      <c r="BJ280" s="17" t="s">
        <v>80</v>
      </c>
      <c r="BK280" s="190">
        <f>ROUND(I280*H280,2)</f>
        <v>0</v>
      </c>
      <c r="BL280" s="17" t="s">
        <v>139</v>
      </c>
      <c r="BM280" s="189" t="s">
        <v>428</v>
      </c>
    </row>
    <row r="281" s="2" customFormat="1">
      <c r="A281" s="36"/>
      <c r="B281" s="37"/>
      <c r="C281" s="36"/>
      <c r="D281" s="191" t="s">
        <v>141</v>
      </c>
      <c r="E281" s="36"/>
      <c r="F281" s="192" t="s">
        <v>429</v>
      </c>
      <c r="G281" s="36"/>
      <c r="H281" s="36"/>
      <c r="I281" s="193"/>
      <c r="J281" s="36"/>
      <c r="K281" s="36"/>
      <c r="L281" s="37"/>
      <c r="M281" s="194"/>
      <c r="N281" s="195"/>
      <c r="O281" s="75"/>
      <c r="P281" s="75"/>
      <c r="Q281" s="75"/>
      <c r="R281" s="75"/>
      <c r="S281" s="75"/>
      <c r="T281" s="7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7" t="s">
        <v>141</v>
      </c>
      <c r="AU281" s="17" t="s">
        <v>82</v>
      </c>
    </row>
    <row r="282" s="13" customFormat="1">
      <c r="A282" s="13"/>
      <c r="B282" s="196"/>
      <c r="C282" s="13"/>
      <c r="D282" s="191" t="s">
        <v>143</v>
      </c>
      <c r="E282" s="197" t="s">
        <v>1</v>
      </c>
      <c r="F282" s="198" t="s">
        <v>430</v>
      </c>
      <c r="G282" s="13"/>
      <c r="H282" s="199">
        <v>1080</v>
      </c>
      <c r="I282" s="200"/>
      <c r="J282" s="13"/>
      <c r="K282" s="13"/>
      <c r="L282" s="196"/>
      <c r="M282" s="201"/>
      <c r="N282" s="202"/>
      <c r="O282" s="202"/>
      <c r="P282" s="202"/>
      <c r="Q282" s="202"/>
      <c r="R282" s="202"/>
      <c r="S282" s="202"/>
      <c r="T282" s="20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7" t="s">
        <v>143</v>
      </c>
      <c r="AU282" s="197" t="s">
        <v>82</v>
      </c>
      <c r="AV282" s="13" t="s">
        <v>82</v>
      </c>
      <c r="AW282" s="13" t="s">
        <v>30</v>
      </c>
      <c r="AX282" s="13" t="s">
        <v>80</v>
      </c>
      <c r="AY282" s="197" t="s">
        <v>132</v>
      </c>
    </row>
    <row r="283" s="2" customFormat="1" ht="24.15" customHeight="1">
      <c r="A283" s="36"/>
      <c r="B283" s="177"/>
      <c r="C283" s="178" t="s">
        <v>431</v>
      </c>
      <c r="D283" s="178" t="s">
        <v>134</v>
      </c>
      <c r="E283" s="179" t="s">
        <v>432</v>
      </c>
      <c r="F283" s="180" t="s">
        <v>433</v>
      </c>
      <c r="G283" s="181" t="s">
        <v>137</v>
      </c>
      <c r="H283" s="182">
        <v>39</v>
      </c>
      <c r="I283" s="183"/>
      <c r="J283" s="184">
        <f>ROUND(I283*H283,2)</f>
        <v>0</v>
      </c>
      <c r="K283" s="180" t="s">
        <v>138</v>
      </c>
      <c r="L283" s="37"/>
      <c r="M283" s="185" t="s">
        <v>1</v>
      </c>
      <c r="N283" s="186" t="s">
        <v>38</v>
      </c>
      <c r="O283" s="75"/>
      <c r="P283" s="187">
        <f>O283*H283</f>
        <v>0</v>
      </c>
      <c r="Q283" s="187">
        <v>0.000825</v>
      </c>
      <c r="R283" s="187">
        <f>Q283*H283</f>
        <v>0.032175000000000002</v>
      </c>
      <c r="S283" s="187">
        <v>0</v>
      </c>
      <c r="T283" s="18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9" t="s">
        <v>139</v>
      </c>
      <c r="AT283" s="189" t="s">
        <v>134</v>
      </c>
      <c r="AU283" s="189" t="s">
        <v>82</v>
      </c>
      <c r="AY283" s="17" t="s">
        <v>132</v>
      </c>
      <c r="BE283" s="190">
        <f>IF(N283="základní",J283,0)</f>
        <v>0</v>
      </c>
      <c r="BF283" s="190">
        <f>IF(N283="snížená",J283,0)</f>
        <v>0</v>
      </c>
      <c r="BG283" s="190">
        <f>IF(N283="zákl. přenesená",J283,0)</f>
        <v>0</v>
      </c>
      <c r="BH283" s="190">
        <f>IF(N283="sníž. přenesená",J283,0)</f>
        <v>0</v>
      </c>
      <c r="BI283" s="190">
        <f>IF(N283="nulová",J283,0)</f>
        <v>0</v>
      </c>
      <c r="BJ283" s="17" t="s">
        <v>80</v>
      </c>
      <c r="BK283" s="190">
        <f>ROUND(I283*H283,2)</f>
        <v>0</v>
      </c>
      <c r="BL283" s="17" t="s">
        <v>139</v>
      </c>
      <c r="BM283" s="189" t="s">
        <v>434</v>
      </c>
    </row>
    <row r="284" s="2" customFormat="1">
      <c r="A284" s="36"/>
      <c r="B284" s="37"/>
      <c r="C284" s="36"/>
      <c r="D284" s="191" t="s">
        <v>141</v>
      </c>
      <c r="E284" s="36"/>
      <c r="F284" s="192" t="s">
        <v>435</v>
      </c>
      <c r="G284" s="36"/>
      <c r="H284" s="36"/>
      <c r="I284" s="193"/>
      <c r="J284" s="36"/>
      <c r="K284" s="36"/>
      <c r="L284" s="37"/>
      <c r="M284" s="194"/>
      <c r="N284" s="195"/>
      <c r="O284" s="75"/>
      <c r="P284" s="75"/>
      <c r="Q284" s="75"/>
      <c r="R284" s="75"/>
      <c r="S284" s="75"/>
      <c r="T284" s="7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7" t="s">
        <v>141</v>
      </c>
      <c r="AU284" s="17" t="s">
        <v>82</v>
      </c>
    </row>
    <row r="285" s="13" customFormat="1">
      <c r="A285" s="13"/>
      <c r="B285" s="196"/>
      <c r="C285" s="13"/>
      <c r="D285" s="191" t="s">
        <v>143</v>
      </c>
      <c r="E285" s="197" t="s">
        <v>1</v>
      </c>
      <c r="F285" s="198" t="s">
        <v>436</v>
      </c>
      <c r="G285" s="13"/>
      <c r="H285" s="199">
        <v>39</v>
      </c>
      <c r="I285" s="200"/>
      <c r="J285" s="13"/>
      <c r="K285" s="13"/>
      <c r="L285" s="196"/>
      <c r="M285" s="201"/>
      <c r="N285" s="202"/>
      <c r="O285" s="202"/>
      <c r="P285" s="202"/>
      <c r="Q285" s="202"/>
      <c r="R285" s="202"/>
      <c r="S285" s="202"/>
      <c r="T285" s="20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197" t="s">
        <v>143</v>
      </c>
      <c r="AU285" s="197" t="s">
        <v>82</v>
      </c>
      <c r="AV285" s="13" t="s">
        <v>82</v>
      </c>
      <c r="AW285" s="13" t="s">
        <v>30</v>
      </c>
      <c r="AX285" s="13" t="s">
        <v>80</v>
      </c>
      <c r="AY285" s="197" t="s">
        <v>132</v>
      </c>
    </row>
    <row r="286" s="2" customFormat="1" ht="24.15" customHeight="1">
      <c r="A286" s="36"/>
      <c r="B286" s="177"/>
      <c r="C286" s="178" t="s">
        <v>437</v>
      </c>
      <c r="D286" s="178" t="s">
        <v>134</v>
      </c>
      <c r="E286" s="179" t="s">
        <v>438</v>
      </c>
      <c r="F286" s="180" t="s">
        <v>439</v>
      </c>
      <c r="G286" s="181" t="s">
        <v>137</v>
      </c>
      <c r="H286" s="182">
        <v>39</v>
      </c>
      <c r="I286" s="183"/>
      <c r="J286" s="184">
        <f>ROUND(I286*H286,2)</f>
        <v>0</v>
      </c>
      <c r="K286" s="180" t="s">
        <v>138</v>
      </c>
      <c r="L286" s="37"/>
      <c r="M286" s="185" t="s">
        <v>1</v>
      </c>
      <c r="N286" s="186" t="s">
        <v>38</v>
      </c>
      <c r="O286" s="75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9" t="s">
        <v>139</v>
      </c>
      <c r="AT286" s="189" t="s">
        <v>134</v>
      </c>
      <c r="AU286" s="189" t="s">
        <v>82</v>
      </c>
      <c r="AY286" s="17" t="s">
        <v>132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80</v>
      </c>
      <c r="BK286" s="190">
        <f>ROUND(I286*H286,2)</f>
        <v>0</v>
      </c>
      <c r="BL286" s="17" t="s">
        <v>139</v>
      </c>
      <c r="BM286" s="189" t="s">
        <v>440</v>
      </c>
    </row>
    <row r="287" s="2" customFormat="1">
      <c r="A287" s="36"/>
      <c r="B287" s="37"/>
      <c r="C287" s="36"/>
      <c r="D287" s="191" t="s">
        <v>141</v>
      </c>
      <c r="E287" s="36"/>
      <c r="F287" s="192" t="s">
        <v>441</v>
      </c>
      <c r="G287" s="36"/>
      <c r="H287" s="36"/>
      <c r="I287" s="193"/>
      <c r="J287" s="36"/>
      <c r="K287" s="36"/>
      <c r="L287" s="37"/>
      <c r="M287" s="194"/>
      <c r="N287" s="195"/>
      <c r="O287" s="75"/>
      <c r="P287" s="75"/>
      <c r="Q287" s="75"/>
      <c r="R287" s="75"/>
      <c r="S287" s="75"/>
      <c r="T287" s="7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7" t="s">
        <v>141</v>
      </c>
      <c r="AU287" s="17" t="s">
        <v>82</v>
      </c>
    </row>
    <row r="288" s="2" customFormat="1" ht="24.15" customHeight="1">
      <c r="A288" s="36"/>
      <c r="B288" s="177"/>
      <c r="C288" s="178" t="s">
        <v>442</v>
      </c>
      <c r="D288" s="178" t="s">
        <v>134</v>
      </c>
      <c r="E288" s="179" t="s">
        <v>443</v>
      </c>
      <c r="F288" s="180" t="s">
        <v>444</v>
      </c>
      <c r="G288" s="181" t="s">
        <v>137</v>
      </c>
      <c r="H288" s="182">
        <v>195</v>
      </c>
      <c r="I288" s="183"/>
      <c r="J288" s="184">
        <f>ROUND(I288*H288,2)</f>
        <v>0</v>
      </c>
      <c r="K288" s="180" t="s">
        <v>138</v>
      </c>
      <c r="L288" s="37"/>
      <c r="M288" s="185" t="s">
        <v>1</v>
      </c>
      <c r="N288" s="186" t="s">
        <v>38</v>
      </c>
      <c r="O288" s="75"/>
      <c r="P288" s="187">
        <f>O288*H288</f>
        <v>0</v>
      </c>
      <c r="Q288" s="187">
        <v>0</v>
      </c>
      <c r="R288" s="187">
        <f>Q288*H288</f>
        <v>0</v>
      </c>
      <c r="S288" s="187">
        <v>0</v>
      </c>
      <c r="T288" s="188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9" t="s">
        <v>139</v>
      </c>
      <c r="AT288" s="189" t="s">
        <v>134</v>
      </c>
      <c r="AU288" s="189" t="s">
        <v>82</v>
      </c>
      <c r="AY288" s="17" t="s">
        <v>132</v>
      </c>
      <c r="BE288" s="190">
        <f>IF(N288="základní",J288,0)</f>
        <v>0</v>
      </c>
      <c r="BF288" s="190">
        <f>IF(N288="snížená",J288,0)</f>
        <v>0</v>
      </c>
      <c r="BG288" s="190">
        <f>IF(N288="zákl. přenesená",J288,0)</f>
        <v>0</v>
      </c>
      <c r="BH288" s="190">
        <f>IF(N288="sníž. přenesená",J288,0)</f>
        <v>0</v>
      </c>
      <c r="BI288" s="190">
        <f>IF(N288="nulová",J288,0)</f>
        <v>0</v>
      </c>
      <c r="BJ288" s="17" t="s">
        <v>80</v>
      </c>
      <c r="BK288" s="190">
        <f>ROUND(I288*H288,2)</f>
        <v>0</v>
      </c>
      <c r="BL288" s="17" t="s">
        <v>139</v>
      </c>
      <c r="BM288" s="189" t="s">
        <v>445</v>
      </c>
    </row>
    <row r="289" s="2" customFormat="1">
      <c r="A289" s="36"/>
      <c r="B289" s="37"/>
      <c r="C289" s="36"/>
      <c r="D289" s="191" t="s">
        <v>141</v>
      </c>
      <c r="E289" s="36"/>
      <c r="F289" s="192" t="s">
        <v>446</v>
      </c>
      <c r="G289" s="36"/>
      <c r="H289" s="36"/>
      <c r="I289" s="193"/>
      <c r="J289" s="36"/>
      <c r="K289" s="36"/>
      <c r="L289" s="37"/>
      <c r="M289" s="194"/>
      <c r="N289" s="195"/>
      <c r="O289" s="75"/>
      <c r="P289" s="75"/>
      <c r="Q289" s="75"/>
      <c r="R289" s="75"/>
      <c r="S289" s="75"/>
      <c r="T289" s="7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7" t="s">
        <v>141</v>
      </c>
      <c r="AU289" s="17" t="s">
        <v>82</v>
      </c>
    </row>
    <row r="290" s="13" customFormat="1">
      <c r="A290" s="13"/>
      <c r="B290" s="196"/>
      <c r="C290" s="13"/>
      <c r="D290" s="191" t="s">
        <v>143</v>
      </c>
      <c r="E290" s="197" t="s">
        <v>1</v>
      </c>
      <c r="F290" s="198" t="s">
        <v>447</v>
      </c>
      <c r="G290" s="13"/>
      <c r="H290" s="199">
        <v>195</v>
      </c>
      <c r="I290" s="200"/>
      <c r="J290" s="13"/>
      <c r="K290" s="13"/>
      <c r="L290" s="196"/>
      <c r="M290" s="201"/>
      <c r="N290" s="202"/>
      <c r="O290" s="202"/>
      <c r="P290" s="202"/>
      <c r="Q290" s="202"/>
      <c r="R290" s="202"/>
      <c r="S290" s="202"/>
      <c r="T290" s="20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7" t="s">
        <v>143</v>
      </c>
      <c r="AU290" s="197" t="s">
        <v>82</v>
      </c>
      <c r="AV290" s="13" t="s">
        <v>82</v>
      </c>
      <c r="AW290" s="13" t="s">
        <v>30</v>
      </c>
      <c r="AX290" s="13" t="s">
        <v>80</v>
      </c>
      <c r="AY290" s="197" t="s">
        <v>132</v>
      </c>
    </row>
    <row r="291" s="2" customFormat="1" ht="24.15" customHeight="1">
      <c r="A291" s="36"/>
      <c r="B291" s="177"/>
      <c r="C291" s="178" t="s">
        <v>448</v>
      </c>
      <c r="D291" s="178" t="s">
        <v>134</v>
      </c>
      <c r="E291" s="179" t="s">
        <v>449</v>
      </c>
      <c r="F291" s="180" t="s">
        <v>450</v>
      </c>
      <c r="G291" s="181" t="s">
        <v>152</v>
      </c>
      <c r="H291" s="182">
        <v>3.8399999999999999</v>
      </c>
      <c r="I291" s="183"/>
      <c r="J291" s="184">
        <f>ROUND(I291*H291,2)</f>
        <v>0</v>
      </c>
      <c r="K291" s="180" t="s">
        <v>138</v>
      </c>
      <c r="L291" s="37"/>
      <c r="M291" s="185" t="s">
        <v>1</v>
      </c>
      <c r="N291" s="186" t="s">
        <v>38</v>
      </c>
      <c r="O291" s="75"/>
      <c r="P291" s="187">
        <f>O291*H291</f>
        <v>0</v>
      </c>
      <c r="Q291" s="187">
        <v>0</v>
      </c>
      <c r="R291" s="187">
        <f>Q291*H291</f>
        <v>0</v>
      </c>
      <c r="S291" s="187">
        <v>2.6000000000000001</v>
      </c>
      <c r="T291" s="188">
        <f>S291*H291</f>
        <v>9.984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9" t="s">
        <v>139</v>
      </c>
      <c r="AT291" s="189" t="s">
        <v>134</v>
      </c>
      <c r="AU291" s="189" t="s">
        <v>82</v>
      </c>
      <c r="AY291" s="17" t="s">
        <v>132</v>
      </c>
      <c r="BE291" s="190">
        <f>IF(N291="základní",J291,0)</f>
        <v>0</v>
      </c>
      <c r="BF291" s="190">
        <f>IF(N291="snížená",J291,0)</f>
        <v>0</v>
      </c>
      <c r="BG291" s="190">
        <f>IF(N291="zákl. přenesená",J291,0)</f>
        <v>0</v>
      </c>
      <c r="BH291" s="190">
        <f>IF(N291="sníž. přenesená",J291,0)</f>
        <v>0</v>
      </c>
      <c r="BI291" s="190">
        <f>IF(N291="nulová",J291,0)</f>
        <v>0</v>
      </c>
      <c r="BJ291" s="17" t="s">
        <v>80</v>
      </c>
      <c r="BK291" s="190">
        <f>ROUND(I291*H291,2)</f>
        <v>0</v>
      </c>
      <c r="BL291" s="17" t="s">
        <v>139</v>
      </c>
      <c r="BM291" s="189" t="s">
        <v>451</v>
      </c>
    </row>
    <row r="292" s="2" customFormat="1">
      <c r="A292" s="36"/>
      <c r="B292" s="37"/>
      <c r="C292" s="36"/>
      <c r="D292" s="191" t="s">
        <v>141</v>
      </c>
      <c r="E292" s="36"/>
      <c r="F292" s="192" t="s">
        <v>452</v>
      </c>
      <c r="G292" s="36"/>
      <c r="H292" s="36"/>
      <c r="I292" s="193"/>
      <c r="J292" s="36"/>
      <c r="K292" s="36"/>
      <c r="L292" s="37"/>
      <c r="M292" s="194"/>
      <c r="N292" s="195"/>
      <c r="O292" s="75"/>
      <c r="P292" s="75"/>
      <c r="Q292" s="75"/>
      <c r="R292" s="75"/>
      <c r="S292" s="75"/>
      <c r="T292" s="76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7" t="s">
        <v>141</v>
      </c>
      <c r="AU292" s="17" t="s">
        <v>82</v>
      </c>
    </row>
    <row r="293" s="13" customFormat="1">
      <c r="A293" s="13"/>
      <c r="B293" s="196"/>
      <c r="C293" s="13"/>
      <c r="D293" s="191" t="s">
        <v>143</v>
      </c>
      <c r="E293" s="197" t="s">
        <v>1</v>
      </c>
      <c r="F293" s="198" t="s">
        <v>453</v>
      </c>
      <c r="G293" s="13"/>
      <c r="H293" s="199">
        <v>3.8399999999999999</v>
      </c>
      <c r="I293" s="200"/>
      <c r="J293" s="13"/>
      <c r="K293" s="13"/>
      <c r="L293" s="196"/>
      <c r="M293" s="201"/>
      <c r="N293" s="202"/>
      <c r="O293" s="202"/>
      <c r="P293" s="202"/>
      <c r="Q293" s="202"/>
      <c r="R293" s="202"/>
      <c r="S293" s="202"/>
      <c r="T293" s="20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197" t="s">
        <v>143</v>
      </c>
      <c r="AU293" s="197" t="s">
        <v>82</v>
      </c>
      <c r="AV293" s="13" t="s">
        <v>82</v>
      </c>
      <c r="AW293" s="13" t="s">
        <v>30</v>
      </c>
      <c r="AX293" s="13" t="s">
        <v>80</v>
      </c>
      <c r="AY293" s="197" t="s">
        <v>132</v>
      </c>
    </row>
    <row r="294" s="2" customFormat="1" ht="24.15" customHeight="1">
      <c r="A294" s="36"/>
      <c r="B294" s="177"/>
      <c r="C294" s="178" t="s">
        <v>454</v>
      </c>
      <c r="D294" s="178" t="s">
        <v>134</v>
      </c>
      <c r="E294" s="179" t="s">
        <v>455</v>
      </c>
      <c r="F294" s="180" t="s">
        <v>456</v>
      </c>
      <c r="G294" s="181" t="s">
        <v>212</v>
      </c>
      <c r="H294" s="182">
        <v>337.80000000000001</v>
      </c>
      <c r="I294" s="183"/>
      <c r="J294" s="184">
        <f>ROUND(I294*H294,2)</f>
        <v>0</v>
      </c>
      <c r="K294" s="180" t="s">
        <v>138</v>
      </c>
      <c r="L294" s="37"/>
      <c r="M294" s="185" t="s">
        <v>1</v>
      </c>
      <c r="N294" s="186" t="s">
        <v>38</v>
      </c>
      <c r="O294" s="75"/>
      <c r="P294" s="187">
        <f>O294*H294</f>
        <v>0</v>
      </c>
      <c r="Q294" s="187">
        <v>0.00090700000000000004</v>
      </c>
      <c r="R294" s="187">
        <f>Q294*H294</f>
        <v>0.30638460000000001</v>
      </c>
      <c r="S294" s="187">
        <v>0.0028</v>
      </c>
      <c r="T294" s="188">
        <f>S294*H294</f>
        <v>0.94584000000000001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9" t="s">
        <v>139</v>
      </c>
      <c r="AT294" s="189" t="s">
        <v>134</v>
      </c>
      <c r="AU294" s="189" t="s">
        <v>82</v>
      </c>
      <c r="AY294" s="17" t="s">
        <v>132</v>
      </c>
      <c r="BE294" s="190">
        <f>IF(N294="základní",J294,0)</f>
        <v>0</v>
      </c>
      <c r="BF294" s="190">
        <f>IF(N294="snížená",J294,0)</f>
        <v>0</v>
      </c>
      <c r="BG294" s="190">
        <f>IF(N294="zákl. přenesená",J294,0)</f>
        <v>0</v>
      </c>
      <c r="BH294" s="190">
        <f>IF(N294="sníž. přenesená",J294,0)</f>
        <v>0</v>
      </c>
      <c r="BI294" s="190">
        <f>IF(N294="nulová",J294,0)</f>
        <v>0</v>
      </c>
      <c r="BJ294" s="17" t="s">
        <v>80</v>
      </c>
      <c r="BK294" s="190">
        <f>ROUND(I294*H294,2)</f>
        <v>0</v>
      </c>
      <c r="BL294" s="17" t="s">
        <v>139</v>
      </c>
      <c r="BM294" s="189" t="s">
        <v>457</v>
      </c>
    </row>
    <row r="295" s="2" customFormat="1">
      <c r="A295" s="36"/>
      <c r="B295" s="37"/>
      <c r="C295" s="36"/>
      <c r="D295" s="191" t="s">
        <v>141</v>
      </c>
      <c r="E295" s="36"/>
      <c r="F295" s="192" t="s">
        <v>458</v>
      </c>
      <c r="G295" s="36"/>
      <c r="H295" s="36"/>
      <c r="I295" s="193"/>
      <c r="J295" s="36"/>
      <c r="K295" s="36"/>
      <c r="L295" s="37"/>
      <c r="M295" s="194"/>
      <c r="N295" s="195"/>
      <c r="O295" s="75"/>
      <c r="P295" s="75"/>
      <c r="Q295" s="75"/>
      <c r="R295" s="75"/>
      <c r="S295" s="75"/>
      <c r="T295" s="76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7" t="s">
        <v>141</v>
      </c>
      <c r="AU295" s="17" t="s">
        <v>82</v>
      </c>
    </row>
    <row r="296" s="13" customFormat="1">
      <c r="A296" s="13"/>
      <c r="B296" s="196"/>
      <c r="C296" s="13"/>
      <c r="D296" s="191" t="s">
        <v>143</v>
      </c>
      <c r="E296" s="197" t="s">
        <v>1</v>
      </c>
      <c r="F296" s="198" t="s">
        <v>459</v>
      </c>
      <c r="G296" s="13"/>
      <c r="H296" s="199">
        <v>88.799999999999997</v>
      </c>
      <c r="I296" s="200"/>
      <c r="J296" s="13"/>
      <c r="K296" s="13"/>
      <c r="L296" s="196"/>
      <c r="M296" s="201"/>
      <c r="N296" s="202"/>
      <c r="O296" s="202"/>
      <c r="P296" s="202"/>
      <c r="Q296" s="202"/>
      <c r="R296" s="202"/>
      <c r="S296" s="202"/>
      <c r="T296" s="20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7" t="s">
        <v>143</v>
      </c>
      <c r="AU296" s="197" t="s">
        <v>82</v>
      </c>
      <c r="AV296" s="13" t="s">
        <v>82</v>
      </c>
      <c r="AW296" s="13" t="s">
        <v>30</v>
      </c>
      <c r="AX296" s="13" t="s">
        <v>73</v>
      </c>
      <c r="AY296" s="197" t="s">
        <v>132</v>
      </c>
    </row>
    <row r="297" s="13" customFormat="1">
      <c r="A297" s="13"/>
      <c r="B297" s="196"/>
      <c r="C297" s="13"/>
      <c r="D297" s="191" t="s">
        <v>143</v>
      </c>
      <c r="E297" s="197" t="s">
        <v>1</v>
      </c>
      <c r="F297" s="198" t="s">
        <v>460</v>
      </c>
      <c r="G297" s="13"/>
      <c r="H297" s="199">
        <v>159</v>
      </c>
      <c r="I297" s="200"/>
      <c r="J297" s="13"/>
      <c r="K297" s="13"/>
      <c r="L297" s="196"/>
      <c r="M297" s="201"/>
      <c r="N297" s="202"/>
      <c r="O297" s="202"/>
      <c r="P297" s="202"/>
      <c r="Q297" s="202"/>
      <c r="R297" s="202"/>
      <c r="S297" s="202"/>
      <c r="T297" s="20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7" t="s">
        <v>143</v>
      </c>
      <c r="AU297" s="197" t="s">
        <v>82</v>
      </c>
      <c r="AV297" s="13" t="s">
        <v>82</v>
      </c>
      <c r="AW297" s="13" t="s">
        <v>30</v>
      </c>
      <c r="AX297" s="13" t="s">
        <v>73</v>
      </c>
      <c r="AY297" s="197" t="s">
        <v>132</v>
      </c>
    </row>
    <row r="298" s="13" customFormat="1">
      <c r="A298" s="13"/>
      <c r="B298" s="196"/>
      <c r="C298" s="13"/>
      <c r="D298" s="191" t="s">
        <v>143</v>
      </c>
      <c r="E298" s="197" t="s">
        <v>1</v>
      </c>
      <c r="F298" s="198" t="s">
        <v>461</v>
      </c>
      <c r="G298" s="13"/>
      <c r="H298" s="199">
        <v>45</v>
      </c>
      <c r="I298" s="200"/>
      <c r="J298" s="13"/>
      <c r="K298" s="13"/>
      <c r="L298" s="196"/>
      <c r="M298" s="201"/>
      <c r="N298" s="202"/>
      <c r="O298" s="202"/>
      <c r="P298" s="202"/>
      <c r="Q298" s="202"/>
      <c r="R298" s="202"/>
      <c r="S298" s="202"/>
      <c r="T298" s="20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97" t="s">
        <v>143</v>
      </c>
      <c r="AU298" s="197" t="s">
        <v>82</v>
      </c>
      <c r="AV298" s="13" t="s">
        <v>82</v>
      </c>
      <c r="AW298" s="13" t="s">
        <v>30</v>
      </c>
      <c r="AX298" s="13" t="s">
        <v>73</v>
      </c>
      <c r="AY298" s="197" t="s">
        <v>132</v>
      </c>
    </row>
    <row r="299" s="13" customFormat="1">
      <c r="A299" s="13"/>
      <c r="B299" s="196"/>
      <c r="C299" s="13"/>
      <c r="D299" s="191" t="s">
        <v>143</v>
      </c>
      <c r="E299" s="197" t="s">
        <v>1</v>
      </c>
      <c r="F299" s="198" t="s">
        <v>462</v>
      </c>
      <c r="G299" s="13"/>
      <c r="H299" s="199">
        <v>45</v>
      </c>
      <c r="I299" s="200"/>
      <c r="J299" s="13"/>
      <c r="K299" s="13"/>
      <c r="L299" s="196"/>
      <c r="M299" s="201"/>
      <c r="N299" s="202"/>
      <c r="O299" s="202"/>
      <c r="P299" s="202"/>
      <c r="Q299" s="202"/>
      <c r="R299" s="202"/>
      <c r="S299" s="202"/>
      <c r="T299" s="20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7" t="s">
        <v>143</v>
      </c>
      <c r="AU299" s="197" t="s">
        <v>82</v>
      </c>
      <c r="AV299" s="13" t="s">
        <v>82</v>
      </c>
      <c r="AW299" s="13" t="s">
        <v>30</v>
      </c>
      <c r="AX299" s="13" t="s">
        <v>73</v>
      </c>
      <c r="AY299" s="197" t="s">
        <v>132</v>
      </c>
    </row>
    <row r="300" s="14" customFormat="1">
      <c r="A300" s="14"/>
      <c r="B300" s="214"/>
      <c r="C300" s="14"/>
      <c r="D300" s="191" t="s">
        <v>143</v>
      </c>
      <c r="E300" s="215" t="s">
        <v>1</v>
      </c>
      <c r="F300" s="216" t="s">
        <v>463</v>
      </c>
      <c r="G300" s="14"/>
      <c r="H300" s="217">
        <v>337.80000000000001</v>
      </c>
      <c r="I300" s="218"/>
      <c r="J300" s="14"/>
      <c r="K300" s="14"/>
      <c r="L300" s="214"/>
      <c r="M300" s="219"/>
      <c r="N300" s="220"/>
      <c r="O300" s="220"/>
      <c r="P300" s="220"/>
      <c r="Q300" s="220"/>
      <c r="R300" s="220"/>
      <c r="S300" s="220"/>
      <c r="T300" s="22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15" t="s">
        <v>143</v>
      </c>
      <c r="AU300" s="215" t="s">
        <v>82</v>
      </c>
      <c r="AV300" s="14" t="s">
        <v>139</v>
      </c>
      <c r="AW300" s="14" t="s">
        <v>30</v>
      </c>
      <c r="AX300" s="14" t="s">
        <v>80</v>
      </c>
      <c r="AY300" s="215" t="s">
        <v>132</v>
      </c>
    </row>
    <row r="301" s="2" customFormat="1" ht="33" customHeight="1">
      <c r="A301" s="36"/>
      <c r="B301" s="177"/>
      <c r="C301" s="178" t="s">
        <v>464</v>
      </c>
      <c r="D301" s="178" t="s">
        <v>134</v>
      </c>
      <c r="E301" s="179" t="s">
        <v>465</v>
      </c>
      <c r="F301" s="180" t="s">
        <v>466</v>
      </c>
      <c r="G301" s="181" t="s">
        <v>212</v>
      </c>
      <c r="H301" s="182">
        <v>20</v>
      </c>
      <c r="I301" s="183"/>
      <c r="J301" s="184">
        <f>ROUND(I301*H301,2)</f>
        <v>0</v>
      </c>
      <c r="K301" s="180" t="s">
        <v>138</v>
      </c>
      <c r="L301" s="37"/>
      <c r="M301" s="185" t="s">
        <v>1</v>
      </c>
      <c r="N301" s="186" t="s">
        <v>38</v>
      </c>
      <c r="O301" s="75"/>
      <c r="P301" s="187">
        <f>O301*H301</f>
        <v>0</v>
      </c>
      <c r="Q301" s="187">
        <v>0.00041730000000000001</v>
      </c>
      <c r="R301" s="187">
        <f>Q301*H301</f>
        <v>0.0083459999999999993</v>
      </c>
      <c r="S301" s="187">
        <v>0</v>
      </c>
      <c r="T301" s="188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9" t="s">
        <v>139</v>
      </c>
      <c r="AT301" s="189" t="s">
        <v>134</v>
      </c>
      <c r="AU301" s="189" t="s">
        <v>82</v>
      </c>
      <c r="AY301" s="17" t="s">
        <v>132</v>
      </c>
      <c r="BE301" s="190">
        <f>IF(N301="základní",J301,0)</f>
        <v>0</v>
      </c>
      <c r="BF301" s="190">
        <f>IF(N301="snížená",J301,0)</f>
        <v>0</v>
      </c>
      <c r="BG301" s="190">
        <f>IF(N301="zákl. přenesená",J301,0)</f>
        <v>0</v>
      </c>
      <c r="BH301" s="190">
        <f>IF(N301="sníž. přenesená",J301,0)</f>
        <v>0</v>
      </c>
      <c r="BI301" s="190">
        <f>IF(N301="nulová",J301,0)</f>
        <v>0</v>
      </c>
      <c r="BJ301" s="17" t="s">
        <v>80</v>
      </c>
      <c r="BK301" s="190">
        <f>ROUND(I301*H301,2)</f>
        <v>0</v>
      </c>
      <c r="BL301" s="17" t="s">
        <v>139</v>
      </c>
      <c r="BM301" s="189" t="s">
        <v>467</v>
      </c>
    </row>
    <row r="302" s="2" customFormat="1">
      <c r="A302" s="36"/>
      <c r="B302" s="37"/>
      <c r="C302" s="36"/>
      <c r="D302" s="191" t="s">
        <v>141</v>
      </c>
      <c r="E302" s="36"/>
      <c r="F302" s="192" t="s">
        <v>468</v>
      </c>
      <c r="G302" s="36"/>
      <c r="H302" s="36"/>
      <c r="I302" s="193"/>
      <c r="J302" s="36"/>
      <c r="K302" s="36"/>
      <c r="L302" s="37"/>
      <c r="M302" s="194"/>
      <c r="N302" s="195"/>
      <c r="O302" s="75"/>
      <c r="P302" s="75"/>
      <c r="Q302" s="75"/>
      <c r="R302" s="75"/>
      <c r="S302" s="75"/>
      <c r="T302" s="76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7" t="s">
        <v>141</v>
      </c>
      <c r="AU302" s="17" t="s">
        <v>82</v>
      </c>
    </row>
    <row r="303" s="13" customFormat="1">
      <c r="A303" s="13"/>
      <c r="B303" s="196"/>
      <c r="C303" s="13"/>
      <c r="D303" s="191" t="s">
        <v>143</v>
      </c>
      <c r="E303" s="197" t="s">
        <v>1</v>
      </c>
      <c r="F303" s="198" t="s">
        <v>469</v>
      </c>
      <c r="G303" s="13"/>
      <c r="H303" s="199">
        <v>20</v>
      </c>
      <c r="I303" s="200"/>
      <c r="J303" s="13"/>
      <c r="K303" s="13"/>
      <c r="L303" s="196"/>
      <c r="M303" s="201"/>
      <c r="N303" s="202"/>
      <c r="O303" s="202"/>
      <c r="P303" s="202"/>
      <c r="Q303" s="202"/>
      <c r="R303" s="202"/>
      <c r="S303" s="202"/>
      <c r="T303" s="20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7" t="s">
        <v>143</v>
      </c>
      <c r="AU303" s="197" t="s">
        <v>82</v>
      </c>
      <c r="AV303" s="13" t="s">
        <v>82</v>
      </c>
      <c r="AW303" s="13" t="s">
        <v>30</v>
      </c>
      <c r="AX303" s="13" t="s">
        <v>80</v>
      </c>
      <c r="AY303" s="197" t="s">
        <v>132</v>
      </c>
    </row>
    <row r="304" s="2" customFormat="1" ht="24.15" customHeight="1">
      <c r="A304" s="36"/>
      <c r="B304" s="177"/>
      <c r="C304" s="178" t="s">
        <v>470</v>
      </c>
      <c r="D304" s="178" t="s">
        <v>134</v>
      </c>
      <c r="E304" s="179" t="s">
        <v>471</v>
      </c>
      <c r="F304" s="180" t="s">
        <v>472</v>
      </c>
      <c r="G304" s="181" t="s">
        <v>137</v>
      </c>
      <c r="H304" s="182">
        <v>490.80000000000001</v>
      </c>
      <c r="I304" s="183"/>
      <c r="J304" s="184">
        <f>ROUND(I304*H304,2)</f>
        <v>0</v>
      </c>
      <c r="K304" s="180" t="s">
        <v>138</v>
      </c>
      <c r="L304" s="37"/>
      <c r="M304" s="185" t="s">
        <v>1</v>
      </c>
      <c r="N304" s="186" t="s">
        <v>38</v>
      </c>
      <c r="O304" s="75"/>
      <c r="P304" s="187">
        <f>O304*H304</f>
        <v>0</v>
      </c>
      <c r="Q304" s="187">
        <v>0</v>
      </c>
      <c r="R304" s="187">
        <f>Q304*H304</f>
        <v>0</v>
      </c>
      <c r="S304" s="187">
        <v>0.070000000000000007</v>
      </c>
      <c r="T304" s="188">
        <f>S304*H304</f>
        <v>34.356000000000002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9" t="s">
        <v>139</v>
      </c>
      <c r="AT304" s="189" t="s">
        <v>134</v>
      </c>
      <c r="AU304" s="189" t="s">
        <v>82</v>
      </c>
      <c r="AY304" s="17" t="s">
        <v>132</v>
      </c>
      <c r="BE304" s="190">
        <f>IF(N304="základní",J304,0)</f>
        <v>0</v>
      </c>
      <c r="BF304" s="190">
        <f>IF(N304="snížená",J304,0)</f>
        <v>0</v>
      </c>
      <c r="BG304" s="190">
        <f>IF(N304="zákl. přenesená",J304,0)</f>
        <v>0</v>
      </c>
      <c r="BH304" s="190">
        <f>IF(N304="sníž. přenesená",J304,0)</f>
        <v>0</v>
      </c>
      <c r="BI304" s="190">
        <f>IF(N304="nulová",J304,0)</f>
        <v>0</v>
      </c>
      <c r="BJ304" s="17" t="s">
        <v>80</v>
      </c>
      <c r="BK304" s="190">
        <f>ROUND(I304*H304,2)</f>
        <v>0</v>
      </c>
      <c r="BL304" s="17" t="s">
        <v>139</v>
      </c>
      <c r="BM304" s="189" t="s">
        <v>473</v>
      </c>
    </row>
    <row r="305" s="2" customFormat="1">
      <c r="A305" s="36"/>
      <c r="B305" s="37"/>
      <c r="C305" s="36"/>
      <c r="D305" s="191" t="s">
        <v>141</v>
      </c>
      <c r="E305" s="36"/>
      <c r="F305" s="192" t="s">
        <v>474</v>
      </c>
      <c r="G305" s="36"/>
      <c r="H305" s="36"/>
      <c r="I305" s="193"/>
      <c r="J305" s="36"/>
      <c r="K305" s="36"/>
      <c r="L305" s="37"/>
      <c r="M305" s="194"/>
      <c r="N305" s="195"/>
      <c r="O305" s="75"/>
      <c r="P305" s="75"/>
      <c r="Q305" s="75"/>
      <c r="R305" s="75"/>
      <c r="S305" s="75"/>
      <c r="T305" s="7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7" t="s">
        <v>141</v>
      </c>
      <c r="AU305" s="17" t="s">
        <v>82</v>
      </c>
    </row>
    <row r="306" s="13" customFormat="1">
      <c r="A306" s="13"/>
      <c r="B306" s="196"/>
      <c r="C306" s="13"/>
      <c r="D306" s="191" t="s">
        <v>143</v>
      </c>
      <c r="E306" s="197" t="s">
        <v>1</v>
      </c>
      <c r="F306" s="198" t="s">
        <v>399</v>
      </c>
      <c r="G306" s="13"/>
      <c r="H306" s="199">
        <v>76.799999999999997</v>
      </c>
      <c r="I306" s="200"/>
      <c r="J306" s="13"/>
      <c r="K306" s="13"/>
      <c r="L306" s="196"/>
      <c r="M306" s="201"/>
      <c r="N306" s="202"/>
      <c r="O306" s="202"/>
      <c r="P306" s="202"/>
      <c r="Q306" s="202"/>
      <c r="R306" s="202"/>
      <c r="S306" s="202"/>
      <c r="T306" s="20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197" t="s">
        <v>143</v>
      </c>
      <c r="AU306" s="197" t="s">
        <v>82</v>
      </c>
      <c r="AV306" s="13" t="s">
        <v>82</v>
      </c>
      <c r="AW306" s="13" t="s">
        <v>30</v>
      </c>
      <c r="AX306" s="13" t="s">
        <v>73</v>
      </c>
      <c r="AY306" s="197" t="s">
        <v>132</v>
      </c>
    </row>
    <row r="307" s="13" customFormat="1">
      <c r="A307" s="13"/>
      <c r="B307" s="196"/>
      <c r="C307" s="13"/>
      <c r="D307" s="191" t="s">
        <v>143</v>
      </c>
      <c r="E307" s="197" t="s">
        <v>1</v>
      </c>
      <c r="F307" s="198" t="s">
        <v>400</v>
      </c>
      <c r="G307" s="13"/>
      <c r="H307" s="199">
        <v>153</v>
      </c>
      <c r="I307" s="200"/>
      <c r="J307" s="13"/>
      <c r="K307" s="13"/>
      <c r="L307" s="196"/>
      <c r="M307" s="201"/>
      <c r="N307" s="202"/>
      <c r="O307" s="202"/>
      <c r="P307" s="202"/>
      <c r="Q307" s="202"/>
      <c r="R307" s="202"/>
      <c r="S307" s="202"/>
      <c r="T307" s="20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197" t="s">
        <v>143</v>
      </c>
      <c r="AU307" s="197" t="s">
        <v>82</v>
      </c>
      <c r="AV307" s="13" t="s">
        <v>82</v>
      </c>
      <c r="AW307" s="13" t="s">
        <v>30</v>
      </c>
      <c r="AX307" s="13" t="s">
        <v>73</v>
      </c>
      <c r="AY307" s="197" t="s">
        <v>132</v>
      </c>
    </row>
    <row r="308" s="13" customFormat="1">
      <c r="A308" s="13"/>
      <c r="B308" s="196"/>
      <c r="C308" s="13"/>
      <c r="D308" s="191" t="s">
        <v>143</v>
      </c>
      <c r="E308" s="197" t="s">
        <v>1</v>
      </c>
      <c r="F308" s="198" t="s">
        <v>401</v>
      </c>
      <c r="G308" s="13"/>
      <c r="H308" s="199">
        <v>117</v>
      </c>
      <c r="I308" s="200"/>
      <c r="J308" s="13"/>
      <c r="K308" s="13"/>
      <c r="L308" s="196"/>
      <c r="M308" s="201"/>
      <c r="N308" s="202"/>
      <c r="O308" s="202"/>
      <c r="P308" s="202"/>
      <c r="Q308" s="202"/>
      <c r="R308" s="202"/>
      <c r="S308" s="202"/>
      <c r="T308" s="20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197" t="s">
        <v>143</v>
      </c>
      <c r="AU308" s="197" t="s">
        <v>82</v>
      </c>
      <c r="AV308" s="13" t="s">
        <v>82</v>
      </c>
      <c r="AW308" s="13" t="s">
        <v>30</v>
      </c>
      <c r="AX308" s="13" t="s">
        <v>73</v>
      </c>
      <c r="AY308" s="197" t="s">
        <v>132</v>
      </c>
    </row>
    <row r="309" s="13" customFormat="1">
      <c r="A309" s="13"/>
      <c r="B309" s="196"/>
      <c r="C309" s="13"/>
      <c r="D309" s="191" t="s">
        <v>143</v>
      </c>
      <c r="E309" s="197" t="s">
        <v>1</v>
      </c>
      <c r="F309" s="198" t="s">
        <v>402</v>
      </c>
      <c r="G309" s="13"/>
      <c r="H309" s="199">
        <v>96</v>
      </c>
      <c r="I309" s="200"/>
      <c r="J309" s="13"/>
      <c r="K309" s="13"/>
      <c r="L309" s="196"/>
      <c r="M309" s="201"/>
      <c r="N309" s="202"/>
      <c r="O309" s="202"/>
      <c r="P309" s="202"/>
      <c r="Q309" s="202"/>
      <c r="R309" s="202"/>
      <c r="S309" s="202"/>
      <c r="T309" s="20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7" t="s">
        <v>143</v>
      </c>
      <c r="AU309" s="197" t="s">
        <v>82</v>
      </c>
      <c r="AV309" s="13" t="s">
        <v>82</v>
      </c>
      <c r="AW309" s="13" t="s">
        <v>30</v>
      </c>
      <c r="AX309" s="13" t="s">
        <v>73</v>
      </c>
      <c r="AY309" s="197" t="s">
        <v>132</v>
      </c>
    </row>
    <row r="310" s="13" customFormat="1">
      <c r="A310" s="13"/>
      <c r="B310" s="196"/>
      <c r="C310" s="13"/>
      <c r="D310" s="191" t="s">
        <v>143</v>
      </c>
      <c r="E310" s="197" t="s">
        <v>1</v>
      </c>
      <c r="F310" s="198" t="s">
        <v>475</v>
      </c>
      <c r="G310" s="13"/>
      <c r="H310" s="199">
        <v>48</v>
      </c>
      <c r="I310" s="200"/>
      <c r="J310" s="13"/>
      <c r="K310" s="13"/>
      <c r="L310" s="196"/>
      <c r="M310" s="201"/>
      <c r="N310" s="202"/>
      <c r="O310" s="202"/>
      <c r="P310" s="202"/>
      <c r="Q310" s="202"/>
      <c r="R310" s="202"/>
      <c r="S310" s="202"/>
      <c r="T310" s="20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7" t="s">
        <v>143</v>
      </c>
      <c r="AU310" s="197" t="s">
        <v>82</v>
      </c>
      <c r="AV310" s="13" t="s">
        <v>82</v>
      </c>
      <c r="AW310" s="13" t="s">
        <v>30</v>
      </c>
      <c r="AX310" s="13" t="s">
        <v>73</v>
      </c>
      <c r="AY310" s="197" t="s">
        <v>132</v>
      </c>
    </row>
    <row r="311" s="14" customFormat="1">
      <c r="A311" s="14"/>
      <c r="B311" s="214"/>
      <c r="C311" s="14"/>
      <c r="D311" s="191" t="s">
        <v>143</v>
      </c>
      <c r="E311" s="215" t="s">
        <v>1</v>
      </c>
      <c r="F311" s="216" t="s">
        <v>315</v>
      </c>
      <c r="G311" s="14"/>
      <c r="H311" s="217">
        <v>490.80000000000001</v>
      </c>
      <c r="I311" s="218"/>
      <c r="J311" s="14"/>
      <c r="K311" s="14"/>
      <c r="L311" s="214"/>
      <c r="M311" s="219"/>
      <c r="N311" s="220"/>
      <c r="O311" s="220"/>
      <c r="P311" s="220"/>
      <c r="Q311" s="220"/>
      <c r="R311" s="220"/>
      <c r="S311" s="220"/>
      <c r="T311" s="22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15" t="s">
        <v>143</v>
      </c>
      <c r="AU311" s="215" t="s">
        <v>82</v>
      </c>
      <c r="AV311" s="14" t="s">
        <v>139</v>
      </c>
      <c r="AW311" s="14" t="s">
        <v>30</v>
      </c>
      <c r="AX311" s="14" t="s">
        <v>80</v>
      </c>
      <c r="AY311" s="215" t="s">
        <v>132</v>
      </c>
    </row>
    <row r="312" s="2" customFormat="1" ht="24.15" customHeight="1">
      <c r="A312" s="36"/>
      <c r="B312" s="177"/>
      <c r="C312" s="178" t="s">
        <v>476</v>
      </c>
      <c r="D312" s="178" t="s">
        <v>134</v>
      </c>
      <c r="E312" s="179" t="s">
        <v>477</v>
      </c>
      <c r="F312" s="180" t="s">
        <v>478</v>
      </c>
      <c r="G312" s="181" t="s">
        <v>137</v>
      </c>
      <c r="H312" s="182">
        <v>245.40000000000001</v>
      </c>
      <c r="I312" s="183"/>
      <c r="J312" s="184">
        <f>ROUND(I312*H312,2)</f>
        <v>0</v>
      </c>
      <c r="K312" s="180" t="s">
        <v>138</v>
      </c>
      <c r="L312" s="37"/>
      <c r="M312" s="185" t="s">
        <v>1</v>
      </c>
      <c r="N312" s="186" t="s">
        <v>38</v>
      </c>
      <c r="O312" s="75"/>
      <c r="P312" s="187">
        <f>O312*H312</f>
        <v>0</v>
      </c>
      <c r="Q312" s="187">
        <v>0</v>
      </c>
      <c r="R312" s="187">
        <f>Q312*H312</f>
        <v>0</v>
      </c>
      <c r="S312" s="187">
        <v>0.077899999999999997</v>
      </c>
      <c r="T312" s="188">
        <f>S312*H312</f>
        <v>19.11666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9" t="s">
        <v>139</v>
      </c>
      <c r="AT312" s="189" t="s">
        <v>134</v>
      </c>
      <c r="AU312" s="189" t="s">
        <v>82</v>
      </c>
      <c r="AY312" s="17" t="s">
        <v>132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7" t="s">
        <v>80</v>
      </c>
      <c r="BK312" s="190">
        <f>ROUND(I312*H312,2)</f>
        <v>0</v>
      </c>
      <c r="BL312" s="17" t="s">
        <v>139</v>
      </c>
      <c r="BM312" s="189" t="s">
        <v>479</v>
      </c>
    </row>
    <row r="313" s="2" customFormat="1">
      <c r="A313" s="36"/>
      <c r="B313" s="37"/>
      <c r="C313" s="36"/>
      <c r="D313" s="191" t="s">
        <v>141</v>
      </c>
      <c r="E313" s="36"/>
      <c r="F313" s="192" t="s">
        <v>480</v>
      </c>
      <c r="G313" s="36"/>
      <c r="H313" s="36"/>
      <c r="I313" s="193"/>
      <c r="J313" s="36"/>
      <c r="K313" s="36"/>
      <c r="L313" s="37"/>
      <c r="M313" s="194"/>
      <c r="N313" s="195"/>
      <c r="O313" s="75"/>
      <c r="P313" s="75"/>
      <c r="Q313" s="75"/>
      <c r="R313" s="75"/>
      <c r="S313" s="75"/>
      <c r="T313" s="76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7" t="s">
        <v>141</v>
      </c>
      <c r="AU313" s="17" t="s">
        <v>82</v>
      </c>
    </row>
    <row r="314" s="2" customFormat="1" ht="24.15" customHeight="1">
      <c r="A314" s="36"/>
      <c r="B314" s="177"/>
      <c r="C314" s="178" t="s">
        <v>481</v>
      </c>
      <c r="D314" s="178" t="s">
        <v>134</v>
      </c>
      <c r="E314" s="179" t="s">
        <v>482</v>
      </c>
      <c r="F314" s="180" t="s">
        <v>483</v>
      </c>
      <c r="G314" s="181" t="s">
        <v>152</v>
      </c>
      <c r="H314" s="182">
        <v>5</v>
      </c>
      <c r="I314" s="183"/>
      <c r="J314" s="184">
        <f>ROUND(I314*H314,2)</f>
        <v>0</v>
      </c>
      <c r="K314" s="180" t="s">
        <v>138</v>
      </c>
      <c r="L314" s="37"/>
      <c r="M314" s="185" t="s">
        <v>1</v>
      </c>
      <c r="N314" s="186" t="s">
        <v>38</v>
      </c>
      <c r="O314" s="75"/>
      <c r="P314" s="187">
        <f>O314*H314</f>
        <v>0</v>
      </c>
      <c r="Q314" s="187">
        <v>0.50375000000000003</v>
      </c>
      <c r="R314" s="187">
        <f>Q314*H314</f>
        <v>2.5187500000000003</v>
      </c>
      <c r="S314" s="187">
        <v>2.5</v>
      </c>
      <c r="T314" s="188">
        <f>S314*H314</f>
        <v>12.5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89" t="s">
        <v>139</v>
      </c>
      <c r="AT314" s="189" t="s">
        <v>134</v>
      </c>
      <c r="AU314" s="189" t="s">
        <v>82</v>
      </c>
      <c r="AY314" s="17" t="s">
        <v>132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80</v>
      </c>
      <c r="BK314" s="190">
        <f>ROUND(I314*H314,2)</f>
        <v>0</v>
      </c>
      <c r="BL314" s="17" t="s">
        <v>139</v>
      </c>
      <c r="BM314" s="189" t="s">
        <v>484</v>
      </c>
    </row>
    <row r="315" s="2" customFormat="1">
      <c r="A315" s="36"/>
      <c r="B315" s="37"/>
      <c r="C315" s="36"/>
      <c r="D315" s="191" t="s">
        <v>141</v>
      </c>
      <c r="E315" s="36"/>
      <c r="F315" s="192" t="s">
        <v>485</v>
      </c>
      <c r="G315" s="36"/>
      <c r="H315" s="36"/>
      <c r="I315" s="193"/>
      <c r="J315" s="36"/>
      <c r="K315" s="36"/>
      <c r="L315" s="37"/>
      <c r="M315" s="194"/>
      <c r="N315" s="195"/>
      <c r="O315" s="75"/>
      <c r="P315" s="75"/>
      <c r="Q315" s="75"/>
      <c r="R315" s="75"/>
      <c r="S315" s="75"/>
      <c r="T315" s="76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7" t="s">
        <v>141</v>
      </c>
      <c r="AU315" s="17" t="s">
        <v>82</v>
      </c>
    </row>
    <row r="316" s="13" customFormat="1">
      <c r="A316" s="13"/>
      <c r="B316" s="196"/>
      <c r="C316" s="13"/>
      <c r="D316" s="191" t="s">
        <v>143</v>
      </c>
      <c r="E316" s="197" t="s">
        <v>1</v>
      </c>
      <c r="F316" s="198" t="s">
        <v>486</v>
      </c>
      <c r="G316" s="13"/>
      <c r="H316" s="199">
        <v>5</v>
      </c>
      <c r="I316" s="200"/>
      <c r="J316" s="13"/>
      <c r="K316" s="13"/>
      <c r="L316" s="196"/>
      <c r="M316" s="201"/>
      <c r="N316" s="202"/>
      <c r="O316" s="202"/>
      <c r="P316" s="202"/>
      <c r="Q316" s="202"/>
      <c r="R316" s="202"/>
      <c r="S316" s="202"/>
      <c r="T316" s="20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7" t="s">
        <v>143</v>
      </c>
      <c r="AU316" s="197" t="s">
        <v>82</v>
      </c>
      <c r="AV316" s="13" t="s">
        <v>82</v>
      </c>
      <c r="AW316" s="13" t="s">
        <v>30</v>
      </c>
      <c r="AX316" s="13" t="s">
        <v>80</v>
      </c>
      <c r="AY316" s="197" t="s">
        <v>132</v>
      </c>
    </row>
    <row r="317" s="2" customFormat="1" ht="24.15" customHeight="1">
      <c r="A317" s="36"/>
      <c r="B317" s="177"/>
      <c r="C317" s="204" t="s">
        <v>487</v>
      </c>
      <c r="D317" s="204" t="s">
        <v>224</v>
      </c>
      <c r="E317" s="205" t="s">
        <v>488</v>
      </c>
      <c r="F317" s="206" t="s">
        <v>489</v>
      </c>
      <c r="G317" s="207" t="s">
        <v>189</v>
      </c>
      <c r="H317" s="208">
        <v>13</v>
      </c>
      <c r="I317" s="209"/>
      <c r="J317" s="210">
        <f>ROUND(I317*H317,2)</f>
        <v>0</v>
      </c>
      <c r="K317" s="206" t="s">
        <v>138</v>
      </c>
      <c r="L317" s="211"/>
      <c r="M317" s="212" t="s">
        <v>1</v>
      </c>
      <c r="N317" s="213" t="s">
        <v>38</v>
      </c>
      <c r="O317" s="75"/>
      <c r="P317" s="187">
        <f>O317*H317</f>
        <v>0</v>
      </c>
      <c r="Q317" s="187">
        <v>1</v>
      </c>
      <c r="R317" s="187">
        <f>Q317*H317</f>
        <v>13</v>
      </c>
      <c r="S317" s="187">
        <v>0</v>
      </c>
      <c r="T317" s="188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9" t="s">
        <v>176</v>
      </c>
      <c r="AT317" s="189" t="s">
        <v>224</v>
      </c>
      <c r="AU317" s="189" t="s">
        <v>82</v>
      </c>
      <c r="AY317" s="17" t="s">
        <v>132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80</v>
      </c>
      <c r="BK317" s="190">
        <f>ROUND(I317*H317,2)</f>
        <v>0</v>
      </c>
      <c r="BL317" s="17" t="s">
        <v>139</v>
      </c>
      <c r="BM317" s="189" t="s">
        <v>490</v>
      </c>
    </row>
    <row r="318" s="2" customFormat="1">
      <c r="A318" s="36"/>
      <c r="B318" s="37"/>
      <c r="C318" s="36"/>
      <c r="D318" s="191" t="s">
        <v>141</v>
      </c>
      <c r="E318" s="36"/>
      <c r="F318" s="192" t="s">
        <v>489</v>
      </c>
      <c r="G318" s="36"/>
      <c r="H318" s="36"/>
      <c r="I318" s="193"/>
      <c r="J318" s="36"/>
      <c r="K318" s="36"/>
      <c r="L318" s="37"/>
      <c r="M318" s="194"/>
      <c r="N318" s="195"/>
      <c r="O318" s="75"/>
      <c r="P318" s="75"/>
      <c r="Q318" s="75"/>
      <c r="R318" s="75"/>
      <c r="S318" s="75"/>
      <c r="T318" s="76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7" t="s">
        <v>141</v>
      </c>
      <c r="AU318" s="17" t="s">
        <v>82</v>
      </c>
    </row>
    <row r="319" s="13" customFormat="1">
      <c r="A319" s="13"/>
      <c r="B319" s="196"/>
      <c r="C319" s="13"/>
      <c r="D319" s="191" t="s">
        <v>143</v>
      </c>
      <c r="E319" s="13"/>
      <c r="F319" s="198" t="s">
        <v>491</v>
      </c>
      <c r="G319" s="13"/>
      <c r="H319" s="199">
        <v>13</v>
      </c>
      <c r="I319" s="200"/>
      <c r="J319" s="13"/>
      <c r="K319" s="13"/>
      <c r="L319" s="196"/>
      <c r="M319" s="201"/>
      <c r="N319" s="202"/>
      <c r="O319" s="202"/>
      <c r="P319" s="202"/>
      <c r="Q319" s="202"/>
      <c r="R319" s="202"/>
      <c r="S319" s="202"/>
      <c r="T319" s="20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197" t="s">
        <v>143</v>
      </c>
      <c r="AU319" s="197" t="s">
        <v>82</v>
      </c>
      <c r="AV319" s="13" t="s">
        <v>82</v>
      </c>
      <c r="AW319" s="13" t="s">
        <v>3</v>
      </c>
      <c r="AX319" s="13" t="s">
        <v>80</v>
      </c>
      <c r="AY319" s="197" t="s">
        <v>132</v>
      </c>
    </row>
    <row r="320" s="2" customFormat="1" ht="24.15" customHeight="1">
      <c r="A320" s="36"/>
      <c r="B320" s="177"/>
      <c r="C320" s="178" t="s">
        <v>492</v>
      </c>
      <c r="D320" s="178" t="s">
        <v>134</v>
      </c>
      <c r="E320" s="179" t="s">
        <v>493</v>
      </c>
      <c r="F320" s="180" t="s">
        <v>494</v>
      </c>
      <c r="G320" s="181" t="s">
        <v>137</v>
      </c>
      <c r="H320" s="182">
        <v>245.40000000000001</v>
      </c>
      <c r="I320" s="183"/>
      <c r="J320" s="184">
        <f>ROUND(I320*H320,2)</f>
        <v>0</v>
      </c>
      <c r="K320" s="180" t="s">
        <v>138</v>
      </c>
      <c r="L320" s="37"/>
      <c r="M320" s="185" t="s">
        <v>1</v>
      </c>
      <c r="N320" s="186" t="s">
        <v>38</v>
      </c>
      <c r="O320" s="75"/>
      <c r="P320" s="187">
        <f>O320*H320</f>
        <v>0</v>
      </c>
      <c r="Q320" s="187">
        <v>0.078163999999999997</v>
      </c>
      <c r="R320" s="187">
        <f>Q320*H320</f>
        <v>19.1814456</v>
      </c>
      <c r="S320" s="187">
        <v>0</v>
      </c>
      <c r="T320" s="188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9" t="s">
        <v>139</v>
      </c>
      <c r="AT320" s="189" t="s">
        <v>134</v>
      </c>
      <c r="AU320" s="189" t="s">
        <v>82</v>
      </c>
      <c r="AY320" s="17" t="s">
        <v>132</v>
      </c>
      <c r="BE320" s="190">
        <f>IF(N320="základní",J320,0)</f>
        <v>0</v>
      </c>
      <c r="BF320" s="190">
        <f>IF(N320="snížená",J320,0)</f>
        <v>0</v>
      </c>
      <c r="BG320" s="190">
        <f>IF(N320="zákl. přenesená",J320,0)</f>
        <v>0</v>
      </c>
      <c r="BH320" s="190">
        <f>IF(N320="sníž. přenesená",J320,0)</f>
        <v>0</v>
      </c>
      <c r="BI320" s="190">
        <f>IF(N320="nulová",J320,0)</f>
        <v>0</v>
      </c>
      <c r="BJ320" s="17" t="s">
        <v>80</v>
      </c>
      <c r="BK320" s="190">
        <f>ROUND(I320*H320,2)</f>
        <v>0</v>
      </c>
      <c r="BL320" s="17" t="s">
        <v>139</v>
      </c>
      <c r="BM320" s="189" t="s">
        <v>495</v>
      </c>
    </row>
    <row r="321" s="2" customFormat="1">
      <c r="A321" s="36"/>
      <c r="B321" s="37"/>
      <c r="C321" s="36"/>
      <c r="D321" s="191" t="s">
        <v>141</v>
      </c>
      <c r="E321" s="36"/>
      <c r="F321" s="192" t="s">
        <v>496</v>
      </c>
      <c r="G321" s="36"/>
      <c r="H321" s="36"/>
      <c r="I321" s="193"/>
      <c r="J321" s="36"/>
      <c r="K321" s="36"/>
      <c r="L321" s="37"/>
      <c r="M321" s="194"/>
      <c r="N321" s="195"/>
      <c r="O321" s="75"/>
      <c r="P321" s="75"/>
      <c r="Q321" s="75"/>
      <c r="R321" s="75"/>
      <c r="S321" s="75"/>
      <c r="T321" s="76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7" t="s">
        <v>141</v>
      </c>
      <c r="AU321" s="17" t="s">
        <v>82</v>
      </c>
    </row>
    <row r="322" s="13" customFormat="1">
      <c r="A322" s="13"/>
      <c r="B322" s="196"/>
      <c r="C322" s="13"/>
      <c r="D322" s="191" t="s">
        <v>143</v>
      </c>
      <c r="E322" s="197" t="s">
        <v>1</v>
      </c>
      <c r="F322" s="198" t="s">
        <v>399</v>
      </c>
      <c r="G322" s="13"/>
      <c r="H322" s="199">
        <v>76.799999999999997</v>
      </c>
      <c r="I322" s="200"/>
      <c r="J322" s="13"/>
      <c r="K322" s="13"/>
      <c r="L322" s="196"/>
      <c r="M322" s="201"/>
      <c r="N322" s="202"/>
      <c r="O322" s="202"/>
      <c r="P322" s="202"/>
      <c r="Q322" s="202"/>
      <c r="R322" s="202"/>
      <c r="S322" s="202"/>
      <c r="T322" s="20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197" t="s">
        <v>143</v>
      </c>
      <c r="AU322" s="197" t="s">
        <v>82</v>
      </c>
      <c r="AV322" s="13" t="s">
        <v>82</v>
      </c>
      <c r="AW322" s="13" t="s">
        <v>30</v>
      </c>
      <c r="AX322" s="13" t="s">
        <v>73</v>
      </c>
      <c r="AY322" s="197" t="s">
        <v>132</v>
      </c>
    </row>
    <row r="323" s="13" customFormat="1">
      <c r="A323" s="13"/>
      <c r="B323" s="196"/>
      <c r="C323" s="13"/>
      <c r="D323" s="191" t="s">
        <v>143</v>
      </c>
      <c r="E323" s="197" t="s">
        <v>1</v>
      </c>
      <c r="F323" s="198" t="s">
        <v>400</v>
      </c>
      <c r="G323" s="13"/>
      <c r="H323" s="199">
        <v>153</v>
      </c>
      <c r="I323" s="200"/>
      <c r="J323" s="13"/>
      <c r="K323" s="13"/>
      <c r="L323" s="196"/>
      <c r="M323" s="201"/>
      <c r="N323" s="202"/>
      <c r="O323" s="202"/>
      <c r="P323" s="202"/>
      <c r="Q323" s="202"/>
      <c r="R323" s="202"/>
      <c r="S323" s="202"/>
      <c r="T323" s="20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7" t="s">
        <v>143</v>
      </c>
      <c r="AU323" s="197" t="s">
        <v>82</v>
      </c>
      <c r="AV323" s="13" t="s">
        <v>82</v>
      </c>
      <c r="AW323" s="13" t="s">
        <v>30</v>
      </c>
      <c r="AX323" s="13" t="s">
        <v>73</v>
      </c>
      <c r="AY323" s="197" t="s">
        <v>132</v>
      </c>
    </row>
    <row r="324" s="13" customFormat="1">
      <c r="A324" s="13"/>
      <c r="B324" s="196"/>
      <c r="C324" s="13"/>
      <c r="D324" s="191" t="s">
        <v>143</v>
      </c>
      <c r="E324" s="197" t="s">
        <v>1</v>
      </c>
      <c r="F324" s="198" t="s">
        <v>401</v>
      </c>
      <c r="G324" s="13"/>
      <c r="H324" s="199">
        <v>117</v>
      </c>
      <c r="I324" s="200"/>
      <c r="J324" s="13"/>
      <c r="K324" s="13"/>
      <c r="L324" s="196"/>
      <c r="M324" s="201"/>
      <c r="N324" s="202"/>
      <c r="O324" s="202"/>
      <c r="P324" s="202"/>
      <c r="Q324" s="202"/>
      <c r="R324" s="202"/>
      <c r="S324" s="202"/>
      <c r="T324" s="20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197" t="s">
        <v>143</v>
      </c>
      <c r="AU324" s="197" t="s">
        <v>82</v>
      </c>
      <c r="AV324" s="13" t="s">
        <v>82</v>
      </c>
      <c r="AW324" s="13" t="s">
        <v>30</v>
      </c>
      <c r="AX324" s="13" t="s">
        <v>73</v>
      </c>
      <c r="AY324" s="197" t="s">
        <v>132</v>
      </c>
    </row>
    <row r="325" s="13" customFormat="1">
      <c r="A325" s="13"/>
      <c r="B325" s="196"/>
      <c r="C325" s="13"/>
      <c r="D325" s="191" t="s">
        <v>143</v>
      </c>
      <c r="E325" s="197" t="s">
        <v>1</v>
      </c>
      <c r="F325" s="198" t="s">
        <v>402</v>
      </c>
      <c r="G325" s="13"/>
      <c r="H325" s="199">
        <v>96</v>
      </c>
      <c r="I325" s="200"/>
      <c r="J325" s="13"/>
      <c r="K325" s="13"/>
      <c r="L325" s="196"/>
      <c r="M325" s="201"/>
      <c r="N325" s="202"/>
      <c r="O325" s="202"/>
      <c r="P325" s="202"/>
      <c r="Q325" s="202"/>
      <c r="R325" s="202"/>
      <c r="S325" s="202"/>
      <c r="T325" s="20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197" t="s">
        <v>143</v>
      </c>
      <c r="AU325" s="197" t="s">
        <v>82</v>
      </c>
      <c r="AV325" s="13" t="s">
        <v>82</v>
      </c>
      <c r="AW325" s="13" t="s">
        <v>30</v>
      </c>
      <c r="AX325" s="13" t="s">
        <v>73</v>
      </c>
      <c r="AY325" s="197" t="s">
        <v>132</v>
      </c>
    </row>
    <row r="326" s="13" customFormat="1">
      <c r="A326" s="13"/>
      <c r="B326" s="196"/>
      <c r="C326" s="13"/>
      <c r="D326" s="191" t="s">
        <v>143</v>
      </c>
      <c r="E326" s="197" t="s">
        <v>1</v>
      </c>
      <c r="F326" s="198" t="s">
        <v>475</v>
      </c>
      <c r="G326" s="13"/>
      <c r="H326" s="199">
        <v>48</v>
      </c>
      <c r="I326" s="200"/>
      <c r="J326" s="13"/>
      <c r="K326" s="13"/>
      <c r="L326" s="196"/>
      <c r="M326" s="201"/>
      <c r="N326" s="202"/>
      <c r="O326" s="202"/>
      <c r="P326" s="202"/>
      <c r="Q326" s="202"/>
      <c r="R326" s="202"/>
      <c r="S326" s="202"/>
      <c r="T326" s="20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197" t="s">
        <v>143</v>
      </c>
      <c r="AU326" s="197" t="s">
        <v>82</v>
      </c>
      <c r="AV326" s="13" t="s">
        <v>82</v>
      </c>
      <c r="AW326" s="13" t="s">
        <v>30</v>
      </c>
      <c r="AX326" s="13" t="s">
        <v>73</v>
      </c>
      <c r="AY326" s="197" t="s">
        <v>132</v>
      </c>
    </row>
    <row r="327" s="14" customFormat="1">
      <c r="A327" s="14"/>
      <c r="B327" s="214"/>
      <c r="C327" s="14"/>
      <c r="D327" s="191" t="s">
        <v>143</v>
      </c>
      <c r="E327" s="215" t="s">
        <v>1</v>
      </c>
      <c r="F327" s="216" t="s">
        <v>315</v>
      </c>
      <c r="G327" s="14"/>
      <c r="H327" s="217">
        <v>490.80000000000001</v>
      </c>
      <c r="I327" s="218"/>
      <c r="J327" s="14"/>
      <c r="K327" s="14"/>
      <c r="L327" s="214"/>
      <c r="M327" s="219"/>
      <c r="N327" s="220"/>
      <c r="O327" s="220"/>
      <c r="P327" s="220"/>
      <c r="Q327" s="220"/>
      <c r="R327" s="220"/>
      <c r="S327" s="220"/>
      <c r="T327" s="22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15" t="s">
        <v>143</v>
      </c>
      <c r="AU327" s="215" t="s">
        <v>82</v>
      </c>
      <c r="AV327" s="14" t="s">
        <v>139</v>
      </c>
      <c r="AW327" s="14" t="s">
        <v>30</v>
      </c>
      <c r="AX327" s="14" t="s">
        <v>73</v>
      </c>
      <c r="AY327" s="215" t="s">
        <v>132</v>
      </c>
    </row>
    <row r="328" s="13" customFormat="1">
      <c r="A328" s="13"/>
      <c r="B328" s="196"/>
      <c r="C328" s="13"/>
      <c r="D328" s="191" t="s">
        <v>143</v>
      </c>
      <c r="E328" s="197" t="s">
        <v>1</v>
      </c>
      <c r="F328" s="198" t="s">
        <v>497</v>
      </c>
      <c r="G328" s="13"/>
      <c r="H328" s="199">
        <v>245.40000000000001</v>
      </c>
      <c r="I328" s="200"/>
      <c r="J328" s="13"/>
      <c r="K328" s="13"/>
      <c r="L328" s="196"/>
      <c r="M328" s="201"/>
      <c r="N328" s="202"/>
      <c r="O328" s="202"/>
      <c r="P328" s="202"/>
      <c r="Q328" s="202"/>
      <c r="R328" s="202"/>
      <c r="S328" s="202"/>
      <c r="T328" s="20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197" t="s">
        <v>143</v>
      </c>
      <c r="AU328" s="197" t="s">
        <v>82</v>
      </c>
      <c r="AV328" s="13" t="s">
        <v>82</v>
      </c>
      <c r="AW328" s="13" t="s">
        <v>30</v>
      </c>
      <c r="AX328" s="13" t="s">
        <v>80</v>
      </c>
      <c r="AY328" s="197" t="s">
        <v>132</v>
      </c>
    </row>
    <row r="329" s="2" customFormat="1" ht="24.15" customHeight="1">
      <c r="A329" s="36"/>
      <c r="B329" s="177"/>
      <c r="C329" s="178" t="s">
        <v>498</v>
      </c>
      <c r="D329" s="178" t="s">
        <v>134</v>
      </c>
      <c r="E329" s="179" t="s">
        <v>499</v>
      </c>
      <c r="F329" s="180" t="s">
        <v>500</v>
      </c>
      <c r="G329" s="181" t="s">
        <v>137</v>
      </c>
      <c r="H329" s="182">
        <v>245.40000000000001</v>
      </c>
      <c r="I329" s="183"/>
      <c r="J329" s="184">
        <f>ROUND(I329*H329,2)</f>
        <v>0</v>
      </c>
      <c r="K329" s="180" t="s">
        <v>138</v>
      </c>
      <c r="L329" s="37"/>
      <c r="M329" s="185" t="s">
        <v>1</v>
      </c>
      <c r="N329" s="186" t="s">
        <v>38</v>
      </c>
      <c r="O329" s="75"/>
      <c r="P329" s="187">
        <f>O329*H329</f>
        <v>0</v>
      </c>
      <c r="Q329" s="187">
        <v>0</v>
      </c>
      <c r="R329" s="187">
        <f>Q329*H329</f>
        <v>0</v>
      </c>
      <c r="S329" s="187">
        <v>0</v>
      </c>
      <c r="T329" s="188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9" t="s">
        <v>139</v>
      </c>
      <c r="AT329" s="189" t="s">
        <v>134</v>
      </c>
      <c r="AU329" s="189" t="s">
        <v>82</v>
      </c>
      <c r="AY329" s="17" t="s">
        <v>132</v>
      </c>
      <c r="BE329" s="190">
        <f>IF(N329="základní",J329,0)</f>
        <v>0</v>
      </c>
      <c r="BF329" s="190">
        <f>IF(N329="snížená",J329,0)</f>
        <v>0</v>
      </c>
      <c r="BG329" s="190">
        <f>IF(N329="zákl. přenesená",J329,0)</f>
        <v>0</v>
      </c>
      <c r="BH329" s="190">
        <f>IF(N329="sníž. přenesená",J329,0)</f>
        <v>0</v>
      </c>
      <c r="BI329" s="190">
        <f>IF(N329="nulová",J329,0)</f>
        <v>0</v>
      </c>
      <c r="BJ329" s="17" t="s">
        <v>80</v>
      </c>
      <c r="BK329" s="190">
        <f>ROUND(I329*H329,2)</f>
        <v>0</v>
      </c>
      <c r="BL329" s="17" t="s">
        <v>139</v>
      </c>
      <c r="BM329" s="189" t="s">
        <v>501</v>
      </c>
    </row>
    <row r="330" s="2" customFormat="1">
      <c r="A330" s="36"/>
      <c r="B330" s="37"/>
      <c r="C330" s="36"/>
      <c r="D330" s="191" t="s">
        <v>141</v>
      </c>
      <c r="E330" s="36"/>
      <c r="F330" s="192" t="s">
        <v>502</v>
      </c>
      <c r="G330" s="36"/>
      <c r="H330" s="36"/>
      <c r="I330" s="193"/>
      <c r="J330" s="36"/>
      <c r="K330" s="36"/>
      <c r="L330" s="37"/>
      <c r="M330" s="194"/>
      <c r="N330" s="195"/>
      <c r="O330" s="75"/>
      <c r="P330" s="75"/>
      <c r="Q330" s="75"/>
      <c r="R330" s="75"/>
      <c r="S330" s="75"/>
      <c r="T330" s="7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7" t="s">
        <v>141</v>
      </c>
      <c r="AU330" s="17" t="s">
        <v>82</v>
      </c>
    </row>
    <row r="331" s="13" customFormat="1">
      <c r="A331" s="13"/>
      <c r="B331" s="196"/>
      <c r="C331" s="13"/>
      <c r="D331" s="191" t="s">
        <v>143</v>
      </c>
      <c r="E331" s="197" t="s">
        <v>1</v>
      </c>
      <c r="F331" s="198" t="s">
        <v>399</v>
      </c>
      <c r="G331" s="13"/>
      <c r="H331" s="199">
        <v>76.799999999999997</v>
      </c>
      <c r="I331" s="200"/>
      <c r="J331" s="13"/>
      <c r="K331" s="13"/>
      <c r="L331" s="196"/>
      <c r="M331" s="201"/>
      <c r="N331" s="202"/>
      <c r="O331" s="202"/>
      <c r="P331" s="202"/>
      <c r="Q331" s="202"/>
      <c r="R331" s="202"/>
      <c r="S331" s="202"/>
      <c r="T331" s="20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7" t="s">
        <v>143</v>
      </c>
      <c r="AU331" s="197" t="s">
        <v>82</v>
      </c>
      <c r="AV331" s="13" t="s">
        <v>82</v>
      </c>
      <c r="AW331" s="13" t="s">
        <v>30</v>
      </c>
      <c r="AX331" s="13" t="s">
        <v>73</v>
      </c>
      <c r="AY331" s="197" t="s">
        <v>132</v>
      </c>
    </row>
    <row r="332" s="13" customFormat="1">
      <c r="A332" s="13"/>
      <c r="B332" s="196"/>
      <c r="C332" s="13"/>
      <c r="D332" s="191" t="s">
        <v>143</v>
      </c>
      <c r="E332" s="197" t="s">
        <v>1</v>
      </c>
      <c r="F332" s="198" t="s">
        <v>400</v>
      </c>
      <c r="G332" s="13"/>
      <c r="H332" s="199">
        <v>153</v>
      </c>
      <c r="I332" s="200"/>
      <c r="J332" s="13"/>
      <c r="K332" s="13"/>
      <c r="L332" s="196"/>
      <c r="M332" s="201"/>
      <c r="N332" s="202"/>
      <c r="O332" s="202"/>
      <c r="P332" s="202"/>
      <c r="Q332" s="202"/>
      <c r="R332" s="202"/>
      <c r="S332" s="202"/>
      <c r="T332" s="20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7" t="s">
        <v>143</v>
      </c>
      <c r="AU332" s="197" t="s">
        <v>82</v>
      </c>
      <c r="AV332" s="13" t="s">
        <v>82</v>
      </c>
      <c r="AW332" s="13" t="s">
        <v>30</v>
      </c>
      <c r="AX332" s="13" t="s">
        <v>73</v>
      </c>
      <c r="AY332" s="197" t="s">
        <v>132</v>
      </c>
    </row>
    <row r="333" s="13" customFormat="1">
      <c r="A333" s="13"/>
      <c r="B333" s="196"/>
      <c r="C333" s="13"/>
      <c r="D333" s="191" t="s">
        <v>143</v>
      </c>
      <c r="E333" s="197" t="s">
        <v>1</v>
      </c>
      <c r="F333" s="198" t="s">
        <v>401</v>
      </c>
      <c r="G333" s="13"/>
      <c r="H333" s="199">
        <v>117</v>
      </c>
      <c r="I333" s="200"/>
      <c r="J333" s="13"/>
      <c r="K333" s="13"/>
      <c r="L333" s="196"/>
      <c r="M333" s="201"/>
      <c r="N333" s="202"/>
      <c r="O333" s="202"/>
      <c r="P333" s="202"/>
      <c r="Q333" s="202"/>
      <c r="R333" s="202"/>
      <c r="S333" s="202"/>
      <c r="T333" s="20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7" t="s">
        <v>143</v>
      </c>
      <c r="AU333" s="197" t="s">
        <v>82</v>
      </c>
      <c r="AV333" s="13" t="s">
        <v>82</v>
      </c>
      <c r="AW333" s="13" t="s">
        <v>30</v>
      </c>
      <c r="AX333" s="13" t="s">
        <v>73</v>
      </c>
      <c r="AY333" s="197" t="s">
        <v>132</v>
      </c>
    </row>
    <row r="334" s="13" customFormat="1">
      <c r="A334" s="13"/>
      <c r="B334" s="196"/>
      <c r="C334" s="13"/>
      <c r="D334" s="191" t="s">
        <v>143</v>
      </c>
      <c r="E334" s="197" t="s">
        <v>1</v>
      </c>
      <c r="F334" s="198" t="s">
        <v>402</v>
      </c>
      <c r="G334" s="13"/>
      <c r="H334" s="199">
        <v>96</v>
      </c>
      <c r="I334" s="200"/>
      <c r="J334" s="13"/>
      <c r="K334" s="13"/>
      <c r="L334" s="196"/>
      <c r="M334" s="201"/>
      <c r="N334" s="202"/>
      <c r="O334" s="202"/>
      <c r="P334" s="202"/>
      <c r="Q334" s="202"/>
      <c r="R334" s="202"/>
      <c r="S334" s="202"/>
      <c r="T334" s="20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197" t="s">
        <v>143</v>
      </c>
      <c r="AU334" s="197" t="s">
        <v>82</v>
      </c>
      <c r="AV334" s="13" t="s">
        <v>82</v>
      </c>
      <c r="AW334" s="13" t="s">
        <v>30</v>
      </c>
      <c r="AX334" s="13" t="s">
        <v>73</v>
      </c>
      <c r="AY334" s="197" t="s">
        <v>132</v>
      </c>
    </row>
    <row r="335" s="13" customFormat="1">
      <c r="A335" s="13"/>
      <c r="B335" s="196"/>
      <c r="C335" s="13"/>
      <c r="D335" s="191" t="s">
        <v>143</v>
      </c>
      <c r="E335" s="197" t="s">
        <v>1</v>
      </c>
      <c r="F335" s="198" t="s">
        <v>475</v>
      </c>
      <c r="G335" s="13"/>
      <c r="H335" s="199">
        <v>48</v>
      </c>
      <c r="I335" s="200"/>
      <c r="J335" s="13"/>
      <c r="K335" s="13"/>
      <c r="L335" s="196"/>
      <c r="M335" s="201"/>
      <c r="N335" s="202"/>
      <c r="O335" s="202"/>
      <c r="P335" s="202"/>
      <c r="Q335" s="202"/>
      <c r="R335" s="202"/>
      <c r="S335" s="202"/>
      <c r="T335" s="20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197" t="s">
        <v>143</v>
      </c>
      <c r="AU335" s="197" t="s">
        <v>82</v>
      </c>
      <c r="AV335" s="13" t="s">
        <v>82</v>
      </c>
      <c r="AW335" s="13" t="s">
        <v>30</v>
      </c>
      <c r="AX335" s="13" t="s">
        <v>73</v>
      </c>
      <c r="AY335" s="197" t="s">
        <v>132</v>
      </c>
    </row>
    <row r="336" s="14" customFormat="1">
      <c r="A336" s="14"/>
      <c r="B336" s="214"/>
      <c r="C336" s="14"/>
      <c r="D336" s="191" t="s">
        <v>143</v>
      </c>
      <c r="E336" s="215" t="s">
        <v>1</v>
      </c>
      <c r="F336" s="216" t="s">
        <v>315</v>
      </c>
      <c r="G336" s="14"/>
      <c r="H336" s="217">
        <v>490.80000000000001</v>
      </c>
      <c r="I336" s="218"/>
      <c r="J336" s="14"/>
      <c r="K336" s="14"/>
      <c r="L336" s="214"/>
      <c r="M336" s="219"/>
      <c r="N336" s="220"/>
      <c r="O336" s="220"/>
      <c r="P336" s="220"/>
      <c r="Q336" s="220"/>
      <c r="R336" s="220"/>
      <c r="S336" s="220"/>
      <c r="T336" s="22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15" t="s">
        <v>143</v>
      </c>
      <c r="AU336" s="215" t="s">
        <v>82</v>
      </c>
      <c r="AV336" s="14" t="s">
        <v>139</v>
      </c>
      <c r="AW336" s="14" t="s">
        <v>30</v>
      </c>
      <c r="AX336" s="14" t="s">
        <v>73</v>
      </c>
      <c r="AY336" s="215" t="s">
        <v>132</v>
      </c>
    </row>
    <row r="337" s="13" customFormat="1">
      <c r="A337" s="13"/>
      <c r="B337" s="196"/>
      <c r="C337" s="13"/>
      <c r="D337" s="191" t="s">
        <v>143</v>
      </c>
      <c r="E337" s="197" t="s">
        <v>1</v>
      </c>
      <c r="F337" s="198" t="s">
        <v>497</v>
      </c>
      <c r="G337" s="13"/>
      <c r="H337" s="199">
        <v>245.40000000000001</v>
      </c>
      <c r="I337" s="200"/>
      <c r="J337" s="13"/>
      <c r="K337" s="13"/>
      <c r="L337" s="196"/>
      <c r="M337" s="201"/>
      <c r="N337" s="202"/>
      <c r="O337" s="202"/>
      <c r="P337" s="202"/>
      <c r="Q337" s="202"/>
      <c r="R337" s="202"/>
      <c r="S337" s="202"/>
      <c r="T337" s="20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7" t="s">
        <v>143</v>
      </c>
      <c r="AU337" s="197" t="s">
        <v>82</v>
      </c>
      <c r="AV337" s="13" t="s">
        <v>82</v>
      </c>
      <c r="AW337" s="13" t="s">
        <v>30</v>
      </c>
      <c r="AX337" s="13" t="s">
        <v>80</v>
      </c>
      <c r="AY337" s="197" t="s">
        <v>132</v>
      </c>
    </row>
    <row r="338" s="2" customFormat="1" ht="24.15" customHeight="1">
      <c r="A338" s="36"/>
      <c r="B338" s="177"/>
      <c r="C338" s="178" t="s">
        <v>503</v>
      </c>
      <c r="D338" s="178" t="s">
        <v>134</v>
      </c>
      <c r="E338" s="179" t="s">
        <v>504</v>
      </c>
      <c r="F338" s="180" t="s">
        <v>505</v>
      </c>
      <c r="G338" s="181" t="s">
        <v>137</v>
      </c>
      <c r="H338" s="182">
        <v>96.239999999999995</v>
      </c>
      <c r="I338" s="183"/>
      <c r="J338" s="184">
        <f>ROUND(I338*H338,2)</f>
        <v>0</v>
      </c>
      <c r="K338" s="180" t="s">
        <v>138</v>
      </c>
      <c r="L338" s="37"/>
      <c r="M338" s="185" t="s">
        <v>1</v>
      </c>
      <c r="N338" s="186" t="s">
        <v>38</v>
      </c>
      <c r="O338" s="75"/>
      <c r="P338" s="187">
        <f>O338*H338</f>
        <v>0</v>
      </c>
      <c r="Q338" s="187">
        <v>0.020140000000000002</v>
      </c>
      <c r="R338" s="187">
        <f>Q338*H338</f>
        <v>1.9382736</v>
      </c>
      <c r="S338" s="187">
        <v>0</v>
      </c>
      <c r="T338" s="188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9" t="s">
        <v>139</v>
      </c>
      <c r="AT338" s="189" t="s">
        <v>134</v>
      </c>
      <c r="AU338" s="189" t="s">
        <v>82</v>
      </c>
      <c r="AY338" s="17" t="s">
        <v>132</v>
      </c>
      <c r="BE338" s="190">
        <f>IF(N338="základní",J338,0)</f>
        <v>0</v>
      </c>
      <c r="BF338" s="190">
        <f>IF(N338="snížená",J338,0)</f>
        <v>0</v>
      </c>
      <c r="BG338" s="190">
        <f>IF(N338="zákl. přenesená",J338,0)</f>
        <v>0</v>
      </c>
      <c r="BH338" s="190">
        <f>IF(N338="sníž. přenesená",J338,0)</f>
        <v>0</v>
      </c>
      <c r="BI338" s="190">
        <f>IF(N338="nulová",J338,0)</f>
        <v>0</v>
      </c>
      <c r="BJ338" s="17" t="s">
        <v>80</v>
      </c>
      <c r="BK338" s="190">
        <f>ROUND(I338*H338,2)</f>
        <v>0</v>
      </c>
      <c r="BL338" s="17" t="s">
        <v>139</v>
      </c>
      <c r="BM338" s="189" t="s">
        <v>506</v>
      </c>
    </row>
    <row r="339" s="2" customFormat="1">
      <c r="A339" s="36"/>
      <c r="B339" s="37"/>
      <c r="C339" s="36"/>
      <c r="D339" s="191" t="s">
        <v>141</v>
      </c>
      <c r="E339" s="36"/>
      <c r="F339" s="192" t="s">
        <v>507</v>
      </c>
      <c r="G339" s="36"/>
      <c r="H339" s="36"/>
      <c r="I339" s="193"/>
      <c r="J339" s="36"/>
      <c r="K339" s="36"/>
      <c r="L339" s="37"/>
      <c r="M339" s="194"/>
      <c r="N339" s="195"/>
      <c r="O339" s="75"/>
      <c r="P339" s="75"/>
      <c r="Q339" s="75"/>
      <c r="R339" s="75"/>
      <c r="S339" s="75"/>
      <c r="T339" s="7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7" t="s">
        <v>141</v>
      </c>
      <c r="AU339" s="17" t="s">
        <v>82</v>
      </c>
    </row>
    <row r="340" s="13" customFormat="1">
      <c r="A340" s="13"/>
      <c r="B340" s="196"/>
      <c r="C340" s="13"/>
      <c r="D340" s="191" t="s">
        <v>143</v>
      </c>
      <c r="E340" s="197" t="s">
        <v>1</v>
      </c>
      <c r="F340" s="198" t="s">
        <v>475</v>
      </c>
      <c r="G340" s="13"/>
      <c r="H340" s="199">
        <v>48</v>
      </c>
      <c r="I340" s="200"/>
      <c r="J340" s="13"/>
      <c r="K340" s="13"/>
      <c r="L340" s="196"/>
      <c r="M340" s="201"/>
      <c r="N340" s="202"/>
      <c r="O340" s="202"/>
      <c r="P340" s="202"/>
      <c r="Q340" s="202"/>
      <c r="R340" s="202"/>
      <c r="S340" s="202"/>
      <c r="T340" s="20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7" t="s">
        <v>143</v>
      </c>
      <c r="AU340" s="197" t="s">
        <v>82</v>
      </c>
      <c r="AV340" s="13" t="s">
        <v>82</v>
      </c>
      <c r="AW340" s="13" t="s">
        <v>30</v>
      </c>
      <c r="AX340" s="13" t="s">
        <v>73</v>
      </c>
      <c r="AY340" s="197" t="s">
        <v>132</v>
      </c>
    </row>
    <row r="341" s="13" customFormat="1">
      <c r="A341" s="13"/>
      <c r="B341" s="196"/>
      <c r="C341" s="13"/>
      <c r="D341" s="191" t="s">
        <v>143</v>
      </c>
      <c r="E341" s="197" t="s">
        <v>1</v>
      </c>
      <c r="F341" s="198" t="s">
        <v>508</v>
      </c>
      <c r="G341" s="13"/>
      <c r="H341" s="199">
        <v>26.800000000000001</v>
      </c>
      <c r="I341" s="200"/>
      <c r="J341" s="13"/>
      <c r="K341" s="13"/>
      <c r="L341" s="196"/>
      <c r="M341" s="201"/>
      <c r="N341" s="202"/>
      <c r="O341" s="202"/>
      <c r="P341" s="202"/>
      <c r="Q341" s="202"/>
      <c r="R341" s="202"/>
      <c r="S341" s="202"/>
      <c r="T341" s="20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7" t="s">
        <v>143</v>
      </c>
      <c r="AU341" s="197" t="s">
        <v>82</v>
      </c>
      <c r="AV341" s="13" t="s">
        <v>82</v>
      </c>
      <c r="AW341" s="13" t="s">
        <v>30</v>
      </c>
      <c r="AX341" s="13" t="s">
        <v>73</v>
      </c>
      <c r="AY341" s="197" t="s">
        <v>132</v>
      </c>
    </row>
    <row r="342" s="13" customFormat="1">
      <c r="A342" s="13"/>
      <c r="B342" s="196"/>
      <c r="C342" s="13"/>
      <c r="D342" s="191" t="s">
        <v>143</v>
      </c>
      <c r="E342" s="197" t="s">
        <v>1</v>
      </c>
      <c r="F342" s="198" t="s">
        <v>509</v>
      </c>
      <c r="G342" s="13"/>
      <c r="H342" s="199">
        <v>21.440000000000001</v>
      </c>
      <c r="I342" s="200"/>
      <c r="J342" s="13"/>
      <c r="K342" s="13"/>
      <c r="L342" s="196"/>
      <c r="M342" s="201"/>
      <c r="N342" s="202"/>
      <c r="O342" s="202"/>
      <c r="P342" s="202"/>
      <c r="Q342" s="202"/>
      <c r="R342" s="202"/>
      <c r="S342" s="202"/>
      <c r="T342" s="20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197" t="s">
        <v>143</v>
      </c>
      <c r="AU342" s="197" t="s">
        <v>82</v>
      </c>
      <c r="AV342" s="13" t="s">
        <v>82</v>
      </c>
      <c r="AW342" s="13" t="s">
        <v>30</v>
      </c>
      <c r="AX342" s="13" t="s">
        <v>73</v>
      </c>
      <c r="AY342" s="197" t="s">
        <v>132</v>
      </c>
    </row>
    <row r="343" s="14" customFormat="1">
      <c r="A343" s="14"/>
      <c r="B343" s="214"/>
      <c r="C343" s="14"/>
      <c r="D343" s="191" t="s">
        <v>143</v>
      </c>
      <c r="E343" s="215" t="s">
        <v>1</v>
      </c>
      <c r="F343" s="216" t="s">
        <v>315</v>
      </c>
      <c r="G343" s="14"/>
      <c r="H343" s="217">
        <v>96.239999999999995</v>
      </c>
      <c r="I343" s="218"/>
      <c r="J343" s="14"/>
      <c r="K343" s="14"/>
      <c r="L343" s="214"/>
      <c r="M343" s="219"/>
      <c r="N343" s="220"/>
      <c r="O343" s="220"/>
      <c r="P343" s="220"/>
      <c r="Q343" s="220"/>
      <c r="R343" s="220"/>
      <c r="S343" s="220"/>
      <c r="T343" s="22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15" t="s">
        <v>143</v>
      </c>
      <c r="AU343" s="215" t="s">
        <v>82</v>
      </c>
      <c r="AV343" s="14" t="s">
        <v>139</v>
      </c>
      <c r="AW343" s="14" t="s">
        <v>30</v>
      </c>
      <c r="AX343" s="14" t="s">
        <v>80</v>
      </c>
      <c r="AY343" s="215" t="s">
        <v>132</v>
      </c>
    </row>
    <row r="344" s="2" customFormat="1" ht="24.15" customHeight="1">
      <c r="A344" s="36"/>
      <c r="B344" s="177"/>
      <c r="C344" s="178" t="s">
        <v>510</v>
      </c>
      <c r="D344" s="178" t="s">
        <v>134</v>
      </c>
      <c r="E344" s="179" t="s">
        <v>511</v>
      </c>
      <c r="F344" s="180" t="s">
        <v>512</v>
      </c>
      <c r="G344" s="181" t="s">
        <v>137</v>
      </c>
      <c r="H344" s="182">
        <v>48</v>
      </c>
      <c r="I344" s="183"/>
      <c r="J344" s="184">
        <f>ROUND(I344*H344,2)</f>
        <v>0</v>
      </c>
      <c r="K344" s="180" t="s">
        <v>138</v>
      </c>
      <c r="L344" s="37"/>
      <c r="M344" s="185" t="s">
        <v>1</v>
      </c>
      <c r="N344" s="186" t="s">
        <v>38</v>
      </c>
      <c r="O344" s="75"/>
      <c r="P344" s="187">
        <f>O344*H344</f>
        <v>0</v>
      </c>
      <c r="Q344" s="187">
        <v>0.080570000000000003</v>
      </c>
      <c r="R344" s="187">
        <f>Q344*H344</f>
        <v>3.8673600000000001</v>
      </c>
      <c r="S344" s="187">
        <v>0</v>
      </c>
      <c r="T344" s="188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9" t="s">
        <v>139</v>
      </c>
      <c r="AT344" s="189" t="s">
        <v>134</v>
      </c>
      <c r="AU344" s="189" t="s">
        <v>82</v>
      </c>
      <c r="AY344" s="17" t="s">
        <v>132</v>
      </c>
      <c r="BE344" s="190">
        <f>IF(N344="základní",J344,0)</f>
        <v>0</v>
      </c>
      <c r="BF344" s="190">
        <f>IF(N344="snížená",J344,0)</f>
        <v>0</v>
      </c>
      <c r="BG344" s="190">
        <f>IF(N344="zákl. přenesená",J344,0)</f>
        <v>0</v>
      </c>
      <c r="BH344" s="190">
        <f>IF(N344="sníž. přenesená",J344,0)</f>
        <v>0</v>
      </c>
      <c r="BI344" s="190">
        <f>IF(N344="nulová",J344,0)</f>
        <v>0</v>
      </c>
      <c r="BJ344" s="17" t="s">
        <v>80</v>
      </c>
      <c r="BK344" s="190">
        <f>ROUND(I344*H344,2)</f>
        <v>0</v>
      </c>
      <c r="BL344" s="17" t="s">
        <v>139</v>
      </c>
      <c r="BM344" s="189" t="s">
        <v>513</v>
      </c>
    </row>
    <row r="345" s="2" customFormat="1">
      <c r="A345" s="36"/>
      <c r="B345" s="37"/>
      <c r="C345" s="36"/>
      <c r="D345" s="191" t="s">
        <v>141</v>
      </c>
      <c r="E345" s="36"/>
      <c r="F345" s="192" t="s">
        <v>514</v>
      </c>
      <c r="G345" s="36"/>
      <c r="H345" s="36"/>
      <c r="I345" s="193"/>
      <c r="J345" s="36"/>
      <c r="K345" s="36"/>
      <c r="L345" s="37"/>
      <c r="M345" s="194"/>
      <c r="N345" s="195"/>
      <c r="O345" s="75"/>
      <c r="P345" s="75"/>
      <c r="Q345" s="75"/>
      <c r="R345" s="75"/>
      <c r="S345" s="75"/>
      <c r="T345" s="7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7" t="s">
        <v>141</v>
      </c>
      <c r="AU345" s="17" t="s">
        <v>82</v>
      </c>
    </row>
    <row r="346" s="13" customFormat="1">
      <c r="A346" s="13"/>
      <c r="B346" s="196"/>
      <c r="C346" s="13"/>
      <c r="D346" s="191" t="s">
        <v>143</v>
      </c>
      <c r="E346" s="197" t="s">
        <v>1</v>
      </c>
      <c r="F346" s="198" t="s">
        <v>475</v>
      </c>
      <c r="G346" s="13"/>
      <c r="H346" s="199">
        <v>48</v>
      </c>
      <c r="I346" s="200"/>
      <c r="J346" s="13"/>
      <c r="K346" s="13"/>
      <c r="L346" s="196"/>
      <c r="M346" s="201"/>
      <c r="N346" s="202"/>
      <c r="O346" s="202"/>
      <c r="P346" s="202"/>
      <c r="Q346" s="202"/>
      <c r="R346" s="202"/>
      <c r="S346" s="202"/>
      <c r="T346" s="20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197" t="s">
        <v>143</v>
      </c>
      <c r="AU346" s="197" t="s">
        <v>82</v>
      </c>
      <c r="AV346" s="13" t="s">
        <v>82</v>
      </c>
      <c r="AW346" s="13" t="s">
        <v>30</v>
      </c>
      <c r="AX346" s="13" t="s">
        <v>80</v>
      </c>
      <c r="AY346" s="197" t="s">
        <v>132</v>
      </c>
    </row>
    <row r="347" s="2" customFormat="1" ht="24.15" customHeight="1">
      <c r="A347" s="36"/>
      <c r="B347" s="177"/>
      <c r="C347" s="178" t="s">
        <v>515</v>
      </c>
      <c r="D347" s="178" t="s">
        <v>134</v>
      </c>
      <c r="E347" s="179" t="s">
        <v>516</v>
      </c>
      <c r="F347" s="180" t="s">
        <v>517</v>
      </c>
      <c r="G347" s="181" t="s">
        <v>137</v>
      </c>
      <c r="H347" s="182">
        <v>48</v>
      </c>
      <c r="I347" s="183"/>
      <c r="J347" s="184">
        <f>ROUND(I347*H347,2)</f>
        <v>0</v>
      </c>
      <c r="K347" s="180" t="s">
        <v>138</v>
      </c>
      <c r="L347" s="37"/>
      <c r="M347" s="185" t="s">
        <v>1</v>
      </c>
      <c r="N347" s="186" t="s">
        <v>38</v>
      </c>
      <c r="O347" s="75"/>
      <c r="P347" s="187">
        <f>O347*H347</f>
        <v>0</v>
      </c>
      <c r="Q347" s="187">
        <v>0</v>
      </c>
      <c r="R347" s="187">
        <f>Q347*H347</f>
        <v>0</v>
      </c>
      <c r="S347" s="187">
        <v>0</v>
      </c>
      <c r="T347" s="188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9" t="s">
        <v>139</v>
      </c>
      <c r="AT347" s="189" t="s">
        <v>134</v>
      </c>
      <c r="AU347" s="189" t="s">
        <v>82</v>
      </c>
      <c r="AY347" s="17" t="s">
        <v>132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7" t="s">
        <v>80</v>
      </c>
      <c r="BK347" s="190">
        <f>ROUND(I347*H347,2)</f>
        <v>0</v>
      </c>
      <c r="BL347" s="17" t="s">
        <v>139</v>
      </c>
      <c r="BM347" s="189" t="s">
        <v>518</v>
      </c>
    </row>
    <row r="348" s="2" customFormat="1">
      <c r="A348" s="36"/>
      <c r="B348" s="37"/>
      <c r="C348" s="36"/>
      <c r="D348" s="191" t="s">
        <v>141</v>
      </c>
      <c r="E348" s="36"/>
      <c r="F348" s="192" t="s">
        <v>519</v>
      </c>
      <c r="G348" s="36"/>
      <c r="H348" s="36"/>
      <c r="I348" s="193"/>
      <c r="J348" s="36"/>
      <c r="K348" s="36"/>
      <c r="L348" s="37"/>
      <c r="M348" s="194"/>
      <c r="N348" s="195"/>
      <c r="O348" s="75"/>
      <c r="P348" s="75"/>
      <c r="Q348" s="75"/>
      <c r="R348" s="75"/>
      <c r="S348" s="75"/>
      <c r="T348" s="7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7" t="s">
        <v>141</v>
      </c>
      <c r="AU348" s="17" t="s">
        <v>82</v>
      </c>
    </row>
    <row r="349" s="13" customFormat="1">
      <c r="A349" s="13"/>
      <c r="B349" s="196"/>
      <c r="C349" s="13"/>
      <c r="D349" s="191" t="s">
        <v>143</v>
      </c>
      <c r="E349" s="197" t="s">
        <v>1</v>
      </c>
      <c r="F349" s="198" t="s">
        <v>520</v>
      </c>
      <c r="G349" s="13"/>
      <c r="H349" s="199">
        <v>48</v>
      </c>
      <c r="I349" s="200"/>
      <c r="J349" s="13"/>
      <c r="K349" s="13"/>
      <c r="L349" s="196"/>
      <c r="M349" s="201"/>
      <c r="N349" s="202"/>
      <c r="O349" s="202"/>
      <c r="P349" s="202"/>
      <c r="Q349" s="202"/>
      <c r="R349" s="202"/>
      <c r="S349" s="202"/>
      <c r="T349" s="20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7" t="s">
        <v>143</v>
      </c>
      <c r="AU349" s="197" t="s">
        <v>82</v>
      </c>
      <c r="AV349" s="13" t="s">
        <v>82</v>
      </c>
      <c r="AW349" s="13" t="s">
        <v>30</v>
      </c>
      <c r="AX349" s="13" t="s">
        <v>80</v>
      </c>
      <c r="AY349" s="197" t="s">
        <v>132</v>
      </c>
    </row>
    <row r="350" s="2" customFormat="1" ht="33" customHeight="1">
      <c r="A350" s="36"/>
      <c r="B350" s="177"/>
      <c r="C350" s="178" t="s">
        <v>521</v>
      </c>
      <c r="D350" s="178" t="s">
        <v>134</v>
      </c>
      <c r="E350" s="179" t="s">
        <v>522</v>
      </c>
      <c r="F350" s="180" t="s">
        <v>523</v>
      </c>
      <c r="G350" s="181" t="s">
        <v>212</v>
      </c>
      <c r="H350" s="182">
        <v>72</v>
      </c>
      <c r="I350" s="183"/>
      <c r="J350" s="184">
        <f>ROUND(I350*H350,2)</f>
        <v>0</v>
      </c>
      <c r="K350" s="180" t="s">
        <v>1</v>
      </c>
      <c r="L350" s="37"/>
      <c r="M350" s="185" t="s">
        <v>1</v>
      </c>
      <c r="N350" s="186" t="s">
        <v>38</v>
      </c>
      <c r="O350" s="75"/>
      <c r="P350" s="187">
        <f>O350*H350</f>
        <v>0</v>
      </c>
      <c r="Q350" s="187">
        <v>0.001134726</v>
      </c>
      <c r="R350" s="187">
        <f>Q350*H350</f>
        <v>0.08170027199999999</v>
      </c>
      <c r="S350" s="187">
        <v>0.001</v>
      </c>
      <c r="T350" s="188">
        <f>S350*H350</f>
        <v>0.072000000000000008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9" t="s">
        <v>139</v>
      </c>
      <c r="AT350" s="189" t="s">
        <v>134</v>
      </c>
      <c r="AU350" s="189" t="s">
        <v>82</v>
      </c>
      <c r="AY350" s="17" t="s">
        <v>132</v>
      </c>
      <c r="BE350" s="190">
        <f>IF(N350="základní",J350,0)</f>
        <v>0</v>
      </c>
      <c r="BF350" s="190">
        <f>IF(N350="snížená",J350,0)</f>
        <v>0</v>
      </c>
      <c r="BG350" s="190">
        <f>IF(N350="zákl. přenesená",J350,0)</f>
        <v>0</v>
      </c>
      <c r="BH350" s="190">
        <f>IF(N350="sníž. přenesená",J350,0)</f>
        <v>0</v>
      </c>
      <c r="BI350" s="190">
        <f>IF(N350="nulová",J350,0)</f>
        <v>0</v>
      </c>
      <c r="BJ350" s="17" t="s">
        <v>80</v>
      </c>
      <c r="BK350" s="190">
        <f>ROUND(I350*H350,2)</f>
        <v>0</v>
      </c>
      <c r="BL350" s="17" t="s">
        <v>139</v>
      </c>
      <c r="BM350" s="189" t="s">
        <v>524</v>
      </c>
    </row>
    <row r="351" s="2" customFormat="1">
      <c r="A351" s="36"/>
      <c r="B351" s="37"/>
      <c r="C351" s="36"/>
      <c r="D351" s="191" t="s">
        <v>141</v>
      </c>
      <c r="E351" s="36"/>
      <c r="F351" s="192" t="s">
        <v>523</v>
      </c>
      <c r="G351" s="36"/>
      <c r="H351" s="36"/>
      <c r="I351" s="193"/>
      <c r="J351" s="36"/>
      <c r="K351" s="36"/>
      <c r="L351" s="37"/>
      <c r="M351" s="194"/>
      <c r="N351" s="195"/>
      <c r="O351" s="75"/>
      <c r="P351" s="75"/>
      <c r="Q351" s="75"/>
      <c r="R351" s="75"/>
      <c r="S351" s="75"/>
      <c r="T351" s="76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7" t="s">
        <v>141</v>
      </c>
      <c r="AU351" s="17" t="s">
        <v>82</v>
      </c>
    </row>
    <row r="352" s="13" customFormat="1">
      <c r="A352" s="13"/>
      <c r="B352" s="196"/>
      <c r="C352" s="13"/>
      <c r="D352" s="191" t="s">
        <v>143</v>
      </c>
      <c r="E352" s="197" t="s">
        <v>1</v>
      </c>
      <c r="F352" s="198" t="s">
        <v>525</v>
      </c>
      <c r="G352" s="13"/>
      <c r="H352" s="199">
        <v>72</v>
      </c>
      <c r="I352" s="200"/>
      <c r="J352" s="13"/>
      <c r="K352" s="13"/>
      <c r="L352" s="196"/>
      <c r="M352" s="201"/>
      <c r="N352" s="202"/>
      <c r="O352" s="202"/>
      <c r="P352" s="202"/>
      <c r="Q352" s="202"/>
      <c r="R352" s="202"/>
      <c r="S352" s="202"/>
      <c r="T352" s="20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197" t="s">
        <v>143</v>
      </c>
      <c r="AU352" s="197" t="s">
        <v>82</v>
      </c>
      <c r="AV352" s="13" t="s">
        <v>82</v>
      </c>
      <c r="AW352" s="13" t="s">
        <v>30</v>
      </c>
      <c r="AX352" s="13" t="s">
        <v>80</v>
      </c>
      <c r="AY352" s="197" t="s">
        <v>132</v>
      </c>
    </row>
    <row r="353" s="12" customFormat="1" ht="22.8" customHeight="1">
      <c r="A353" s="12"/>
      <c r="B353" s="164"/>
      <c r="C353" s="12"/>
      <c r="D353" s="165" t="s">
        <v>72</v>
      </c>
      <c r="E353" s="175" t="s">
        <v>526</v>
      </c>
      <c r="F353" s="175" t="s">
        <v>527</v>
      </c>
      <c r="G353" s="12"/>
      <c r="H353" s="12"/>
      <c r="I353" s="167"/>
      <c r="J353" s="176">
        <f>BK353</f>
        <v>0</v>
      </c>
      <c r="K353" s="12"/>
      <c r="L353" s="164"/>
      <c r="M353" s="169"/>
      <c r="N353" s="170"/>
      <c r="O353" s="170"/>
      <c r="P353" s="171">
        <f>SUM(P354:P364)</f>
        <v>0</v>
      </c>
      <c r="Q353" s="170"/>
      <c r="R353" s="171">
        <f>SUM(R354:R364)</f>
        <v>0</v>
      </c>
      <c r="S353" s="170"/>
      <c r="T353" s="172">
        <f>SUM(T354:T364)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165" t="s">
        <v>80</v>
      </c>
      <c r="AT353" s="173" t="s">
        <v>72</v>
      </c>
      <c r="AU353" s="173" t="s">
        <v>80</v>
      </c>
      <c r="AY353" s="165" t="s">
        <v>132</v>
      </c>
      <c r="BK353" s="174">
        <f>SUM(BK354:BK364)</f>
        <v>0</v>
      </c>
    </row>
    <row r="354" s="2" customFormat="1" ht="44.25" customHeight="1">
      <c r="A354" s="36"/>
      <c r="B354" s="177"/>
      <c r="C354" s="178" t="s">
        <v>528</v>
      </c>
      <c r="D354" s="178" t="s">
        <v>134</v>
      </c>
      <c r="E354" s="179" t="s">
        <v>529</v>
      </c>
      <c r="F354" s="180" t="s">
        <v>530</v>
      </c>
      <c r="G354" s="181" t="s">
        <v>189</v>
      </c>
      <c r="H354" s="182">
        <v>78.474999999999994</v>
      </c>
      <c r="I354" s="183"/>
      <c r="J354" s="184">
        <f>ROUND(I354*H354,2)</f>
        <v>0</v>
      </c>
      <c r="K354" s="180" t="s">
        <v>138</v>
      </c>
      <c r="L354" s="37"/>
      <c r="M354" s="185" t="s">
        <v>1</v>
      </c>
      <c r="N354" s="186" t="s">
        <v>38</v>
      </c>
      <c r="O354" s="75"/>
      <c r="P354" s="187">
        <f>O354*H354</f>
        <v>0</v>
      </c>
      <c r="Q354" s="187">
        <v>0</v>
      </c>
      <c r="R354" s="187">
        <f>Q354*H354</f>
        <v>0</v>
      </c>
      <c r="S354" s="187">
        <v>0</v>
      </c>
      <c r="T354" s="188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9" t="s">
        <v>139</v>
      </c>
      <c r="AT354" s="189" t="s">
        <v>134</v>
      </c>
      <c r="AU354" s="189" t="s">
        <v>82</v>
      </c>
      <c r="AY354" s="17" t="s">
        <v>132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7" t="s">
        <v>80</v>
      </c>
      <c r="BK354" s="190">
        <f>ROUND(I354*H354,2)</f>
        <v>0</v>
      </c>
      <c r="BL354" s="17" t="s">
        <v>139</v>
      </c>
      <c r="BM354" s="189" t="s">
        <v>531</v>
      </c>
    </row>
    <row r="355" s="2" customFormat="1">
      <c r="A355" s="36"/>
      <c r="B355" s="37"/>
      <c r="C355" s="36"/>
      <c r="D355" s="191" t="s">
        <v>141</v>
      </c>
      <c r="E355" s="36"/>
      <c r="F355" s="192" t="s">
        <v>532</v>
      </c>
      <c r="G355" s="36"/>
      <c r="H355" s="36"/>
      <c r="I355" s="193"/>
      <c r="J355" s="36"/>
      <c r="K355" s="36"/>
      <c r="L355" s="37"/>
      <c r="M355" s="194"/>
      <c r="N355" s="195"/>
      <c r="O355" s="75"/>
      <c r="P355" s="75"/>
      <c r="Q355" s="75"/>
      <c r="R355" s="75"/>
      <c r="S355" s="75"/>
      <c r="T355" s="7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7" t="s">
        <v>141</v>
      </c>
      <c r="AU355" s="17" t="s">
        <v>82</v>
      </c>
    </row>
    <row r="356" s="2" customFormat="1" ht="16.5" customHeight="1">
      <c r="A356" s="36"/>
      <c r="B356" s="177"/>
      <c r="C356" s="178" t="s">
        <v>533</v>
      </c>
      <c r="D356" s="178" t="s">
        <v>134</v>
      </c>
      <c r="E356" s="179" t="s">
        <v>534</v>
      </c>
      <c r="F356" s="180" t="s">
        <v>535</v>
      </c>
      <c r="G356" s="181" t="s">
        <v>189</v>
      </c>
      <c r="H356" s="182">
        <v>78.474999999999994</v>
      </c>
      <c r="I356" s="183"/>
      <c r="J356" s="184">
        <f>ROUND(I356*H356,2)</f>
        <v>0</v>
      </c>
      <c r="K356" s="180" t="s">
        <v>138</v>
      </c>
      <c r="L356" s="37"/>
      <c r="M356" s="185" t="s">
        <v>1</v>
      </c>
      <c r="N356" s="186" t="s">
        <v>38</v>
      </c>
      <c r="O356" s="75"/>
      <c r="P356" s="187">
        <f>O356*H356</f>
        <v>0</v>
      </c>
      <c r="Q356" s="187">
        <v>0</v>
      </c>
      <c r="R356" s="187">
        <f>Q356*H356</f>
        <v>0</v>
      </c>
      <c r="S356" s="187">
        <v>0</v>
      </c>
      <c r="T356" s="188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9" t="s">
        <v>139</v>
      </c>
      <c r="AT356" s="189" t="s">
        <v>134</v>
      </c>
      <c r="AU356" s="189" t="s">
        <v>82</v>
      </c>
      <c r="AY356" s="17" t="s">
        <v>132</v>
      </c>
      <c r="BE356" s="190">
        <f>IF(N356="základní",J356,0)</f>
        <v>0</v>
      </c>
      <c r="BF356" s="190">
        <f>IF(N356="snížená",J356,0)</f>
        <v>0</v>
      </c>
      <c r="BG356" s="190">
        <f>IF(N356="zákl. přenesená",J356,0)</f>
        <v>0</v>
      </c>
      <c r="BH356" s="190">
        <f>IF(N356="sníž. přenesená",J356,0)</f>
        <v>0</v>
      </c>
      <c r="BI356" s="190">
        <f>IF(N356="nulová",J356,0)</f>
        <v>0</v>
      </c>
      <c r="BJ356" s="17" t="s">
        <v>80</v>
      </c>
      <c r="BK356" s="190">
        <f>ROUND(I356*H356,2)</f>
        <v>0</v>
      </c>
      <c r="BL356" s="17" t="s">
        <v>139</v>
      </c>
      <c r="BM356" s="189" t="s">
        <v>536</v>
      </c>
    </row>
    <row r="357" s="2" customFormat="1">
      <c r="A357" s="36"/>
      <c r="B357" s="37"/>
      <c r="C357" s="36"/>
      <c r="D357" s="191" t="s">
        <v>141</v>
      </c>
      <c r="E357" s="36"/>
      <c r="F357" s="192" t="s">
        <v>537</v>
      </c>
      <c r="G357" s="36"/>
      <c r="H357" s="36"/>
      <c r="I357" s="193"/>
      <c r="J357" s="36"/>
      <c r="K357" s="36"/>
      <c r="L357" s="37"/>
      <c r="M357" s="194"/>
      <c r="N357" s="195"/>
      <c r="O357" s="75"/>
      <c r="P357" s="75"/>
      <c r="Q357" s="75"/>
      <c r="R357" s="75"/>
      <c r="S357" s="75"/>
      <c r="T357" s="76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7" t="s">
        <v>141</v>
      </c>
      <c r="AU357" s="17" t="s">
        <v>82</v>
      </c>
    </row>
    <row r="358" s="2" customFormat="1" ht="16.5" customHeight="1">
      <c r="A358" s="36"/>
      <c r="B358" s="177"/>
      <c r="C358" s="178" t="s">
        <v>538</v>
      </c>
      <c r="D358" s="178" t="s">
        <v>134</v>
      </c>
      <c r="E358" s="179" t="s">
        <v>539</v>
      </c>
      <c r="F358" s="180" t="s">
        <v>540</v>
      </c>
      <c r="G358" s="181" t="s">
        <v>189</v>
      </c>
      <c r="H358" s="182">
        <v>78.474999999999994</v>
      </c>
      <c r="I358" s="183"/>
      <c r="J358" s="184">
        <f>ROUND(I358*H358,2)</f>
        <v>0</v>
      </c>
      <c r="K358" s="180" t="s">
        <v>138</v>
      </c>
      <c r="L358" s="37"/>
      <c r="M358" s="185" t="s">
        <v>1</v>
      </c>
      <c r="N358" s="186" t="s">
        <v>38</v>
      </c>
      <c r="O358" s="75"/>
      <c r="P358" s="187">
        <f>O358*H358</f>
        <v>0</v>
      </c>
      <c r="Q358" s="187">
        <v>0</v>
      </c>
      <c r="R358" s="187">
        <f>Q358*H358</f>
        <v>0</v>
      </c>
      <c r="S358" s="187">
        <v>0</v>
      </c>
      <c r="T358" s="188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89" t="s">
        <v>139</v>
      </c>
      <c r="AT358" s="189" t="s">
        <v>134</v>
      </c>
      <c r="AU358" s="189" t="s">
        <v>82</v>
      </c>
      <c r="AY358" s="17" t="s">
        <v>132</v>
      </c>
      <c r="BE358" s="190">
        <f>IF(N358="základní",J358,0)</f>
        <v>0</v>
      </c>
      <c r="BF358" s="190">
        <f>IF(N358="snížená",J358,0)</f>
        <v>0</v>
      </c>
      <c r="BG358" s="190">
        <f>IF(N358="zákl. přenesená",J358,0)</f>
        <v>0</v>
      </c>
      <c r="BH358" s="190">
        <f>IF(N358="sníž. přenesená",J358,0)</f>
        <v>0</v>
      </c>
      <c r="BI358" s="190">
        <f>IF(N358="nulová",J358,0)</f>
        <v>0</v>
      </c>
      <c r="BJ358" s="17" t="s">
        <v>80</v>
      </c>
      <c r="BK358" s="190">
        <f>ROUND(I358*H358,2)</f>
        <v>0</v>
      </c>
      <c r="BL358" s="17" t="s">
        <v>139</v>
      </c>
      <c r="BM358" s="189" t="s">
        <v>541</v>
      </c>
    </row>
    <row r="359" s="2" customFormat="1">
      <c r="A359" s="36"/>
      <c r="B359" s="37"/>
      <c r="C359" s="36"/>
      <c r="D359" s="191" t="s">
        <v>141</v>
      </c>
      <c r="E359" s="36"/>
      <c r="F359" s="192" t="s">
        <v>542</v>
      </c>
      <c r="G359" s="36"/>
      <c r="H359" s="36"/>
      <c r="I359" s="193"/>
      <c r="J359" s="36"/>
      <c r="K359" s="36"/>
      <c r="L359" s="37"/>
      <c r="M359" s="194"/>
      <c r="N359" s="195"/>
      <c r="O359" s="75"/>
      <c r="P359" s="75"/>
      <c r="Q359" s="75"/>
      <c r="R359" s="75"/>
      <c r="S359" s="75"/>
      <c r="T359" s="76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7" t="s">
        <v>141</v>
      </c>
      <c r="AU359" s="17" t="s">
        <v>82</v>
      </c>
    </row>
    <row r="360" s="2" customFormat="1" ht="24.15" customHeight="1">
      <c r="A360" s="36"/>
      <c r="B360" s="177"/>
      <c r="C360" s="178" t="s">
        <v>543</v>
      </c>
      <c r="D360" s="178" t="s">
        <v>134</v>
      </c>
      <c r="E360" s="179" t="s">
        <v>544</v>
      </c>
      <c r="F360" s="180" t="s">
        <v>545</v>
      </c>
      <c r="G360" s="181" t="s">
        <v>189</v>
      </c>
      <c r="H360" s="182">
        <v>78.474999999999994</v>
      </c>
      <c r="I360" s="183"/>
      <c r="J360" s="184">
        <f>ROUND(I360*H360,2)</f>
        <v>0</v>
      </c>
      <c r="K360" s="180" t="s">
        <v>138</v>
      </c>
      <c r="L360" s="37"/>
      <c r="M360" s="185" t="s">
        <v>1</v>
      </c>
      <c r="N360" s="186" t="s">
        <v>38</v>
      </c>
      <c r="O360" s="75"/>
      <c r="P360" s="187">
        <f>O360*H360</f>
        <v>0</v>
      </c>
      <c r="Q360" s="187">
        <v>0</v>
      </c>
      <c r="R360" s="187">
        <f>Q360*H360</f>
        <v>0</v>
      </c>
      <c r="S360" s="187">
        <v>0</v>
      </c>
      <c r="T360" s="188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89" t="s">
        <v>139</v>
      </c>
      <c r="AT360" s="189" t="s">
        <v>134</v>
      </c>
      <c r="AU360" s="189" t="s">
        <v>82</v>
      </c>
      <c r="AY360" s="17" t="s">
        <v>132</v>
      </c>
      <c r="BE360" s="190">
        <f>IF(N360="základní",J360,0)</f>
        <v>0</v>
      </c>
      <c r="BF360" s="190">
        <f>IF(N360="snížená",J360,0)</f>
        <v>0</v>
      </c>
      <c r="BG360" s="190">
        <f>IF(N360="zákl. přenesená",J360,0)</f>
        <v>0</v>
      </c>
      <c r="BH360" s="190">
        <f>IF(N360="sníž. přenesená",J360,0)</f>
        <v>0</v>
      </c>
      <c r="BI360" s="190">
        <f>IF(N360="nulová",J360,0)</f>
        <v>0</v>
      </c>
      <c r="BJ360" s="17" t="s">
        <v>80</v>
      </c>
      <c r="BK360" s="190">
        <f>ROUND(I360*H360,2)</f>
        <v>0</v>
      </c>
      <c r="BL360" s="17" t="s">
        <v>139</v>
      </c>
      <c r="BM360" s="189" t="s">
        <v>546</v>
      </c>
    </row>
    <row r="361" s="2" customFormat="1">
      <c r="A361" s="36"/>
      <c r="B361" s="37"/>
      <c r="C361" s="36"/>
      <c r="D361" s="191" t="s">
        <v>141</v>
      </c>
      <c r="E361" s="36"/>
      <c r="F361" s="192" t="s">
        <v>547</v>
      </c>
      <c r="G361" s="36"/>
      <c r="H361" s="36"/>
      <c r="I361" s="193"/>
      <c r="J361" s="36"/>
      <c r="K361" s="36"/>
      <c r="L361" s="37"/>
      <c r="M361" s="194"/>
      <c r="N361" s="195"/>
      <c r="O361" s="75"/>
      <c r="P361" s="75"/>
      <c r="Q361" s="75"/>
      <c r="R361" s="75"/>
      <c r="S361" s="75"/>
      <c r="T361" s="7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7" t="s">
        <v>141</v>
      </c>
      <c r="AU361" s="17" t="s">
        <v>82</v>
      </c>
    </row>
    <row r="362" s="2" customFormat="1" ht="16.5" customHeight="1">
      <c r="A362" s="36"/>
      <c r="B362" s="177"/>
      <c r="C362" s="178" t="s">
        <v>548</v>
      </c>
      <c r="D362" s="178" t="s">
        <v>134</v>
      </c>
      <c r="E362" s="179" t="s">
        <v>549</v>
      </c>
      <c r="F362" s="180" t="s">
        <v>550</v>
      </c>
      <c r="G362" s="181" t="s">
        <v>189</v>
      </c>
      <c r="H362" s="182">
        <v>784.02999999999997</v>
      </c>
      <c r="I362" s="183"/>
      <c r="J362" s="184">
        <f>ROUND(I362*H362,2)</f>
        <v>0</v>
      </c>
      <c r="K362" s="180" t="s">
        <v>138</v>
      </c>
      <c r="L362" s="37"/>
      <c r="M362" s="185" t="s">
        <v>1</v>
      </c>
      <c r="N362" s="186" t="s">
        <v>38</v>
      </c>
      <c r="O362" s="75"/>
      <c r="P362" s="187">
        <f>O362*H362</f>
        <v>0</v>
      </c>
      <c r="Q362" s="187">
        <v>0</v>
      </c>
      <c r="R362" s="187">
        <f>Q362*H362</f>
        <v>0</v>
      </c>
      <c r="S362" s="187">
        <v>0</v>
      </c>
      <c r="T362" s="188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89" t="s">
        <v>139</v>
      </c>
      <c r="AT362" s="189" t="s">
        <v>134</v>
      </c>
      <c r="AU362" s="189" t="s">
        <v>82</v>
      </c>
      <c r="AY362" s="17" t="s">
        <v>132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7" t="s">
        <v>80</v>
      </c>
      <c r="BK362" s="190">
        <f>ROUND(I362*H362,2)</f>
        <v>0</v>
      </c>
      <c r="BL362" s="17" t="s">
        <v>139</v>
      </c>
      <c r="BM362" s="189" t="s">
        <v>551</v>
      </c>
    </row>
    <row r="363" s="2" customFormat="1">
      <c r="A363" s="36"/>
      <c r="B363" s="37"/>
      <c r="C363" s="36"/>
      <c r="D363" s="191" t="s">
        <v>141</v>
      </c>
      <c r="E363" s="36"/>
      <c r="F363" s="192" t="s">
        <v>552</v>
      </c>
      <c r="G363" s="36"/>
      <c r="H363" s="36"/>
      <c r="I363" s="193"/>
      <c r="J363" s="36"/>
      <c r="K363" s="36"/>
      <c r="L363" s="37"/>
      <c r="M363" s="194"/>
      <c r="N363" s="195"/>
      <c r="O363" s="75"/>
      <c r="P363" s="75"/>
      <c r="Q363" s="75"/>
      <c r="R363" s="75"/>
      <c r="S363" s="75"/>
      <c r="T363" s="7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7" t="s">
        <v>141</v>
      </c>
      <c r="AU363" s="17" t="s">
        <v>82</v>
      </c>
    </row>
    <row r="364" s="13" customFormat="1">
      <c r="A364" s="13"/>
      <c r="B364" s="196"/>
      <c r="C364" s="13"/>
      <c r="D364" s="191" t="s">
        <v>143</v>
      </c>
      <c r="E364" s="197" t="s">
        <v>1</v>
      </c>
      <c r="F364" s="198" t="s">
        <v>553</v>
      </c>
      <c r="G364" s="13"/>
      <c r="H364" s="199">
        <v>784.02999999999997</v>
      </c>
      <c r="I364" s="200"/>
      <c r="J364" s="13"/>
      <c r="K364" s="13"/>
      <c r="L364" s="196"/>
      <c r="M364" s="201"/>
      <c r="N364" s="202"/>
      <c r="O364" s="202"/>
      <c r="P364" s="202"/>
      <c r="Q364" s="202"/>
      <c r="R364" s="202"/>
      <c r="S364" s="202"/>
      <c r="T364" s="20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7" t="s">
        <v>143</v>
      </c>
      <c r="AU364" s="197" t="s">
        <v>82</v>
      </c>
      <c r="AV364" s="13" t="s">
        <v>82</v>
      </c>
      <c r="AW364" s="13" t="s">
        <v>30</v>
      </c>
      <c r="AX364" s="13" t="s">
        <v>80</v>
      </c>
      <c r="AY364" s="197" t="s">
        <v>132</v>
      </c>
    </row>
    <row r="365" s="12" customFormat="1" ht="22.8" customHeight="1">
      <c r="A365" s="12"/>
      <c r="B365" s="164"/>
      <c r="C365" s="12"/>
      <c r="D365" s="165" t="s">
        <v>72</v>
      </c>
      <c r="E365" s="175" t="s">
        <v>554</v>
      </c>
      <c r="F365" s="175" t="s">
        <v>555</v>
      </c>
      <c r="G365" s="12"/>
      <c r="H365" s="12"/>
      <c r="I365" s="167"/>
      <c r="J365" s="176">
        <f>BK365</f>
        <v>0</v>
      </c>
      <c r="K365" s="12"/>
      <c r="L365" s="164"/>
      <c r="M365" s="169"/>
      <c r="N365" s="170"/>
      <c r="O365" s="170"/>
      <c r="P365" s="171">
        <f>SUM(P366:P369)</f>
        <v>0</v>
      </c>
      <c r="Q365" s="170"/>
      <c r="R365" s="171">
        <f>SUM(R366:R369)</f>
        <v>0</v>
      </c>
      <c r="S365" s="170"/>
      <c r="T365" s="172">
        <f>SUM(T366:T369)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165" t="s">
        <v>80</v>
      </c>
      <c r="AT365" s="173" t="s">
        <v>72</v>
      </c>
      <c r="AU365" s="173" t="s">
        <v>80</v>
      </c>
      <c r="AY365" s="165" t="s">
        <v>132</v>
      </c>
      <c r="BK365" s="174">
        <f>SUM(BK366:BK369)</f>
        <v>0</v>
      </c>
    </row>
    <row r="366" s="2" customFormat="1" ht="24.15" customHeight="1">
      <c r="A366" s="36"/>
      <c r="B366" s="177"/>
      <c r="C366" s="178" t="s">
        <v>556</v>
      </c>
      <c r="D366" s="178" t="s">
        <v>134</v>
      </c>
      <c r="E366" s="179" t="s">
        <v>557</v>
      </c>
      <c r="F366" s="180" t="s">
        <v>558</v>
      </c>
      <c r="G366" s="181" t="s">
        <v>189</v>
      </c>
      <c r="H366" s="182">
        <v>236.31100000000001</v>
      </c>
      <c r="I366" s="183"/>
      <c r="J366" s="184">
        <f>ROUND(I366*H366,2)</f>
        <v>0</v>
      </c>
      <c r="K366" s="180" t="s">
        <v>138</v>
      </c>
      <c r="L366" s="37"/>
      <c r="M366" s="185" t="s">
        <v>1</v>
      </c>
      <c r="N366" s="186" t="s">
        <v>38</v>
      </c>
      <c r="O366" s="75"/>
      <c r="P366" s="187">
        <f>O366*H366</f>
        <v>0</v>
      </c>
      <c r="Q366" s="187">
        <v>0</v>
      </c>
      <c r="R366" s="187">
        <f>Q366*H366</f>
        <v>0</v>
      </c>
      <c r="S366" s="187">
        <v>0</v>
      </c>
      <c r="T366" s="188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9" t="s">
        <v>139</v>
      </c>
      <c r="AT366" s="189" t="s">
        <v>134</v>
      </c>
      <c r="AU366" s="189" t="s">
        <v>82</v>
      </c>
      <c r="AY366" s="17" t="s">
        <v>132</v>
      </c>
      <c r="BE366" s="190">
        <f>IF(N366="základní",J366,0)</f>
        <v>0</v>
      </c>
      <c r="BF366" s="190">
        <f>IF(N366="snížená",J366,0)</f>
        <v>0</v>
      </c>
      <c r="BG366" s="190">
        <f>IF(N366="zákl. přenesená",J366,0)</f>
        <v>0</v>
      </c>
      <c r="BH366" s="190">
        <f>IF(N366="sníž. přenesená",J366,0)</f>
        <v>0</v>
      </c>
      <c r="BI366" s="190">
        <f>IF(N366="nulová",J366,0)</f>
        <v>0</v>
      </c>
      <c r="BJ366" s="17" t="s">
        <v>80</v>
      </c>
      <c r="BK366" s="190">
        <f>ROUND(I366*H366,2)</f>
        <v>0</v>
      </c>
      <c r="BL366" s="17" t="s">
        <v>139</v>
      </c>
      <c r="BM366" s="189" t="s">
        <v>559</v>
      </c>
    </row>
    <row r="367" s="2" customFormat="1">
      <c r="A367" s="36"/>
      <c r="B367" s="37"/>
      <c r="C367" s="36"/>
      <c r="D367" s="191" t="s">
        <v>141</v>
      </c>
      <c r="E367" s="36"/>
      <c r="F367" s="192" t="s">
        <v>560</v>
      </c>
      <c r="G367" s="36"/>
      <c r="H367" s="36"/>
      <c r="I367" s="193"/>
      <c r="J367" s="36"/>
      <c r="K367" s="36"/>
      <c r="L367" s="37"/>
      <c r="M367" s="194"/>
      <c r="N367" s="195"/>
      <c r="O367" s="75"/>
      <c r="P367" s="75"/>
      <c r="Q367" s="75"/>
      <c r="R367" s="75"/>
      <c r="S367" s="75"/>
      <c r="T367" s="76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7" t="s">
        <v>141</v>
      </c>
      <c r="AU367" s="17" t="s">
        <v>82</v>
      </c>
    </row>
    <row r="368" s="2" customFormat="1" ht="33" customHeight="1">
      <c r="A368" s="36"/>
      <c r="B368" s="177"/>
      <c r="C368" s="178" t="s">
        <v>561</v>
      </c>
      <c r="D368" s="178" t="s">
        <v>134</v>
      </c>
      <c r="E368" s="179" t="s">
        <v>562</v>
      </c>
      <c r="F368" s="180" t="s">
        <v>563</v>
      </c>
      <c r="G368" s="181" t="s">
        <v>189</v>
      </c>
      <c r="H368" s="182">
        <v>236.31100000000001</v>
      </c>
      <c r="I368" s="183"/>
      <c r="J368" s="184">
        <f>ROUND(I368*H368,2)</f>
        <v>0</v>
      </c>
      <c r="K368" s="180" t="s">
        <v>138</v>
      </c>
      <c r="L368" s="37"/>
      <c r="M368" s="185" t="s">
        <v>1</v>
      </c>
      <c r="N368" s="186" t="s">
        <v>38</v>
      </c>
      <c r="O368" s="75"/>
      <c r="P368" s="187">
        <f>O368*H368</f>
        <v>0</v>
      </c>
      <c r="Q368" s="187">
        <v>0</v>
      </c>
      <c r="R368" s="187">
        <f>Q368*H368</f>
        <v>0</v>
      </c>
      <c r="S368" s="187">
        <v>0</v>
      </c>
      <c r="T368" s="188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9" t="s">
        <v>139</v>
      </c>
      <c r="AT368" s="189" t="s">
        <v>134</v>
      </c>
      <c r="AU368" s="189" t="s">
        <v>82</v>
      </c>
      <c r="AY368" s="17" t="s">
        <v>132</v>
      </c>
      <c r="BE368" s="190">
        <f>IF(N368="základní",J368,0)</f>
        <v>0</v>
      </c>
      <c r="BF368" s="190">
        <f>IF(N368="snížená",J368,0)</f>
        <v>0</v>
      </c>
      <c r="BG368" s="190">
        <f>IF(N368="zákl. přenesená",J368,0)</f>
        <v>0</v>
      </c>
      <c r="BH368" s="190">
        <f>IF(N368="sníž. přenesená",J368,0)</f>
        <v>0</v>
      </c>
      <c r="BI368" s="190">
        <f>IF(N368="nulová",J368,0)</f>
        <v>0</v>
      </c>
      <c r="BJ368" s="17" t="s">
        <v>80</v>
      </c>
      <c r="BK368" s="190">
        <f>ROUND(I368*H368,2)</f>
        <v>0</v>
      </c>
      <c r="BL368" s="17" t="s">
        <v>139</v>
      </c>
      <c r="BM368" s="189" t="s">
        <v>564</v>
      </c>
    </row>
    <row r="369" s="2" customFormat="1">
      <c r="A369" s="36"/>
      <c r="B369" s="37"/>
      <c r="C369" s="36"/>
      <c r="D369" s="191" t="s">
        <v>141</v>
      </c>
      <c r="E369" s="36"/>
      <c r="F369" s="192" t="s">
        <v>565</v>
      </c>
      <c r="G369" s="36"/>
      <c r="H369" s="36"/>
      <c r="I369" s="193"/>
      <c r="J369" s="36"/>
      <c r="K369" s="36"/>
      <c r="L369" s="37"/>
      <c r="M369" s="194"/>
      <c r="N369" s="195"/>
      <c r="O369" s="75"/>
      <c r="P369" s="75"/>
      <c r="Q369" s="75"/>
      <c r="R369" s="75"/>
      <c r="S369" s="75"/>
      <c r="T369" s="76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7" t="s">
        <v>141</v>
      </c>
      <c r="AU369" s="17" t="s">
        <v>82</v>
      </c>
    </row>
    <row r="370" s="12" customFormat="1" ht="25.92" customHeight="1">
      <c r="A370" s="12"/>
      <c r="B370" s="164"/>
      <c r="C370" s="12"/>
      <c r="D370" s="165" t="s">
        <v>72</v>
      </c>
      <c r="E370" s="166" t="s">
        <v>566</v>
      </c>
      <c r="F370" s="166" t="s">
        <v>567</v>
      </c>
      <c r="G370" s="12"/>
      <c r="H370" s="12"/>
      <c r="I370" s="167"/>
      <c r="J370" s="168">
        <f>BK370</f>
        <v>0</v>
      </c>
      <c r="K370" s="12"/>
      <c r="L370" s="164"/>
      <c r="M370" s="169"/>
      <c r="N370" s="170"/>
      <c r="O370" s="170"/>
      <c r="P370" s="171">
        <f>P371</f>
        <v>0</v>
      </c>
      <c r="Q370" s="170"/>
      <c r="R370" s="171">
        <f>R371</f>
        <v>2.8061518000000003</v>
      </c>
      <c r="S370" s="170"/>
      <c r="T370" s="172">
        <f>T371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165" t="s">
        <v>82</v>
      </c>
      <c r="AT370" s="173" t="s">
        <v>72</v>
      </c>
      <c r="AU370" s="173" t="s">
        <v>73</v>
      </c>
      <c r="AY370" s="165" t="s">
        <v>132</v>
      </c>
      <c r="BK370" s="174">
        <f>BK371</f>
        <v>0</v>
      </c>
    </row>
    <row r="371" s="12" customFormat="1" ht="22.8" customHeight="1">
      <c r="A371" s="12"/>
      <c r="B371" s="164"/>
      <c r="C371" s="12"/>
      <c r="D371" s="165" t="s">
        <v>72</v>
      </c>
      <c r="E371" s="175" t="s">
        <v>568</v>
      </c>
      <c r="F371" s="175" t="s">
        <v>569</v>
      </c>
      <c r="G371" s="12"/>
      <c r="H371" s="12"/>
      <c r="I371" s="167"/>
      <c r="J371" s="176">
        <f>BK371</f>
        <v>0</v>
      </c>
      <c r="K371" s="12"/>
      <c r="L371" s="164"/>
      <c r="M371" s="169"/>
      <c r="N371" s="170"/>
      <c r="O371" s="170"/>
      <c r="P371" s="171">
        <f>SUM(P372:P413)</f>
        <v>0</v>
      </c>
      <c r="Q371" s="170"/>
      <c r="R371" s="171">
        <f>SUM(R372:R413)</f>
        <v>2.8061518000000003</v>
      </c>
      <c r="S371" s="170"/>
      <c r="T371" s="172">
        <f>SUM(T372:T413)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165" t="s">
        <v>82</v>
      </c>
      <c r="AT371" s="173" t="s">
        <v>72</v>
      </c>
      <c r="AU371" s="173" t="s">
        <v>80</v>
      </c>
      <c r="AY371" s="165" t="s">
        <v>132</v>
      </c>
      <c r="BK371" s="174">
        <f>SUM(BK372:BK413)</f>
        <v>0</v>
      </c>
    </row>
    <row r="372" s="2" customFormat="1" ht="24.15" customHeight="1">
      <c r="A372" s="36"/>
      <c r="B372" s="177"/>
      <c r="C372" s="178" t="s">
        <v>570</v>
      </c>
      <c r="D372" s="178" t="s">
        <v>134</v>
      </c>
      <c r="E372" s="179" t="s">
        <v>571</v>
      </c>
      <c r="F372" s="180" t="s">
        <v>572</v>
      </c>
      <c r="G372" s="181" t="s">
        <v>137</v>
      </c>
      <c r="H372" s="182">
        <v>296.63999999999999</v>
      </c>
      <c r="I372" s="183"/>
      <c r="J372" s="184">
        <f>ROUND(I372*H372,2)</f>
        <v>0</v>
      </c>
      <c r="K372" s="180" t="s">
        <v>138</v>
      </c>
      <c r="L372" s="37"/>
      <c r="M372" s="185" t="s">
        <v>1</v>
      </c>
      <c r="N372" s="186" t="s">
        <v>38</v>
      </c>
      <c r="O372" s="75"/>
      <c r="P372" s="187">
        <f>O372*H372</f>
        <v>0</v>
      </c>
      <c r="Q372" s="187">
        <v>0.00039825</v>
      </c>
      <c r="R372" s="187">
        <f>Q372*H372</f>
        <v>0.11813688</v>
      </c>
      <c r="S372" s="187">
        <v>0</v>
      </c>
      <c r="T372" s="188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9" t="s">
        <v>223</v>
      </c>
      <c r="AT372" s="189" t="s">
        <v>134</v>
      </c>
      <c r="AU372" s="189" t="s">
        <v>82</v>
      </c>
      <c r="AY372" s="17" t="s">
        <v>132</v>
      </c>
      <c r="BE372" s="190">
        <f>IF(N372="základní",J372,0)</f>
        <v>0</v>
      </c>
      <c r="BF372" s="190">
        <f>IF(N372="snížená",J372,0)</f>
        <v>0</v>
      </c>
      <c r="BG372" s="190">
        <f>IF(N372="zákl. přenesená",J372,0)</f>
        <v>0</v>
      </c>
      <c r="BH372" s="190">
        <f>IF(N372="sníž. přenesená",J372,0)</f>
        <v>0</v>
      </c>
      <c r="BI372" s="190">
        <f>IF(N372="nulová",J372,0)</f>
        <v>0</v>
      </c>
      <c r="BJ372" s="17" t="s">
        <v>80</v>
      </c>
      <c r="BK372" s="190">
        <f>ROUND(I372*H372,2)</f>
        <v>0</v>
      </c>
      <c r="BL372" s="17" t="s">
        <v>223</v>
      </c>
      <c r="BM372" s="189" t="s">
        <v>573</v>
      </c>
    </row>
    <row r="373" s="2" customFormat="1">
      <c r="A373" s="36"/>
      <c r="B373" s="37"/>
      <c r="C373" s="36"/>
      <c r="D373" s="191" t="s">
        <v>141</v>
      </c>
      <c r="E373" s="36"/>
      <c r="F373" s="192" t="s">
        <v>574</v>
      </c>
      <c r="G373" s="36"/>
      <c r="H373" s="36"/>
      <c r="I373" s="193"/>
      <c r="J373" s="36"/>
      <c r="K373" s="36"/>
      <c r="L373" s="37"/>
      <c r="M373" s="194"/>
      <c r="N373" s="195"/>
      <c r="O373" s="75"/>
      <c r="P373" s="75"/>
      <c r="Q373" s="75"/>
      <c r="R373" s="75"/>
      <c r="S373" s="75"/>
      <c r="T373" s="76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7" t="s">
        <v>141</v>
      </c>
      <c r="AU373" s="17" t="s">
        <v>82</v>
      </c>
    </row>
    <row r="374" s="13" customFormat="1">
      <c r="A374" s="13"/>
      <c r="B374" s="196"/>
      <c r="C374" s="13"/>
      <c r="D374" s="191" t="s">
        <v>143</v>
      </c>
      <c r="E374" s="197" t="s">
        <v>1</v>
      </c>
      <c r="F374" s="198" t="s">
        <v>575</v>
      </c>
      <c r="G374" s="13"/>
      <c r="H374" s="199">
        <v>148.31999999999999</v>
      </c>
      <c r="I374" s="200"/>
      <c r="J374" s="13"/>
      <c r="K374" s="13"/>
      <c r="L374" s="196"/>
      <c r="M374" s="201"/>
      <c r="N374" s="202"/>
      <c r="O374" s="202"/>
      <c r="P374" s="202"/>
      <c r="Q374" s="202"/>
      <c r="R374" s="202"/>
      <c r="S374" s="202"/>
      <c r="T374" s="20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197" t="s">
        <v>143</v>
      </c>
      <c r="AU374" s="197" t="s">
        <v>82</v>
      </c>
      <c r="AV374" s="13" t="s">
        <v>82</v>
      </c>
      <c r="AW374" s="13" t="s">
        <v>30</v>
      </c>
      <c r="AX374" s="13" t="s">
        <v>73</v>
      </c>
      <c r="AY374" s="197" t="s">
        <v>132</v>
      </c>
    </row>
    <row r="375" s="14" customFormat="1">
      <c r="A375" s="14"/>
      <c r="B375" s="214"/>
      <c r="C375" s="14"/>
      <c r="D375" s="191" t="s">
        <v>143</v>
      </c>
      <c r="E375" s="215" t="s">
        <v>1</v>
      </c>
      <c r="F375" s="216" t="s">
        <v>315</v>
      </c>
      <c r="G375" s="14"/>
      <c r="H375" s="217">
        <v>148.31999999999999</v>
      </c>
      <c r="I375" s="218"/>
      <c r="J375" s="14"/>
      <c r="K375" s="14"/>
      <c r="L375" s="214"/>
      <c r="M375" s="219"/>
      <c r="N375" s="220"/>
      <c r="O375" s="220"/>
      <c r="P375" s="220"/>
      <c r="Q375" s="220"/>
      <c r="R375" s="220"/>
      <c r="S375" s="220"/>
      <c r="T375" s="22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15" t="s">
        <v>143</v>
      </c>
      <c r="AU375" s="215" t="s">
        <v>82</v>
      </c>
      <c r="AV375" s="14" t="s">
        <v>139</v>
      </c>
      <c r="AW375" s="14" t="s">
        <v>30</v>
      </c>
      <c r="AX375" s="14" t="s">
        <v>73</v>
      </c>
      <c r="AY375" s="215" t="s">
        <v>132</v>
      </c>
    </row>
    <row r="376" s="13" customFormat="1">
      <c r="A376" s="13"/>
      <c r="B376" s="196"/>
      <c r="C376" s="13"/>
      <c r="D376" s="191" t="s">
        <v>143</v>
      </c>
      <c r="E376" s="197" t="s">
        <v>1</v>
      </c>
      <c r="F376" s="198" t="s">
        <v>576</v>
      </c>
      <c r="G376" s="13"/>
      <c r="H376" s="199">
        <v>296.63999999999999</v>
      </c>
      <c r="I376" s="200"/>
      <c r="J376" s="13"/>
      <c r="K376" s="13"/>
      <c r="L376" s="196"/>
      <c r="M376" s="201"/>
      <c r="N376" s="202"/>
      <c r="O376" s="202"/>
      <c r="P376" s="202"/>
      <c r="Q376" s="202"/>
      <c r="R376" s="202"/>
      <c r="S376" s="202"/>
      <c r="T376" s="20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197" t="s">
        <v>143</v>
      </c>
      <c r="AU376" s="197" t="s">
        <v>82</v>
      </c>
      <c r="AV376" s="13" t="s">
        <v>82</v>
      </c>
      <c r="AW376" s="13" t="s">
        <v>30</v>
      </c>
      <c r="AX376" s="13" t="s">
        <v>80</v>
      </c>
      <c r="AY376" s="197" t="s">
        <v>132</v>
      </c>
    </row>
    <row r="377" s="2" customFormat="1" ht="24.15" customHeight="1">
      <c r="A377" s="36"/>
      <c r="B377" s="177"/>
      <c r="C377" s="178" t="s">
        <v>577</v>
      </c>
      <c r="D377" s="178" t="s">
        <v>134</v>
      </c>
      <c r="E377" s="179" t="s">
        <v>578</v>
      </c>
      <c r="F377" s="180" t="s">
        <v>579</v>
      </c>
      <c r="G377" s="181" t="s">
        <v>137</v>
      </c>
      <c r="H377" s="182">
        <v>23.359999999999999</v>
      </c>
      <c r="I377" s="183"/>
      <c r="J377" s="184">
        <f>ROUND(I377*H377,2)</f>
        <v>0</v>
      </c>
      <c r="K377" s="180" t="s">
        <v>138</v>
      </c>
      <c r="L377" s="37"/>
      <c r="M377" s="185" t="s">
        <v>1</v>
      </c>
      <c r="N377" s="186" t="s">
        <v>38</v>
      </c>
      <c r="O377" s="75"/>
      <c r="P377" s="187">
        <f>O377*H377</f>
        <v>0</v>
      </c>
      <c r="Q377" s="187">
        <v>0.00039825</v>
      </c>
      <c r="R377" s="187">
        <f>Q377*H377</f>
        <v>0.0093031199999999998</v>
      </c>
      <c r="S377" s="187">
        <v>0</v>
      </c>
      <c r="T377" s="188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9" t="s">
        <v>223</v>
      </c>
      <c r="AT377" s="189" t="s">
        <v>134</v>
      </c>
      <c r="AU377" s="189" t="s">
        <v>82</v>
      </c>
      <c r="AY377" s="17" t="s">
        <v>132</v>
      </c>
      <c r="BE377" s="190">
        <f>IF(N377="základní",J377,0)</f>
        <v>0</v>
      </c>
      <c r="BF377" s="190">
        <f>IF(N377="snížená",J377,0)</f>
        <v>0</v>
      </c>
      <c r="BG377" s="190">
        <f>IF(N377="zákl. přenesená",J377,0)</f>
        <v>0</v>
      </c>
      <c r="BH377" s="190">
        <f>IF(N377="sníž. přenesená",J377,0)</f>
        <v>0</v>
      </c>
      <c r="BI377" s="190">
        <f>IF(N377="nulová",J377,0)</f>
        <v>0</v>
      </c>
      <c r="BJ377" s="17" t="s">
        <v>80</v>
      </c>
      <c r="BK377" s="190">
        <f>ROUND(I377*H377,2)</f>
        <v>0</v>
      </c>
      <c r="BL377" s="17" t="s">
        <v>223</v>
      </c>
      <c r="BM377" s="189" t="s">
        <v>580</v>
      </c>
    </row>
    <row r="378" s="2" customFormat="1">
      <c r="A378" s="36"/>
      <c r="B378" s="37"/>
      <c r="C378" s="36"/>
      <c r="D378" s="191" t="s">
        <v>141</v>
      </c>
      <c r="E378" s="36"/>
      <c r="F378" s="192" t="s">
        <v>581</v>
      </c>
      <c r="G378" s="36"/>
      <c r="H378" s="36"/>
      <c r="I378" s="193"/>
      <c r="J378" s="36"/>
      <c r="K378" s="36"/>
      <c r="L378" s="37"/>
      <c r="M378" s="194"/>
      <c r="N378" s="195"/>
      <c r="O378" s="75"/>
      <c r="P378" s="75"/>
      <c r="Q378" s="75"/>
      <c r="R378" s="75"/>
      <c r="S378" s="75"/>
      <c r="T378" s="7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7" t="s">
        <v>141</v>
      </c>
      <c r="AU378" s="17" t="s">
        <v>82</v>
      </c>
    </row>
    <row r="379" s="13" customFormat="1">
      <c r="A379" s="13"/>
      <c r="B379" s="196"/>
      <c r="C379" s="13"/>
      <c r="D379" s="191" t="s">
        <v>143</v>
      </c>
      <c r="E379" s="197" t="s">
        <v>1</v>
      </c>
      <c r="F379" s="198" t="s">
        <v>582</v>
      </c>
      <c r="G379" s="13"/>
      <c r="H379" s="199">
        <v>23.359999999999999</v>
      </c>
      <c r="I379" s="200"/>
      <c r="J379" s="13"/>
      <c r="K379" s="13"/>
      <c r="L379" s="196"/>
      <c r="M379" s="201"/>
      <c r="N379" s="202"/>
      <c r="O379" s="202"/>
      <c r="P379" s="202"/>
      <c r="Q379" s="202"/>
      <c r="R379" s="202"/>
      <c r="S379" s="202"/>
      <c r="T379" s="20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7" t="s">
        <v>143</v>
      </c>
      <c r="AU379" s="197" t="s">
        <v>82</v>
      </c>
      <c r="AV379" s="13" t="s">
        <v>82</v>
      </c>
      <c r="AW379" s="13" t="s">
        <v>30</v>
      </c>
      <c r="AX379" s="13" t="s">
        <v>80</v>
      </c>
      <c r="AY379" s="197" t="s">
        <v>132</v>
      </c>
    </row>
    <row r="380" s="2" customFormat="1" ht="49.05" customHeight="1">
      <c r="A380" s="36"/>
      <c r="B380" s="177"/>
      <c r="C380" s="204" t="s">
        <v>583</v>
      </c>
      <c r="D380" s="204" t="s">
        <v>224</v>
      </c>
      <c r="E380" s="205" t="s">
        <v>584</v>
      </c>
      <c r="F380" s="206" t="s">
        <v>585</v>
      </c>
      <c r="G380" s="207" t="s">
        <v>137</v>
      </c>
      <c r="H380" s="208">
        <v>408.94999999999999</v>
      </c>
      <c r="I380" s="209"/>
      <c r="J380" s="210">
        <f>ROUND(I380*H380,2)</f>
        <v>0</v>
      </c>
      <c r="K380" s="206" t="s">
        <v>138</v>
      </c>
      <c r="L380" s="211"/>
      <c r="M380" s="212" t="s">
        <v>1</v>
      </c>
      <c r="N380" s="213" t="s">
        <v>38</v>
      </c>
      <c r="O380" s="75"/>
      <c r="P380" s="187">
        <f>O380*H380</f>
        <v>0</v>
      </c>
      <c r="Q380" s="187">
        <v>0.0053</v>
      </c>
      <c r="R380" s="187">
        <f>Q380*H380</f>
        <v>2.1674349999999998</v>
      </c>
      <c r="S380" s="187">
        <v>0</v>
      </c>
      <c r="T380" s="188">
        <f>S380*H380</f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9" t="s">
        <v>316</v>
      </c>
      <c r="AT380" s="189" t="s">
        <v>224</v>
      </c>
      <c r="AU380" s="189" t="s">
        <v>82</v>
      </c>
      <c r="AY380" s="17" t="s">
        <v>132</v>
      </c>
      <c r="BE380" s="190">
        <f>IF(N380="základní",J380,0)</f>
        <v>0</v>
      </c>
      <c r="BF380" s="190">
        <f>IF(N380="snížená",J380,0)</f>
        <v>0</v>
      </c>
      <c r="BG380" s="190">
        <f>IF(N380="zákl. přenesená",J380,0)</f>
        <v>0</v>
      </c>
      <c r="BH380" s="190">
        <f>IF(N380="sníž. přenesená",J380,0)</f>
        <v>0</v>
      </c>
      <c r="BI380" s="190">
        <f>IF(N380="nulová",J380,0)</f>
        <v>0</v>
      </c>
      <c r="BJ380" s="17" t="s">
        <v>80</v>
      </c>
      <c r="BK380" s="190">
        <f>ROUND(I380*H380,2)</f>
        <v>0</v>
      </c>
      <c r="BL380" s="17" t="s">
        <v>223</v>
      </c>
      <c r="BM380" s="189" t="s">
        <v>586</v>
      </c>
    </row>
    <row r="381" s="2" customFormat="1">
      <c r="A381" s="36"/>
      <c r="B381" s="37"/>
      <c r="C381" s="36"/>
      <c r="D381" s="191" t="s">
        <v>141</v>
      </c>
      <c r="E381" s="36"/>
      <c r="F381" s="192" t="s">
        <v>585</v>
      </c>
      <c r="G381" s="36"/>
      <c r="H381" s="36"/>
      <c r="I381" s="193"/>
      <c r="J381" s="36"/>
      <c r="K381" s="36"/>
      <c r="L381" s="37"/>
      <c r="M381" s="194"/>
      <c r="N381" s="195"/>
      <c r="O381" s="75"/>
      <c r="P381" s="75"/>
      <c r="Q381" s="75"/>
      <c r="R381" s="75"/>
      <c r="S381" s="75"/>
      <c r="T381" s="76"/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7" t="s">
        <v>141</v>
      </c>
      <c r="AU381" s="17" t="s">
        <v>82</v>
      </c>
    </row>
    <row r="382" s="13" customFormat="1">
      <c r="A382" s="13"/>
      <c r="B382" s="196"/>
      <c r="C382" s="13"/>
      <c r="D382" s="191" t="s">
        <v>143</v>
      </c>
      <c r="E382" s="197" t="s">
        <v>1</v>
      </c>
      <c r="F382" s="198" t="s">
        <v>587</v>
      </c>
      <c r="G382" s="13"/>
      <c r="H382" s="199">
        <v>163.15199999999999</v>
      </c>
      <c r="I382" s="200"/>
      <c r="J382" s="13"/>
      <c r="K382" s="13"/>
      <c r="L382" s="196"/>
      <c r="M382" s="201"/>
      <c r="N382" s="202"/>
      <c r="O382" s="202"/>
      <c r="P382" s="202"/>
      <c r="Q382" s="202"/>
      <c r="R382" s="202"/>
      <c r="S382" s="202"/>
      <c r="T382" s="20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7" t="s">
        <v>143</v>
      </c>
      <c r="AU382" s="197" t="s">
        <v>82</v>
      </c>
      <c r="AV382" s="13" t="s">
        <v>82</v>
      </c>
      <c r="AW382" s="13" t="s">
        <v>30</v>
      </c>
      <c r="AX382" s="13" t="s">
        <v>73</v>
      </c>
      <c r="AY382" s="197" t="s">
        <v>132</v>
      </c>
    </row>
    <row r="383" s="13" customFormat="1">
      <c r="A383" s="13"/>
      <c r="B383" s="196"/>
      <c r="C383" s="13"/>
      <c r="D383" s="191" t="s">
        <v>143</v>
      </c>
      <c r="E383" s="197" t="s">
        <v>1</v>
      </c>
      <c r="F383" s="198" t="s">
        <v>588</v>
      </c>
      <c r="G383" s="13"/>
      <c r="H383" s="199">
        <v>25.696000000000002</v>
      </c>
      <c r="I383" s="200"/>
      <c r="J383" s="13"/>
      <c r="K383" s="13"/>
      <c r="L383" s="196"/>
      <c r="M383" s="201"/>
      <c r="N383" s="202"/>
      <c r="O383" s="202"/>
      <c r="P383" s="202"/>
      <c r="Q383" s="202"/>
      <c r="R383" s="202"/>
      <c r="S383" s="202"/>
      <c r="T383" s="20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197" t="s">
        <v>143</v>
      </c>
      <c r="AU383" s="197" t="s">
        <v>82</v>
      </c>
      <c r="AV383" s="13" t="s">
        <v>82</v>
      </c>
      <c r="AW383" s="13" t="s">
        <v>30</v>
      </c>
      <c r="AX383" s="13" t="s">
        <v>73</v>
      </c>
      <c r="AY383" s="197" t="s">
        <v>132</v>
      </c>
    </row>
    <row r="384" s="14" customFormat="1">
      <c r="A384" s="14"/>
      <c r="B384" s="214"/>
      <c r="C384" s="14"/>
      <c r="D384" s="191" t="s">
        <v>143</v>
      </c>
      <c r="E384" s="215" t="s">
        <v>1</v>
      </c>
      <c r="F384" s="216" t="s">
        <v>315</v>
      </c>
      <c r="G384" s="14"/>
      <c r="H384" s="217">
        <v>188.84799999999999</v>
      </c>
      <c r="I384" s="218"/>
      <c r="J384" s="14"/>
      <c r="K384" s="14"/>
      <c r="L384" s="214"/>
      <c r="M384" s="219"/>
      <c r="N384" s="220"/>
      <c r="O384" s="220"/>
      <c r="P384" s="220"/>
      <c r="Q384" s="220"/>
      <c r="R384" s="220"/>
      <c r="S384" s="220"/>
      <c r="T384" s="22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15" t="s">
        <v>143</v>
      </c>
      <c r="AU384" s="215" t="s">
        <v>82</v>
      </c>
      <c r="AV384" s="14" t="s">
        <v>139</v>
      </c>
      <c r="AW384" s="14" t="s">
        <v>30</v>
      </c>
      <c r="AX384" s="14" t="s">
        <v>80</v>
      </c>
      <c r="AY384" s="215" t="s">
        <v>132</v>
      </c>
    </row>
    <row r="385" s="13" customFormat="1">
      <c r="A385" s="13"/>
      <c r="B385" s="196"/>
      <c r="C385" s="13"/>
      <c r="D385" s="191" t="s">
        <v>143</v>
      </c>
      <c r="E385" s="13"/>
      <c r="F385" s="198" t="s">
        <v>589</v>
      </c>
      <c r="G385" s="13"/>
      <c r="H385" s="199">
        <v>408.94999999999999</v>
      </c>
      <c r="I385" s="200"/>
      <c r="J385" s="13"/>
      <c r="K385" s="13"/>
      <c r="L385" s="196"/>
      <c r="M385" s="201"/>
      <c r="N385" s="202"/>
      <c r="O385" s="202"/>
      <c r="P385" s="202"/>
      <c r="Q385" s="202"/>
      <c r="R385" s="202"/>
      <c r="S385" s="202"/>
      <c r="T385" s="20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197" t="s">
        <v>143</v>
      </c>
      <c r="AU385" s="197" t="s">
        <v>82</v>
      </c>
      <c r="AV385" s="13" t="s">
        <v>82</v>
      </c>
      <c r="AW385" s="13" t="s">
        <v>3</v>
      </c>
      <c r="AX385" s="13" t="s">
        <v>80</v>
      </c>
      <c r="AY385" s="197" t="s">
        <v>132</v>
      </c>
    </row>
    <row r="386" s="2" customFormat="1" ht="21.75" customHeight="1">
      <c r="A386" s="36"/>
      <c r="B386" s="177"/>
      <c r="C386" s="178" t="s">
        <v>590</v>
      </c>
      <c r="D386" s="178" t="s">
        <v>134</v>
      </c>
      <c r="E386" s="179" t="s">
        <v>591</v>
      </c>
      <c r="F386" s="180" t="s">
        <v>592</v>
      </c>
      <c r="G386" s="181" t="s">
        <v>212</v>
      </c>
      <c r="H386" s="182">
        <v>32</v>
      </c>
      <c r="I386" s="183"/>
      <c r="J386" s="184">
        <f>ROUND(I386*H386,2)</f>
        <v>0</v>
      </c>
      <c r="K386" s="180" t="s">
        <v>138</v>
      </c>
      <c r="L386" s="37"/>
      <c r="M386" s="185" t="s">
        <v>1</v>
      </c>
      <c r="N386" s="186" t="s">
        <v>38</v>
      </c>
      <c r="O386" s="75"/>
      <c r="P386" s="187">
        <f>O386*H386</f>
        <v>0</v>
      </c>
      <c r="Q386" s="187">
        <v>0.00031</v>
      </c>
      <c r="R386" s="187">
        <f>Q386*H386</f>
        <v>0.00992</v>
      </c>
      <c r="S386" s="187">
        <v>0</v>
      </c>
      <c r="T386" s="188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9" t="s">
        <v>223</v>
      </c>
      <c r="AT386" s="189" t="s">
        <v>134</v>
      </c>
      <c r="AU386" s="189" t="s">
        <v>82</v>
      </c>
      <c r="AY386" s="17" t="s">
        <v>132</v>
      </c>
      <c r="BE386" s="190">
        <f>IF(N386="základní",J386,0)</f>
        <v>0</v>
      </c>
      <c r="BF386" s="190">
        <f>IF(N386="snížená",J386,0)</f>
        <v>0</v>
      </c>
      <c r="BG386" s="190">
        <f>IF(N386="zákl. přenesená",J386,0)</f>
        <v>0</v>
      </c>
      <c r="BH386" s="190">
        <f>IF(N386="sníž. přenesená",J386,0)</f>
        <v>0</v>
      </c>
      <c r="BI386" s="190">
        <f>IF(N386="nulová",J386,0)</f>
        <v>0</v>
      </c>
      <c r="BJ386" s="17" t="s">
        <v>80</v>
      </c>
      <c r="BK386" s="190">
        <f>ROUND(I386*H386,2)</f>
        <v>0</v>
      </c>
      <c r="BL386" s="17" t="s">
        <v>223</v>
      </c>
      <c r="BM386" s="189" t="s">
        <v>593</v>
      </c>
    </row>
    <row r="387" s="2" customFormat="1">
      <c r="A387" s="36"/>
      <c r="B387" s="37"/>
      <c r="C387" s="36"/>
      <c r="D387" s="191" t="s">
        <v>141</v>
      </c>
      <c r="E387" s="36"/>
      <c r="F387" s="192" t="s">
        <v>594</v>
      </c>
      <c r="G387" s="36"/>
      <c r="H387" s="36"/>
      <c r="I387" s="193"/>
      <c r="J387" s="36"/>
      <c r="K387" s="36"/>
      <c r="L387" s="37"/>
      <c r="M387" s="194"/>
      <c r="N387" s="195"/>
      <c r="O387" s="75"/>
      <c r="P387" s="75"/>
      <c r="Q387" s="75"/>
      <c r="R387" s="75"/>
      <c r="S387" s="75"/>
      <c r="T387" s="7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7" t="s">
        <v>141</v>
      </c>
      <c r="AU387" s="17" t="s">
        <v>82</v>
      </c>
    </row>
    <row r="388" s="13" customFormat="1">
      <c r="A388" s="13"/>
      <c r="B388" s="196"/>
      <c r="C388" s="13"/>
      <c r="D388" s="191" t="s">
        <v>143</v>
      </c>
      <c r="E388" s="197" t="s">
        <v>1</v>
      </c>
      <c r="F388" s="198" t="s">
        <v>595</v>
      </c>
      <c r="G388" s="13"/>
      <c r="H388" s="199">
        <v>32</v>
      </c>
      <c r="I388" s="200"/>
      <c r="J388" s="13"/>
      <c r="K388" s="13"/>
      <c r="L388" s="196"/>
      <c r="M388" s="201"/>
      <c r="N388" s="202"/>
      <c r="O388" s="202"/>
      <c r="P388" s="202"/>
      <c r="Q388" s="202"/>
      <c r="R388" s="202"/>
      <c r="S388" s="202"/>
      <c r="T388" s="20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7" t="s">
        <v>143</v>
      </c>
      <c r="AU388" s="197" t="s">
        <v>82</v>
      </c>
      <c r="AV388" s="13" t="s">
        <v>82</v>
      </c>
      <c r="AW388" s="13" t="s">
        <v>30</v>
      </c>
      <c r="AX388" s="13" t="s">
        <v>80</v>
      </c>
      <c r="AY388" s="197" t="s">
        <v>132</v>
      </c>
    </row>
    <row r="389" s="2" customFormat="1" ht="21.75" customHeight="1">
      <c r="A389" s="36"/>
      <c r="B389" s="177"/>
      <c r="C389" s="204" t="s">
        <v>596</v>
      </c>
      <c r="D389" s="204" t="s">
        <v>224</v>
      </c>
      <c r="E389" s="205" t="s">
        <v>597</v>
      </c>
      <c r="F389" s="206" t="s">
        <v>598</v>
      </c>
      <c r="G389" s="207" t="s">
        <v>212</v>
      </c>
      <c r="H389" s="208">
        <v>32</v>
      </c>
      <c r="I389" s="209"/>
      <c r="J389" s="210">
        <f>ROUND(I389*H389,2)</f>
        <v>0</v>
      </c>
      <c r="K389" s="206" t="s">
        <v>138</v>
      </c>
      <c r="L389" s="211"/>
      <c r="M389" s="212" t="s">
        <v>1</v>
      </c>
      <c r="N389" s="213" t="s">
        <v>38</v>
      </c>
      <c r="O389" s="75"/>
      <c r="P389" s="187">
        <f>O389*H389</f>
        <v>0</v>
      </c>
      <c r="Q389" s="187">
        <v>0.00018000000000000001</v>
      </c>
      <c r="R389" s="187">
        <f>Q389*H389</f>
        <v>0.0057600000000000004</v>
      </c>
      <c r="S389" s="187">
        <v>0</v>
      </c>
      <c r="T389" s="188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9" t="s">
        <v>316</v>
      </c>
      <c r="AT389" s="189" t="s">
        <v>224</v>
      </c>
      <c r="AU389" s="189" t="s">
        <v>82</v>
      </c>
      <c r="AY389" s="17" t="s">
        <v>132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7" t="s">
        <v>80</v>
      </c>
      <c r="BK389" s="190">
        <f>ROUND(I389*H389,2)</f>
        <v>0</v>
      </c>
      <c r="BL389" s="17" t="s">
        <v>223</v>
      </c>
      <c r="BM389" s="189" t="s">
        <v>599</v>
      </c>
    </row>
    <row r="390" s="2" customFormat="1">
      <c r="A390" s="36"/>
      <c r="B390" s="37"/>
      <c r="C390" s="36"/>
      <c r="D390" s="191" t="s">
        <v>141</v>
      </c>
      <c r="E390" s="36"/>
      <c r="F390" s="192" t="s">
        <v>598</v>
      </c>
      <c r="G390" s="36"/>
      <c r="H390" s="36"/>
      <c r="I390" s="193"/>
      <c r="J390" s="36"/>
      <c r="K390" s="36"/>
      <c r="L390" s="37"/>
      <c r="M390" s="194"/>
      <c r="N390" s="195"/>
      <c r="O390" s="75"/>
      <c r="P390" s="75"/>
      <c r="Q390" s="75"/>
      <c r="R390" s="75"/>
      <c r="S390" s="75"/>
      <c r="T390" s="7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7" t="s">
        <v>141</v>
      </c>
      <c r="AU390" s="17" t="s">
        <v>82</v>
      </c>
    </row>
    <row r="391" s="2" customFormat="1" ht="24.15" customHeight="1">
      <c r="A391" s="36"/>
      <c r="B391" s="177"/>
      <c r="C391" s="204" t="s">
        <v>600</v>
      </c>
      <c r="D391" s="204" t="s">
        <v>224</v>
      </c>
      <c r="E391" s="205" t="s">
        <v>601</v>
      </c>
      <c r="F391" s="206" t="s">
        <v>602</v>
      </c>
      <c r="G391" s="207" t="s">
        <v>282</v>
      </c>
      <c r="H391" s="208">
        <v>96</v>
      </c>
      <c r="I391" s="209"/>
      <c r="J391" s="210">
        <f>ROUND(I391*H391,2)</f>
        <v>0</v>
      </c>
      <c r="K391" s="206" t="s">
        <v>138</v>
      </c>
      <c r="L391" s="211"/>
      <c r="M391" s="212" t="s">
        <v>1</v>
      </c>
      <c r="N391" s="213" t="s">
        <v>38</v>
      </c>
      <c r="O391" s="75"/>
      <c r="P391" s="187">
        <f>O391*H391</f>
        <v>0</v>
      </c>
      <c r="Q391" s="187">
        <v>1.0000000000000001E-05</v>
      </c>
      <c r="R391" s="187">
        <f>Q391*H391</f>
        <v>0.00096000000000000013</v>
      </c>
      <c r="S391" s="187">
        <v>0</v>
      </c>
      <c r="T391" s="188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9" t="s">
        <v>316</v>
      </c>
      <c r="AT391" s="189" t="s">
        <v>224</v>
      </c>
      <c r="AU391" s="189" t="s">
        <v>82</v>
      </c>
      <c r="AY391" s="17" t="s">
        <v>132</v>
      </c>
      <c r="BE391" s="190">
        <f>IF(N391="základní",J391,0)</f>
        <v>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7" t="s">
        <v>80</v>
      </c>
      <c r="BK391" s="190">
        <f>ROUND(I391*H391,2)</f>
        <v>0</v>
      </c>
      <c r="BL391" s="17" t="s">
        <v>223</v>
      </c>
      <c r="BM391" s="189" t="s">
        <v>603</v>
      </c>
    </row>
    <row r="392" s="2" customFormat="1">
      <c r="A392" s="36"/>
      <c r="B392" s="37"/>
      <c r="C392" s="36"/>
      <c r="D392" s="191" t="s">
        <v>141</v>
      </c>
      <c r="E392" s="36"/>
      <c r="F392" s="192" t="s">
        <v>602</v>
      </c>
      <c r="G392" s="36"/>
      <c r="H392" s="36"/>
      <c r="I392" s="193"/>
      <c r="J392" s="36"/>
      <c r="K392" s="36"/>
      <c r="L392" s="37"/>
      <c r="M392" s="194"/>
      <c r="N392" s="195"/>
      <c r="O392" s="75"/>
      <c r="P392" s="75"/>
      <c r="Q392" s="75"/>
      <c r="R392" s="75"/>
      <c r="S392" s="75"/>
      <c r="T392" s="7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7" t="s">
        <v>141</v>
      </c>
      <c r="AU392" s="17" t="s">
        <v>82</v>
      </c>
    </row>
    <row r="393" s="2" customFormat="1" ht="16.5" customHeight="1">
      <c r="A393" s="36"/>
      <c r="B393" s="177"/>
      <c r="C393" s="204" t="s">
        <v>604</v>
      </c>
      <c r="D393" s="204" t="s">
        <v>224</v>
      </c>
      <c r="E393" s="205" t="s">
        <v>605</v>
      </c>
      <c r="F393" s="206" t="s">
        <v>606</v>
      </c>
      <c r="G393" s="207" t="s">
        <v>282</v>
      </c>
      <c r="H393" s="208">
        <v>96</v>
      </c>
      <c r="I393" s="209"/>
      <c r="J393" s="210">
        <f>ROUND(I393*H393,2)</f>
        <v>0</v>
      </c>
      <c r="K393" s="206" t="s">
        <v>138</v>
      </c>
      <c r="L393" s="211"/>
      <c r="M393" s="212" t="s">
        <v>1</v>
      </c>
      <c r="N393" s="213" t="s">
        <v>38</v>
      </c>
      <c r="O393" s="75"/>
      <c r="P393" s="187">
        <f>O393*H393</f>
        <v>0</v>
      </c>
      <c r="Q393" s="187">
        <v>1.0000000000000001E-05</v>
      </c>
      <c r="R393" s="187">
        <f>Q393*H393</f>
        <v>0.00096000000000000013</v>
      </c>
      <c r="S393" s="187">
        <v>0</v>
      </c>
      <c r="T393" s="188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89" t="s">
        <v>316</v>
      </c>
      <c r="AT393" s="189" t="s">
        <v>224</v>
      </c>
      <c r="AU393" s="189" t="s">
        <v>82</v>
      </c>
      <c r="AY393" s="17" t="s">
        <v>132</v>
      </c>
      <c r="BE393" s="190">
        <f>IF(N393="základní",J393,0)</f>
        <v>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17" t="s">
        <v>80</v>
      </c>
      <c r="BK393" s="190">
        <f>ROUND(I393*H393,2)</f>
        <v>0</v>
      </c>
      <c r="BL393" s="17" t="s">
        <v>223</v>
      </c>
      <c r="BM393" s="189" t="s">
        <v>607</v>
      </c>
    </row>
    <row r="394" s="2" customFormat="1">
      <c r="A394" s="36"/>
      <c r="B394" s="37"/>
      <c r="C394" s="36"/>
      <c r="D394" s="191" t="s">
        <v>141</v>
      </c>
      <c r="E394" s="36"/>
      <c r="F394" s="192" t="s">
        <v>606</v>
      </c>
      <c r="G394" s="36"/>
      <c r="H394" s="36"/>
      <c r="I394" s="193"/>
      <c r="J394" s="36"/>
      <c r="K394" s="36"/>
      <c r="L394" s="37"/>
      <c r="M394" s="194"/>
      <c r="N394" s="195"/>
      <c r="O394" s="75"/>
      <c r="P394" s="75"/>
      <c r="Q394" s="75"/>
      <c r="R394" s="75"/>
      <c r="S394" s="75"/>
      <c r="T394" s="76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7" t="s">
        <v>141</v>
      </c>
      <c r="AU394" s="17" t="s">
        <v>82</v>
      </c>
    </row>
    <row r="395" s="2" customFormat="1" ht="16.5" customHeight="1">
      <c r="A395" s="36"/>
      <c r="B395" s="177"/>
      <c r="C395" s="204" t="s">
        <v>608</v>
      </c>
      <c r="D395" s="204" t="s">
        <v>224</v>
      </c>
      <c r="E395" s="205" t="s">
        <v>609</v>
      </c>
      <c r="F395" s="206" t="s">
        <v>610</v>
      </c>
      <c r="G395" s="207" t="s">
        <v>212</v>
      </c>
      <c r="H395" s="208">
        <v>32</v>
      </c>
      <c r="I395" s="209"/>
      <c r="J395" s="210">
        <f>ROUND(I395*H395,2)</f>
        <v>0</v>
      </c>
      <c r="K395" s="206" t="s">
        <v>138</v>
      </c>
      <c r="L395" s="211"/>
      <c r="M395" s="212" t="s">
        <v>1</v>
      </c>
      <c r="N395" s="213" t="s">
        <v>38</v>
      </c>
      <c r="O395" s="75"/>
      <c r="P395" s="187">
        <f>O395*H395</f>
        <v>0</v>
      </c>
      <c r="Q395" s="187">
        <v>2.0000000000000002E-05</v>
      </c>
      <c r="R395" s="187">
        <f>Q395*H395</f>
        <v>0.00064000000000000005</v>
      </c>
      <c r="S395" s="187">
        <v>0</v>
      </c>
      <c r="T395" s="188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9" t="s">
        <v>316</v>
      </c>
      <c r="AT395" s="189" t="s">
        <v>224</v>
      </c>
      <c r="AU395" s="189" t="s">
        <v>82</v>
      </c>
      <c r="AY395" s="17" t="s">
        <v>132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7" t="s">
        <v>80</v>
      </c>
      <c r="BK395" s="190">
        <f>ROUND(I395*H395,2)</f>
        <v>0</v>
      </c>
      <c r="BL395" s="17" t="s">
        <v>223</v>
      </c>
      <c r="BM395" s="189" t="s">
        <v>611</v>
      </c>
    </row>
    <row r="396" s="2" customFormat="1">
      <c r="A396" s="36"/>
      <c r="B396" s="37"/>
      <c r="C396" s="36"/>
      <c r="D396" s="191" t="s">
        <v>141</v>
      </c>
      <c r="E396" s="36"/>
      <c r="F396" s="192" t="s">
        <v>610</v>
      </c>
      <c r="G396" s="36"/>
      <c r="H396" s="36"/>
      <c r="I396" s="193"/>
      <c r="J396" s="36"/>
      <c r="K396" s="36"/>
      <c r="L396" s="37"/>
      <c r="M396" s="194"/>
      <c r="N396" s="195"/>
      <c r="O396" s="75"/>
      <c r="P396" s="75"/>
      <c r="Q396" s="75"/>
      <c r="R396" s="75"/>
      <c r="S396" s="75"/>
      <c r="T396" s="76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7" t="s">
        <v>141</v>
      </c>
      <c r="AU396" s="17" t="s">
        <v>82</v>
      </c>
    </row>
    <row r="397" s="2" customFormat="1" ht="24.15" customHeight="1">
      <c r="A397" s="36"/>
      <c r="B397" s="177"/>
      <c r="C397" s="178" t="s">
        <v>612</v>
      </c>
      <c r="D397" s="178" t="s">
        <v>134</v>
      </c>
      <c r="E397" s="179" t="s">
        <v>613</v>
      </c>
      <c r="F397" s="180" t="s">
        <v>614</v>
      </c>
      <c r="G397" s="181" t="s">
        <v>137</v>
      </c>
      <c r="H397" s="182">
        <v>296.63999999999999</v>
      </c>
      <c r="I397" s="183"/>
      <c r="J397" s="184">
        <f>ROUND(I397*H397,2)</f>
        <v>0</v>
      </c>
      <c r="K397" s="180" t="s">
        <v>138</v>
      </c>
      <c r="L397" s="37"/>
      <c r="M397" s="185" t="s">
        <v>1</v>
      </c>
      <c r="N397" s="186" t="s">
        <v>38</v>
      </c>
      <c r="O397" s="75"/>
      <c r="P397" s="187">
        <f>O397*H397</f>
        <v>0</v>
      </c>
      <c r="Q397" s="187">
        <v>0</v>
      </c>
      <c r="R397" s="187">
        <f>Q397*H397</f>
        <v>0</v>
      </c>
      <c r="S397" s="187">
        <v>0</v>
      </c>
      <c r="T397" s="188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9" t="s">
        <v>223</v>
      </c>
      <c r="AT397" s="189" t="s">
        <v>134</v>
      </c>
      <c r="AU397" s="189" t="s">
        <v>82</v>
      </c>
      <c r="AY397" s="17" t="s">
        <v>132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7" t="s">
        <v>80</v>
      </c>
      <c r="BK397" s="190">
        <f>ROUND(I397*H397,2)</f>
        <v>0</v>
      </c>
      <c r="BL397" s="17" t="s">
        <v>223</v>
      </c>
      <c r="BM397" s="189" t="s">
        <v>615</v>
      </c>
    </row>
    <row r="398" s="2" customFormat="1">
      <c r="A398" s="36"/>
      <c r="B398" s="37"/>
      <c r="C398" s="36"/>
      <c r="D398" s="191" t="s">
        <v>141</v>
      </c>
      <c r="E398" s="36"/>
      <c r="F398" s="192" t="s">
        <v>616</v>
      </c>
      <c r="G398" s="36"/>
      <c r="H398" s="36"/>
      <c r="I398" s="193"/>
      <c r="J398" s="36"/>
      <c r="K398" s="36"/>
      <c r="L398" s="37"/>
      <c r="M398" s="194"/>
      <c r="N398" s="195"/>
      <c r="O398" s="75"/>
      <c r="P398" s="75"/>
      <c r="Q398" s="75"/>
      <c r="R398" s="75"/>
      <c r="S398" s="75"/>
      <c r="T398" s="76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7" t="s">
        <v>141</v>
      </c>
      <c r="AU398" s="17" t="s">
        <v>82</v>
      </c>
    </row>
    <row r="399" s="13" customFormat="1">
      <c r="A399" s="13"/>
      <c r="B399" s="196"/>
      <c r="C399" s="13"/>
      <c r="D399" s="191" t="s">
        <v>143</v>
      </c>
      <c r="E399" s="197" t="s">
        <v>1</v>
      </c>
      <c r="F399" s="198" t="s">
        <v>575</v>
      </c>
      <c r="G399" s="13"/>
      <c r="H399" s="199">
        <v>148.31999999999999</v>
      </c>
      <c r="I399" s="200"/>
      <c r="J399" s="13"/>
      <c r="K399" s="13"/>
      <c r="L399" s="196"/>
      <c r="M399" s="201"/>
      <c r="N399" s="202"/>
      <c r="O399" s="202"/>
      <c r="P399" s="202"/>
      <c r="Q399" s="202"/>
      <c r="R399" s="202"/>
      <c r="S399" s="202"/>
      <c r="T399" s="20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197" t="s">
        <v>143</v>
      </c>
      <c r="AU399" s="197" t="s">
        <v>82</v>
      </c>
      <c r="AV399" s="13" t="s">
        <v>82</v>
      </c>
      <c r="AW399" s="13" t="s">
        <v>30</v>
      </c>
      <c r="AX399" s="13" t="s">
        <v>80</v>
      </c>
      <c r="AY399" s="197" t="s">
        <v>132</v>
      </c>
    </row>
    <row r="400" s="13" customFormat="1">
      <c r="A400" s="13"/>
      <c r="B400" s="196"/>
      <c r="C400" s="13"/>
      <c r="D400" s="191" t="s">
        <v>143</v>
      </c>
      <c r="E400" s="13"/>
      <c r="F400" s="198" t="s">
        <v>617</v>
      </c>
      <c r="G400" s="13"/>
      <c r="H400" s="199">
        <v>296.63999999999999</v>
      </c>
      <c r="I400" s="200"/>
      <c r="J400" s="13"/>
      <c r="K400" s="13"/>
      <c r="L400" s="196"/>
      <c r="M400" s="201"/>
      <c r="N400" s="202"/>
      <c r="O400" s="202"/>
      <c r="P400" s="202"/>
      <c r="Q400" s="202"/>
      <c r="R400" s="202"/>
      <c r="S400" s="202"/>
      <c r="T400" s="20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7" t="s">
        <v>143</v>
      </c>
      <c r="AU400" s="197" t="s">
        <v>82</v>
      </c>
      <c r="AV400" s="13" t="s">
        <v>82</v>
      </c>
      <c r="AW400" s="13" t="s">
        <v>3</v>
      </c>
      <c r="AX400" s="13" t="s">
        <v>80</v>
      </c>
      <c r="AY400" s="197" t="s">
        <v>132</v>
      </c>
    </row>
    <row r="401" s="2" customFormat="1" ht="16.5" customHeight="1">
      <c r="A401" s="36"/>
      <c r="B401" s="177"/>
      <c r="C401" s="204" t="s">
        <v>618</v>
      </c>
      <c r="D401" s="204" t="s">
        <v>224</v>
      </c>
      <c r="E401" s="205" t="s">
        <v>619</v>
      </c>
      <c r="F401" s="206" t="s">
        <v>620</v>
      </c>
      <c r="G401" s="207" t="s">
        <v>137</v>
      </c>
      <c r="H401" s="208">
        <v>326.30399999999997</v>
      </c>
      <c r="I401" s="209"/>
      <c r="J401" s="210">
        <f>ROUND(I401*H401,2)</f>
        <v>0</v>
      </c>
      <c r="K401" s="206" t="s">
        <v>138</v>
      </c>
      <c r="L401" s="211"/>
      <c r="M401" s="212" t="s">
        <v>1</v>
      </c>
      <c r="N401" s="213" t="s">
        <v>38</v>
      </c>
      <c r="O401" s="75"/>
      <c r="P401" s="187">
        <f>O401*H401</f>
        <v>0</v>
      </c>
      <c r="Q401" s="187">
        <v>0.0011999999999999999</v>
      </c>
      <c r="R401" s="187">
        <f>Q401*H401</f>
        <v>0.39156479999999994</v>
      </c>
      <c r="S401" s="187">
        <v>0</v>
      </c>
      <c r="T401" s="188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89" t="s">
        <v>316</v>
      </c>
      <c r="AT401" s="189" t="s">
        <v>224</v>
      </c>
      <c r="AU401" s="189" t="s">
        <v>82</v>
      </c>
      <c r="AY401" s="17" t="s">
        <v>132</v>
      </c>
      <c r="BE401" s="190">
        <f>IF(N401="základní",J401,0)</f>
        <v>0</v>
      </c>
      <c r="BF401" s="190">
        <f>IF(N401="snížená",J401,0)</f>
        <v>0</v>
      </c>
      <c r="BG401" s="190">
        <f>IF(N401="zákl. přenesená",J401,0)</f>
        <v>0</v>
      </c>
      <c r="BH401" s="190">
        <f>IF(N401="sníž. přenesená",J401,0)</f>
        <v>0</v>
      </c>
      <c r="BI401" s="190">
        <f>IF(N401="nulová",J401,0)</f>
        <v>0</v>
      </c>
      <c r="BJ401" s="17" t="s">
        <v>80</v>
      </c>
      <c r="BK401" s="190">
        <f>ROUND(I401*H401,2)</f>
        <v>0</v>
      </c>
      <c r="BL401" s="17" t="s">
        <v>223</v>
      </c>
      <c r="BM401" s="189" t="s">
        <v>621</v>
      </c>
    </row>
    <row r="402" s="2" customFormat="1">
      <c r="A402" s="36"/>
      <c r="B402" s="37"/>
      <c r="C402" s="36"/>
      <c r="D402" s="191" t="s">
        <v>141</v>
      </c>
      <c r="E402" s="36"/>
      <c r="F402" s="192" t="s">
        <v>620</v>
      </c>
      <c r="G402" s="36"/>
      <c r="H402" s="36"/>
      <c r="I402" s="193"/>
      <c r="J402" s="36"/>
      <c r="K402" s="36"/>
      <c r="L402" s="37"/>
      <c r="M402" s="194"/>
      <c r="N402" s="195"/>
      <c r="O402" s="75"/>
      <c r="P402" s="75"/>
      <c r="Q402" s="75"/>
      <c r="R402" s="75"/>
      <c r="S402" s="75"/>
      <c r="T402" s="7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7" t="s">
        <v>141</v>
      </c>
      <c r="AU402" s="17" t="s">
        <v>82</v>
      </c>
    </row>
    <row r="403" s="13" customFormat="1">
      <c r="A403" s="13"/>
      <c r="B403" s="196"/>
      <c r="C403" s="13"/>
      <c r="D403" s="191" t="s">
        <v>143</v>
      </c>
      <c r="E403" s="197" t="s">
        <v>1</v>
      </c>
      <c r="F403" s="198" t="s">
        <v>622</v>
      </c>
      <c r="G403" s="13"/>
      <c r="H403" s="199">
        <v>326.30399999999997</v>
      </c>
      <c r="I403" s="200"/>
      <c r="J403" s="13"/>
      <c r="K403" s="13"/>
      <c r="L403" s="196"/>
      <c r="M403" s="201"/>
      <c r="N403" s="202"/>
      <c r="O403" s="202"/>
      <c r="P403" s="202"/>
      <c r="Q403" s="202"/>
      <c r="R403" s="202"/>
      <c r="S403" s="202"/>
      <c r="T403" s="20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197" t="s">
        <v>143</v>
      </c>
      <c r="AU403" s="197" t="s">
        <v>82</v>
      </c>
      <c r="AV403" s="13" t="s">
        <v>82</v>
      </c>
      <c r="AW403" s="13" t="s">
        <v>30</v>
      </c>
      <c r="AX403" s="13" t="s">
        <v>80</v>
      </c>
      <c r="AY403" s="197" t="s">
        <v>132</v>
      </c>
    </row>
    <row r="404" s="2" customFormat="1" ht="24.15" customHeight="1">
      <c r="A404" s="36"/>
      <c r="B404" s="177"/>
      <c r="C404" s="178" t="s">
        <v>623</v>
      </c>
      <c r="D404" s="178" t="s">
        <v>134</v>
      </c>
      <c r="E404" s="179" t="s">
        <v>624</v>
      </c>
      <c r="F404" s="180" t="s">
        <v>625</v>
      </c>
      <c r="G404" s="181" t="s">
        <v>212</v>
      </c>
      <c r="H404" s="182">
        <v>16</v>
      </c>
      <c r="I404" s="183"/>
      <c r="J404" s="184">
        <f>ROUND(I404*H404,2)</f>
        <v>0</v>
      </c>
      <c r="K404" s="180" t="s">
        <v>138</v>
      </c>
      <c r="L404" s="37"/>
      <c r="M404" s="185" t="s">
        <v>1</v>
      </c>
      <c r="N404" s="186" t="s">
        <v>38</v>
      </c>
      <c r="O404" s="75"/>
      <c r="P404" s="187">
        <f>O404*H404</f>
        <v>0</v>
      </c>
      <c r="Q404" s="187">
        <v>0.00040200000000000001</v>
      </c>
      <c r="R404" s="187">
        <f>Q404*H404</f>
        <v>0.0064320000000000002</v>
      </c>
      <c r="S404" s="187">
        <v>0</v>
      </c>
      <c r="T404" s="188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89" t="s">
        <v>223</v>
      </c>
      <c r="AT404" s="189" t="s">
        <v>134</v>
      </c>
      <c r="AU404" s="189" t="s">
        <v>82</v>
      </c>
      <c r="AY404" s="17" t="s">
        <v>132</v>
      </c>
      <c r="BE404" s="190">
        <f>IF(N404="základní",J404,0)</f>
        <v>0</v>
      </c>
      <c r="BF404" s="190">
        <f>IF(N404="snížená",J404,0)</f>
        <v>0</v>
      </c>
      <c r="BG404" s="190">
        <f>IF(N404="zákl. přenesená",J404,0)</f>
        <v>0</v>
      </c>
      <c r="BH404" s="190">
        <f>IF(N404="sníž. přenesená",J404,0)</f>
        <v>0</v>
      </c>
      <c r="BI404" s="190">
        <f>IF(N404="nulová",J404,0)</f>
        <v>0</v>
      </c>
      <c r="BJ404" s="17" t="s">
        <v>80</v>
      </c>
      <c r="BK404" s="190">
        <f>ROUND(I404*H404,2)</f>
        <v>0</v>
      </c>
      <c r="BL404" s="17" t="s">
        <v>223</v>
      </c>
      <c r="BM404" s="189" t="s">
        <v>626</v>
      </c>
    </row>
    <row r="405" s="2" customFormat="1">
      <c r="A405" s="36"/>
      <c r="B405" s="37"/>
      <c r="C405" s="36"/>
      <c r="D405" s="191" t="s">
        <v>141</v>
      </c>
      <c r="E405" s="36"/>
      <c r="F405" s="192" t="s">
        <v>627</v>
      </c>
      <c r="G405" s="36"/>
      <c r="H405" s="36"/>
      <c r="I405" s="193"/>
      <c r="J405" s="36"/>
      <c r="K405" s="36"/>
      <c r="L405" s="37"/>
      <c r="M405" s="194"/>
      <c r="N405" s="195"/>
      <c r="O405" s="75"/>
      <c r="P405" s="75"/>
      <c r="Q405" s="75"/>
      <c r="R405" s="75"/>
      <c r="S405" s="75"/>
      <c r="T405" s="7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7" t="s">
        <v>141</v>
      </c>
      <c r="AU405" s="17" t="s">
        <v>82</v>
      </c>
    </row>
    <row r="406" s="2" customFormat="1" ht="37.8" customHeight="1">
      <c r="A406" s="36"/>
      <c r="B406" s="177"/>
      <c r="C406" s="204" t="s">
        <v>628</v>
      </c>
      <c r="D406" s="204" t="s">
        <v>224</v>
      </c>
      <c r="E406" s="205" t="s">
        <v>629</v>
      </c>
      <c r="F406" s="206" t="s">
        <v>630</v>
      </c>
      <c r="G406" s="207" t="s">
        <v>137</v>
      </c>
      <c r="H406" s="208">
        <v>17.600000000000001</v>
      </c>
      <c r="I406" s="209"/>
      <c r="J406" s="210">
        <f>ROUND(I406*H406,2)</f>
        <v>0</v>
      </c>
      <c r="K406" s="206" t="s">
        <v>138</v>
      </c>
      <c r="L406" s="211"/>
      <c r="M406" s="212" t="s">
        <v>1</v>
      </c>
      <c r="N406" s="213" t="s">
        <v>38</v>
      </c>
      <c r="O406" s="75"/>
      <c r="P406" s="187">
        <f>O406*H406</f>
        <v>0</v>
      </c>
      <c r="Q406" s="187">
        <v>0.0054000000000000003</v>
      </c>
      <c r="R406" s="187">
        <f>Q406*H406</f>
        <v>0.095040000000000013</v>
      </c>
      <c r="S406" s="187">
        <v>0</v>
      </c>
      <c r="T406" s="188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89" t="s">
        <v>316</v>
      </c>
      <c r="AT406" s="189" t="s">
        <v>224</v>
      </c>
      <c r="AU406" s="189" t="s">
        <v>82</v>
      </c>
      <c r="AY406" s="17" t="s">
        <v>132</v>
      </c>
      <c r="BE406" s="190">
        <f>IF(N406="základní",J406,0)</f>
        <v>0</v>
      </c>
      <c r="BF406" s="190">
        <f>IF(N406="snížená",J406,0)</f>
        <v>0</v>
      </c>
      <c r="BG406" s="190">
        <f>IF(N406="zákl. přenesená",J406,0)</f>
        <v>0</v>
      </c>
      <c r="BH406" s="190">
        <f>IF(N406="sníž. přenesená",J406,0)</f>
        <v>0</v>
      </c>
      <c r="BI406" s="190">
        <f>IF(N406="nulová",J406,0)</f>
        <v>0</v>
      </c>
      <c r="BJ406" s="17" t="s">
        <v>80</v>
      </c>
      <c r="BK406" s="190">
        <f>ROUND(I406*H406,2)</f>
        <v>0</v>
      </c>
      <c r="BL406" s="17" t="s">
        <v>223</v>
      </c>
      <c r="BM406" s="189" t="s">
        <v>631</v>
      </c>
    </row>
    <row r="407" s="2" customFormat="1">
      <c r="A407" s="36"/>
      <c r="B407" s="37"/>
      <c r="C407" s="36"/>
      <c r="D407" s="191" t="s">
        <v>141</v>
      </c>
      <c r="E407" s="36"/>
      <c r="F407" s="192" t="s">
        <v>630</v>
      </c>
      <c r="G407" s="36"/>
      <c r="H407" s="36"/>
      <c r="I407" s="193"/>
      <c r="J407" s="36"/>
      <c r="K407" s="36"/>
      <c r="L407" s="37"/>
      <c r="M407" s="194"/>
      <c r="N407" s="195"/>
      <c r="O407" s="75"/>
      <c r="P407" s="75"/>
      <c r="Q407" s="75"/>
      <c r="R407" s="75"/>
      <c r="S407" s="75"/>
      <c r="T407" s="7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7" t="s">
        <v>141</v>
      </c>
      <c r="AU407" s="17" t="s">
        <v>82</v>
      </c>
    </row>
    <row r="408" s="13" customFormat="1">
      <c r="A408" s="13"/>
      <c r="B408" s="196"/>
      <c r="C408" s="13"/>
      <c r="D408" s="191" t="s">
        <v>143</v>
      </c>
      <c r="E408" s="197" t="s">
        <v>1</v>
      </c>
      <c r="F408" s="198" t="s">
        <v>632</v>
      </c>
      <c r="G408" s="13"/>
      <c r="H408" s="199">
        <v>17.600000000000001</v>
      </c>
      <c r="I408" s="200"/>
      <c r="J408" s="13"/>
      <c r="K408" s="13"/>
      <c r="L408" s="196"/>
      <c r="M408" s="201"/>
      <c r="N408" s="202"/>
      <c r="O408" s="202"/>
      <c r="P408" s="202"/>
      <c r="Q408" s="202"/>
      <c r="R408" s="202"/>
      <c r="S408" s="202"/>
      <c r="T408" s="20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197" t="s">
        <v>143</v>
      </c>
      <c r="AU408" s="197" t="s">
        <v>82</v>
      </c>
      <c r="AV408" s="13" t="s">
        <v>82</v>
      </c>
      <c r="AW408" s="13" t="s">
        <v>30</v>
      </c>
      <c r="AX408" s="13" t="s">
        <v>80</v>
      </c>
      <c r="AY408" s="197" t="s">
        <v>132</v>
      </c>
    </row>
    <row r="409" s="2" customFormat="1" ht="24.15" customHeight="1">
      <c r="A409" s="36"/>
      <c r="B409" s="177"/>
      <c r="C409" s="178" t="s">
        <v>633</v>
      </c>
      <c r="D409" s="178" t="s">
        <v>134</v>
      </c>
      <c r="E409" s="179" t="s">
        <v>634</v>
      </c>
      <c r="F409" s="180" t="s">
        <v>635</v>
      </c>
      <c r="G409" s="181" t="s">
        <v>189</v>
      </c>
      <c r="H409" s="182">
        <v>2.806</v>
      </c>
      <c r="I409" s="183"/>
      <c r="J409" s="184">
        <f>ROUND(I409*H409,2)</f>
        <v>0</v>
      </c>
      <c r="K409" s="180" t="s">
        <v>138</v>
      </c>
      <c r="L409" s="37"/>
      <c r="M409" s="185" t="s">
        <v>1</v>
      </c>
      <c r="N409" s="186" t="s">
        <v>38</v>
      </c>
      <c r="O409" s="75"/>
      <c r="P409" s="187">
        <f>O409*H409</f>
        <v>0</v>
      </c>
      <c r="Q409" s="187">
        <v>0</v>
      </c>
      <c r="R409" s="187">
        <f>Q409*H409</f>
        <v>0</v>
      </c>
      <c r="S409" s="187">
        <v>0</v>
      </c>
      <c r="T409" s="188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89" t="s">
        <v>223</v>
      </c>
      <c r="AT409" s="189" t="s">
        <v>134</v>
      </c>
      <c r="AU409" s="189" t="s">
        <v>82</v>
      </c>
      <c r="AY409" s="17" t="s">
        <v>132</v>
      </c>
      <c r="BE409" s="190">
        <f>IF(N409="základní",J409,0)</f>
        <v>0</v>
      </c>
      <c r="BF409" s="190">
        <f>IF(N409="snížená",J409,0)</f>
        <v>0</v>
      </c>
      <c r="BG409" s="190">
        <f>IF(N409="zákl. přenesená",J409,0)</f>
        <v>0</v>
      </c>
      <c r="BH409" s="190">
        <f>IF(N409="sníž. přenesená",J409,0)</f>
        <v>0</v>
      </c>
      <c r="BI409" s="190">
        <f>IF(N409="nulová",J409,0)</f>
        <v>0</v>
      </c>
      <c r="BJ409" s="17" t="s">
        <v>80</v>
      </c>
      <c r="BK409" s="190">
        <f>ROUND(I409*H409,2)</f>
        <v>0</v>
      </c>
      <c r="BL409" s="17" t="s">
        <v>223</v>
      </c>
      <c r="BM409" s="189" t="s">
        <v>636</v>
      </c>
    </row>
    <row r="410" s="2" customFormat="1">
      <c r="A410" s="36"/>
      <c r="B410" s="37"/>
      <c r="C410" s="36"/>
      <c r="D410" s="191" t="s">
        <v>141</v>
      </c>
      <c r="E410" s="36"/>
      <c r="F410" s="192" t="s">
        <v>637</v>
      </c>
      <c r="G410" s="36"/>
      <c r="H410" s="36"/>
      <c r="I410" s="193"/>
      <c r="J410" s="36"/>
      <c r="K410" s="36"/>
      <c r="L410" s="37"/>
      <c r="M410" s="194"/>
      <c r="N410" s="195"/>
      <c r="O410" s="75"/>
      <c r="P410" s="75"/>
      <c r="Q410" s="75"/>
      <c r="R410" s="75"/>
      <c r="S410" s="75"/>
      <c r="T410" s="76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7" t="s">
        <v>141</v>
      </c>
      <c r="AU410" s="17" t="s">
        <v>82</v>
      </c>
    </row>
    <row r="411" s="2" customFormat="1" ht="24.15" customHeight="1">
      <c r="A411" s="36"/>
      <c r="B411" s="177"/>
      <c r="C411" s="178" t="s">
        <v>638</v>
      </c>
      <c r="D411" s="178" t="s">
        <v>134</v>
      </c>
      <c r="E411" s="179" t="s">
        <v>639</v>
      </c>
      <c r="F411" s="180" t="s">
        <v>640</v>
      </c>
      <c r="G411" s="181" t="s">
        <v>189</v>
      </c>
      <c r="H411" s="182">
        <v>5.6120000000000001</v>
      </c>
      <c r="I411" s="183"/>
      <c r="J411" s="184">
        <f>ROUND(I411*H411,2)</f>
        <v>0</v>
      </c>
      <c r="K411" s="180" t="s">
        <v>138</v>
      </c>
      <c r="L411" s="37"/>
      <c r="M411" s="185" t="s">
        <v>1</v>
      </c>
      <c r="N411" s="186" t="s">
        <v>38</v>
      </c>
      <c r="O411" s="75"/>
      <c r="P411" s="187">
        <f>O411*H411</f>
        <v>0</v>
      </c>
      <c r="Q411" s="187">
        <v>0</v>
      </c>
      <c r="R411" s="187">
        <f>Q411*H411</f>
        <v>0</v>
      </c>
      <c r="S411" s="187">
        <v>0</v>
      </c>
      <c r="T411" s="188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9" t="s">
        <v>223</v>
      </c>
      <c r="AT411" s="189" t="s">
        <v>134</v>
      </c>
      <c r="AU411" s="189" t="s">
        <v>82</v>
      </c>
      <c r="AY411" s="17" t="s">
        <v>132</v>
      </c>
      <c r="BE411" s="190">
        <f>IF(N411="základní",J411,0)</f>
        <v>0</v>
      </c>
      <c r="BF411" s="190">
        <f>IF(N411="snížená",J411,0)</f>
        <v>0</v>
      </c>
      <c r="BG411" s="190">
        <f>IF(N411="zákl. přenesená",J411,0)</f>
        <v>0</v>
      </c>
      <c r="BH411" s="190">
        <f>IF(N411="sníž. přenesená",J411,0)</f>
        <v>0</v>
      </c>
      <c r="BI411" s="190">
        <f>IF(N411="nulová",J411,0)</f>
        <v>0</v>
      </c>
      <c r="BJ411" s="17" t="s">
        <v>80</v>
      </c>
      <c r="BK411" s="190">
        <f>ROUND(I411*H411,2)</f>
        <v>0</v>
      </c>
      <c r="BL411" s="17" t="s">
        <v>223</v>
      </c>
      <c r="BM411" s="189" t="s">
        <v>641</v>
      </c>
    </row>
    <row r="412" s="2" customFormat="1">
      <c r="A412" s="36"/>
      <c r="B412" s="37"/>
      <c r="C412" s="36"/>
      <c r="D412" s="191" t="s">
        <v>141</v>
      </c>
      <c r="E412" s="36"/>
      <c r="F412" s="192" t="s">
        <v>642</v>
      </c>
      <c r="G412" s="36"/>
      <c r="H412" s="36"/>
      <c r="I412" s="193"/>
      <c r="J412" s="36"/>
      <c r="K412" s="36"/>
      <c r="L412" s="37"/>
      <c r="M412" s="194"/>
      <c r="N412" s="195"/>
      <c r="O412" s="75"/>
      <c r="P412" s="75"/>
      <c r="Q412" s="75"/>
      <c r="R412" s="75"/>
      <c r="S412" s="75"/>
      <c r="T412" s="7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7" t="s">
        <v>141</v>
      </c>
      <c r="AU412" s="17" t="s">
        <v>82</v>
      </c>
    </row>
    <row r="413" s="13" customFormat="1">
      <c r="A413" s="13"/>
      <c r="B413" s="196"/>
      <c r="C413" s="13"/>
      <c r="D413" s="191" t="s">
        <v>143</v>
      </c>
      <c r="E413" s="13"/>
      <c r="F413" s="198" t="s">
        <v>643</v>
      </c>
      <c r="G413" s="13"/>
      <c r="H413" s="199">
        <v>5.6120000000000001</v>
      </c>
      <c r="I413" s="200"/>
      <c r="J413" s="13"/>
      <c r="K413" s="13"/>
      <c r="L413" s="196"/>
      <c r="M413" s="201"/>
      <c r="N413" s="202"/>
      <c r="O413" s="202"/>
      <c r="P413" s="202"/>
      <c r="Q413" s="202"/>
      <c r="R413" s="202"/>
      <c r="S413" s="202"/>
      <c r="T413" s="20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197" t="s">
        <v>143</v>
      </c>
      <c r="AU413" s="197" t="s">
        <v>82</v>
      </c>
      <c r="AV413" s="13" t="s">
        <v>82</v>
      </c>
      <c r="AW413" s="13" t="s">
        <v>3</v>
      </c>
      <c r="AX413" s="13" t="s">
        <v>80</v>
      </c>
      <c r="AY413" s="197" t="s">
        <v>132</v>
      </c>
    </row>
    <row r="414" s="12" customFormat="1" ht="25.92" customHeight="1">
      <c r="A414" s="12"/>
      <c r="B414" s="164"/>
      <c r="C414" s="12"/>
      <c r="D414" s="165" t="s">
        <v>72</v>
      </c>
      <c r="E414" s="166" t="s">
        <v>644</v>
      </c>
      <c r="F414" s="166" t="s">
        <v>645</v>
      </c>
      <c r="G414" s="12"/>
      <c r="H414" s="12"/>
      <c r="I414" s="167"/>
      <c r="J414" s="168">
        <f>BK414</f>
        <v>0</v>
      </c>
      <c r="K414" s="12"/>
      <c r="L414" s="164"/>
      <c r="M414" s="169"/>
      <c r="N414" s="170"/>
      <c r="O414" s="170"/>
      <c r="P414" s="171">
        <f>SUM(P415:P417)</f>
        <v>0</v>
      </c>
      <c r="Q414" s="170"/>
      <c r="R414" s="171">
        <f>SUM(R415:R417)</f>
        <v>0</v>
      </c>
      <c r="S414" s="170"/>
      <c r="T414" s="172">
        <f>SUM(T415:T417)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165" t="s">
        <v>139</v>
      </c>
      <c r="AT414" s="173" t="s">
        <v>72</v>
      </c>
      <c r="AU414" s="173" t="s">
        <v>73</v>
      </c>
      <c r="AY414" s="165" t="s">
        <v>132</v>
      </c>
      <c r="BK414" s="174">
        <f>SUM(BK415:BK417)</f>
        <v>0</v>
      </c>
    </row>
    <row r="415" s="2" customFormat="1" ht="24.15" customHeight="1">
      <c r="A415" s="36"/>
      <c r="B415" s="177"/>
      <c r="C415" s="178" t="s">
        <v>646</v>
      </c>
      <c r="D415" s="178" t="s">
        <v>134</v>
      </c>
      <c r="E415" s="179" t="s">
        <v>647</v>
      </c>
      <c r="F415" s="180" t="s">
        <v>648</v>
      </c>
      <c r="G415" s="181" t="s">
        <v>282</v>
      </c>
      <c r="H415" s="182">
        <v>1</v>
      </c>
      <c r="I415" s="183"/>
      <c r="J415" s="184">
        <f>ROUND(I415*H415,2)</f>
        <v>0</v>
      </c>
      <c r="K415" s="180" t="s">
        <v>649</v>
      </c>
      <c r="L415" s="37"/>
      <c r="M415" s="185" t="s">
        <v>1</v>
      </c>
      <c r="N415" s="186" t="s">
        <v>38</v>
      </c>
      <c r="O415" s="75"/>
      <c r="P415" s="187">
        <f>O415*H415</f>
        <v>0</v>
      </c>
      <c r="Q415" s="187">
        <v>0</v>
      </c>
      <c r="R415" s="187">
        <f>Q415*H415</f>
        <v>0</v>
      </c>
      <c r="S415" s="187">
        <v>0</v>
      </c>
      <c r="T415" s="188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9" t="s">
        <v>650</v>
      </c>
      <c r="AT415" s="189" t="s">
        <v>134</v>
      </c>
      <c r="AU415" s="189" t="s">
        <v>80</v>
      </c>
      <c r="AY415" s="17" t="s">
        <v>132</v>
      </c>
      <c r="BE415" s="190">
        <f>IF(N415="základní",J415,0)</f>
        <v>0</v>
      </c>
      <c r="BF415" s="190">
        <f>IF(N415="snížená",J415,0)</f>
        <v>0</v>
      </c>
      <c r="BG415" s="190">
        <f>IF(N415="zákl. přenesená",J415,0)</f>
        <v>0</v>
      </c>
      <c r="BH415" s="190">
        <f>IF(N415="sníž. přenesená",J415,0)</f>
        <v>0</v>
      </c>
      <c r="BI415" s="190">
        <f>IF(N415="nulová",J415,0)</f>
        <v>0</v>
      </c>
      <c r="BJ415" s="17" t="s">
        <v>80</v>
      </c>
      <c r="BK415" s="190">
        <f>ROUND(I415*H415,2)</f>
        <v>0</v>
      </c>
      <c r="BL415" s="17" t="s">
        <v>650</v>
      </c>
      <c r="BM415" s="189" t="s">
        <v>651</v>
      </c>
    </row>
    <row r="416" s="2" customFormat="1">
      <c r="A416" s="36"/>
      <c r="B416" s="37"/>
      <c r="C416" s="36"/>
      <c r="D416" s="191" t="s">
        <v>141</v>
      </c>
      <c r="E416" s="36"/>
      <c r="F416" s="192" t="s">
        <v>652</v>
      </c>
      <c r="G416" s="36"/>
      <c r="H416" s="36"/>
      <c r="I416" s="193"/>
      <c r="J416" s="36"/>
      <c r="K416" s="36"/>
      <c r="L416" s="37"/>
      <c r="M416" s="194"/>
      <c r="N416" s="195"/>
      <c r="O416" s="75"/>
      <c r="P416" s="75"/>
      <c r="Q416" s="75"/>
      <c r="R416" s="75"/>
      <c r="S416" s="75"/>
      <c r="T416" s="7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7" t="s">
        <v>141</v>
      </c>
      <c r="AU416" s="17" t="s">
        <v>80</v>
      </c>
    </row>
    <row r="417" s="13" customFormat="1">
      <c r="A417" s="13"/>
      <c r="B417" s="196"/>
      <c r="C417" s="13"/>
      <c r="D417" s="191" t="s">
        <v>143</v>
      </c>
      <c r="E417" s="197" t="s">
        <v>1</v>
      </c>
      <c r="F417" s="198" t="s">
        <v>653</v>
      </c>
      <c r="G417" s="13"/>
      <c r="H417" s="199">
        <v>1</v>
      </c>
      <c r="I417" s="200"/>
      <c r="J417" s="13"/>
      <c r="K417" s="13"/>
      <c r="L417" s="196"/>
      <c r="M417" s="223"/>
      <c r="N417" s="224"/>
      <c r="O417" s="224"/>
      <c r="P417" s="224"/>
      <c r="Q417" s="224"/>
      <c r="R417" s="224"/>
      <c r="S417" s="224"/>
      <c r="T417" s="22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197" t="s">
        <v>143</v>
      </c>
      <c r="AU417" s="197" t="s">
        <v>80</v>
      </c>
      <c r="AV417" s="13" t="s">
        <v>82</v>
      </c>
      <c r="AW417" s="13" t="s">
        <v>30</v>
      </c>
      <c r="AX417" s="13" t="s">
        <v>80</v>
      </c>
      <c r="AY417" s="197" t="s">
        <v>132</v>
      </c>
    </row>
    <row r="418" s="2" customFormat="1" ht="6.96" customHeight="1">
      <c r="A418" s="36"/>
      <c r="B418" s="58"/>
      <c r="C418" s="59"/>
      <c r="D418" s="59"/>
      <c r="E418" s="59"/>
      <c r="F418" s="59"/>
      <c r="G418" s="59"/>
      <c r="H418" s="59"/>
      <c r="I418" s="59"/>
      <c r="J418" s="59"/>
      <c r="K418" s="59"/>
      <c r="L418" s="37"/>
      <c r="M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</row>
  </sheetData>
  <autoFilter ref="C132:K41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94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mostu na trati Liberec - Černousy</v>
      </c>
      <c r="F7" s="30"/>
      <c r="G7" s="30"/>
      <c r="H7" s="30"/>
      <c r="L7" s="20"/>
    </row>
    <row r="8" s="1" customFormat="1" ht="12" customHeight="1">
      <c r="B8" s="20"/>
      <c r="D8" s="30" t="s">
        <v>95</v>
      </c>
      <c r="L8" s="20"/>
    </row>
    <row r="9" s="2" customFormat="1" ht="16.5" customHeight="1">
      <c r="A9" s="36"/>
      <c r="B9" s="37"/>
      <c r="C9" s="36"/>
      <c r="D9" s="36"/>
      <c r="E9" s="127" t="s">
        <v>96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97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654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8. 11. 2022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ROUND(J123,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ROUND((SUM(BE123:BE201)),  2)</f>
        <v>0</v>
      </c>
      <c r="G35" s="36"/>
      <c r="H35" s="36"/>
      <c r="I35" s="134">
        <v>0.20999999999999999</v>
      </c>
      <c r="J35" s="133">
        <f>ROUND(((SUM(BE123:BE201))*I35),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ROUND((SUM(BF123:BF201)),  2)</f>
        <v>0</v>
      </c>
      <c r="G36" s="36"/>
      <c r="H36" s="36"/>
      <c r="I36" s="134">
        <v>0.12</v>
      </c>
      <c r="J36" s="133">
        <f>ROUND(((SUM(BF123:BF201))*I36),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ROUND((SUM(BG123:BG201)),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ROUND((SUM(BH123:BH201)),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ROUND((SUM(BI123:BI201)),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mostu na trati Liberec - Černousy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95</v>
      </c>
      <c r="L86" s="20"/>
    </row>
    <row r="87" s="2" customFormat="1" ht="16.5" customHeight="1">
      <c r="A87" s="36"/>
      <c r="B87" s="37"/>
      <c r="C87" s="36"/>
      <c r="D87" s="36"/>
      <c r="E87" s="127" t="s">
        <v>96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97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2022/11/1.2/SO 01 - Železniční svršek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8. 11. 2022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100</v>
      </c>
      <c r="D96" s="135"/>
      <c r="E96" s="135"/>
      <c r="F96" s="135"/>
      <c r="G96" s="135"/>
      <c r="H96" s="135"/>
      <c r="I96" s="135"/>
      <c r="J96" s="144" t="s">
        <v>101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102</v>
      </c>
      <c r="D98" s="36"/>
      <c r="E98" s="36"/>
      <c r="F98" s="36"/>
      <c r="G98" s="36"/>
      <c r="H98" s="36"/>
      <c r="I98" s="36"/>
      <c r="J98" s="94">
        <f>J123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103</v>
      </c>
    </row>
    <row r="99" s="9" customFormat="1" ht="24.96" customHeight="1">
      <c r="A99" s="9"/>
      <c r="B99" s="146"/>
      <c r="C99" s="9"/>
      <c r="D99" s="147" t="s">
        <v>104</v>
      </c>
      <c r="E99" s="148"/>
      <c r="F99" s="148"/>
      <c r="G99" s="148"/>
      <c r="H99" s="148"/>
      <c r="I99" s="148"/>
      <c r="J99" s="149">
        <f>J124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655</v>
      </c>
      <c r="E100" s="152"/>
      <c r="F100" s="152"/>
      <c r="G100" s="152"/>
      <c r="H100" s="152"/>
      <c r="I100" s="152"/>
      <c r="J100" s="153">
        <f>J125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6"/>
      <c r="C101" s="9"/>
      <c r="D101" s="147" t="s">
        <v>116</v>
      </c>
      <c r="E101" s="148"/>
      <c r="F101" s="148"/>
      <c r="G101" s="148"/>
      <c r="H101" s="148"/>
      <c r="I101" s="148"/>
      <c r="J101" s="149">
        <f>J183</f>
        <v>0</v>
      </c>
      <c r="K101" s="9"/>
      <c r="L101" s="14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6"/>
      <c r="B102" s="37"/>
      <c r="C102" s="36"/>
      <c r="D102" s="36"/>
      <c r="E102" s="36"/>
      <c r="F102" s="36"/>
      <c r="G102" s="36"/>
      <c r="H102" s="36"/>
      <c r="I102" s="36"/>
      <c r="J102" s="36"/>
      <c r="K102" s="36"/>
      <c r="L102" s="53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6.96" customHeight="1">
      <c r="A103" s="36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7" s="2" customFormat="1" ht="6.96" customHeight="1">
      <c r="A107" s="36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53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4.96" customHeight="1">
      <c r="A108" s="36"/>
      <c r="B108" s="37"/>
      <c r="C108" s="21" t="s">
        <v>117</v>
      </c>
      <c r="D108" s="36"/>
      <c r="E108" s="36"/>
      <c r="F108" s="36"/>
      <c r="G108" s="36"/>
      <c r="H108" s="36"/>
      <c r="I108" s="36"/>
      <c r="J108" s="36"/>
      <c r="K108" s="36"/>
      <c r="L108" s="53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16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6"/>
      <c r="D111" s="36"/>
      <c r="E111" s="127" t="str">
        <f>E7</f>
        <v>Oprava mostu na trati Liberec - Černousy</v>
      </c>
      <c r="F111" s="30"/>
      <c r="G111" s="30"/>
      <c r="H111" s="30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1" customFormat="1" ht="12" customHeight="1">
      <c r="B112" s="20"/>
      <c r="C112" s="30" t="s">
        <v>95</v>
      </c>
      <c r="L112" s="20"/>
    </row>
    <row r="113" s="2" customFormat="1" ht="16.5" customHeight="1">
      <c r="A113" s="36"/>
      <c r="B113" s="37"/>
      <c r="C113" s="36"/>
      <c r="D113" s="36"/>
      <c r="E113" s="127" t="s">
        <v>96</v>
      </c>
      <c r="F113" s="36"/>
      <c r="G113" s="36"/>
      <c r="H113" s="36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97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E11</f>
        <v>2022/11/1.2/SO 01 - Železniční svršek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F14</f>
        <v xml:space="preserve"> </v>
      </c>
      <c r="G117" s="36"/>
      <c r="H117" s="36"/>
      <c r="I117" s="30" t="s">
        <v>22</v>
      </c>
      <c r="J117" s="67" t="str">
        <f>IF(J14="","",J14)</f>
        <v>8. 11. 2022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E17</f>
        <v xml:space="preserve"> </v>
      </c>
      <c r="G119" s="36"/>
      <c r="H119" s="36"/>
      <c r="I119" s="30" t="s">
        <v>29</v>
      </c>
      <c r="J119" s="34" t="str">
        <f>E23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27</v>
      </c>
      <c r="D120" s="36"/>
      <c r="E120" s="36"/>
      <c r="F120" s="25" t="str">
        <f>IF(E20="","",E20)</f>
        <v>Vyplň údaj</v>
      </c>
      <c r="G120" s="36"/>
      <c r="H120" s="36"/>
      <c r="I120" s="30" t="s">
        <v>31</v>
      </c>
      <c r="J120" s="34" t="str">
        <f>E26</f>
        <v xml:space="preserve"> 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54"/>
      <c r="B122" s="155"/>
      <c r="C122" s="156" t="s">
        <v>118</v>
      </c>
      <c r="D122" s="157" t="s">
        <v>58</v>
      </c>
      <c r="E122" s="157" t="s">
        <v>54</v>
      </c>
      <c r="F122" s="157" t="s">
        <v>55</v>
      </c>
      <c r="G122" s="157" t="s">
        <v>119</v>
      </c>
      <c r="H122" s="157" t="s">
        <v>120</v>
      </c>
      <c r="I122" s="157" t="s">
        <v>121</v>
      </c>
      <c r="J122" s="157" t="s">
        <v>101</v>
      </c>
      <c r="K122" s="158" t="s">
        <v>122</v>
      </c>
      <c r="L122" s="159"/>
      <c r="M122" s="84" t="s">
        <v>1</v>
      </c>
      <c r="N122" s="85" t="s">
        <v>37</v>
      </c>
      <c r="O122" s="85" t="s">
        <v>123</v>
      </c>
      <c r="P122" s="85" t="s">
        <v>124</v>
      </c>
      <c r="Q122" s="85" t="s">
        <v>125</v>
      </c>
      <c r="R122" s="85" t="s">
        <v>126</v>
      </c>
      <c r="S122" s="85" t="s">
        <v>127</v>
      </c>
      <c r="T122" s="86" t="s">
        <v>128</v>
      </c>
      <c r="U122" s="154"/>
      <c r="V122" s="154"/>
      <c r="W122" s="154"/>
      <c r="X122" s="154"/>
      <c r="Y122" s="154"/>
      <c r="Z122" s="154"/>
      <c r="AA122" s="154"/>
      <c r="AB122" s="154"/>
      <c r="AC122" s="154"/>
      <c r="AD122" s="154"/>
      <c r="AE122" s="154"/>
    </row>
    <row r="123" s="2" customFormat="1" ht="22.8" customHeight="1">
      <c r="A123" s="36"/>
      <c r="B123" s="37"/>
      <c r="C123" s="91" t="s">
        <v>129</v>
      </c>
      <c r="D123" s="36"/>
      <c r="E123" s="36"/>
      <c r="F123" s="36"/>
      <c r="G123" s="36"/>
      <c r="H123" s="36"/>
      <c r="I123" s="36"/>
      <c r="J123" s="160">
        <f>BK123</f>
        <v>0</v>
      </c>
      <c r="K123" s="36"/>
      <c r="L123" s="37"/>
      <c r="M123" s="87"/>
      <c r="N123" s="71"/>
      <c r="O123" s="88"/>
      <c r="P123" s="161">
        <f>P124+P183</f>
        <v>0</v>
      </c>
      <c r="Q123" s="88"/>
      <c r="R123" s="161">
        <f>R124+R183</f>
        <v>161.48172000000002</v>
      </c>
      <c r="S123" s="88"/>
      <c r="T123" s="162">
        <f>T124+T183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72</v>
      </c>
      <c r="AU123" s="17" t="s">
        <v>103</v>
      </c>
      <c r="BK123" s="163">
        <f>BK124+BK183</f>
        <v>0</v>
      </c>
    </row>
    <row r="124" s="12" customFormat="1" ht="25.92" customHeight="1">
      <c r="A124" s="12"/>
      <c r="B124" s="164"/>
      <c r="C124" s="12"/>
      <c r="D124" s="165" t="s">
        <v>72</v>
      </c>
      <c r="E124" s="166" t="s">
        <v>130</v>
      </c>
      <c r="F124" s="166" t="s">
        <v>131</v>
      </c>
      <c r="G124" s="12"/>
      <c r="H124" s="12"/>
      <c r="I124" s="167"/>
      <c r="J124" s="168">
        <f>BK124</f>
        <v>0</v>
      </c>
      <c r="K124" s="12"/>
      <c r="L124" s="164"/>
      <c r="M124" s="169"/>
      <c r="N124" s="170"/>
      <c r="O124" s="170"/>
      <c r="P124" s="171">
        <f>P125</f>
        <v>0</v>
      </c>
      <c r="Q124" s="170"/>
      <c r="R124" s="171">
        <f>R125</f>
        <v>161.48172000000002</v>
      </c>
      <c r="S124" s="170"/>
      <c r="T124" s="172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5" t="s">
        <v>80</v>
      </c>
      <c r="AT124" s="173" t="s">
        <v>72</v>
      </c>
      <c r="AU124" s="173" t="s">
        <v>73</v>
      </c>
      <c r="AY124" s="165" t="s">
        <v>132</v>
      </c>
      <c r="BK124" s="174">
        <f>BK125</f>
        <v>0</v>
      </c>
    </row>
    <row r="125" s="12" customFormat="1" ht="22.8" customHeight="1">
      <c r="A125" s="12"/>
      <c r="B125" s="164"/>
      <c r="C125" s="12"/>
      <c r="D125" s="165" t="s">
        <v>72</v>
      </c>
      <c r="E125" s="175" t="s">
        <v>160</v>
      </c>
      <c r="F125" s="175" t="s">
        <v>656</v>
      </c>
      <c r="G125" s="12"/>
      <c r="H125" s="12"/>
      <c r="I125" s="167"/>
      <c r="J125" s="176">
        <f>BK125</f>
        <v>0</v>
      </c>
      <c r="K125" s="12"/>
      <c r="L125" s="164"/>
      <c r="M125" s="169"/>
      <c r="N125" s="170"/>
      <c r="O125" s="170"/>
      <c r="P125" s="171">
        <f>SUM(P126:P182)</f>
        <v>0</v>
      </c>
      <c r="Q125" s="170"/>
      <c r="R125" s="171">
        <f>SUM(R126:R182)</f>
        <v>161.48172000000002</v>
      </c>
      <c r="S125" s="170"/>
      <c r="T125" s="172">
        <f>SUM(T126:T182)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5" t="s">
        <v>80</v>
      </c>
      <c r="AT125" s="173" t="s">
        <v>72</v>
      </c>
      <c r="AU125" s="173" t="s">
        <v>80</v>
      </c>
      <c r="AY125" s="165" t="s">
        <v>132</v>
      </c>
      <c r="BK125" s="174">
        <f>SUM(BK126:BK182)</f>
        <v>0</v>
      </c>
    </row>
    <row r="126" s="2" customFormat="1" ht="16.5" customHeight="1">
      <c r="A126" s="36"/>
      <c r="B126" s="177"/>
      <c r="C126" s="178" t="s">
        <v>80</v>
      </c>
      <c r="D126" s="178" t="s">
        <v>134</v>
      </c>
      <c r="E126" s="179" t="s">
        <v>657</v>
      </c>
      <c r="F126" s="180" t="s">
        <v>658</v>
      </c>
      <c r="G126" s="181" t="s">
        <v>282</v>
      </c>
      <c r="H126" s="182">
        <v>8</v>
      </c>
      <c r="I126" s="183"/>
      <c r="J126" s="184">
        <f>ROUND(I126*H126,2)</f>
        <v>0</v>
      </c>
      <c r="K126" s="180" t="s">
        <v>138</v>
      </c>
      <c r="L126" s="37"/>
      <c r="M126" s="185" t="s">
        <v>1</v>
      </c>
      <c r="N126" s="186" t="s">
        <v>38</v>
      </c>
      <c r="O126" s="75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9" t="s">
        <v>139</v>
      </c>
      <c r="AT126" s="189" t="s">
        <v>134</v>
      </c>
      <c r="AU126" s="189" t="s">
        <v>82</v>
      </c>
      <c r="AY126" s="17" t="s">
        <v>132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80</v>
      </c>
      <c r="BK126" s="190">
        <f>ROUND(I126*H126,2)</f>
        <v>0</v>
      </c>
      <c r="BL126" s="17" t="s">
        <v>139</v>
      </c>
      <c r="BM126" s="189" t="s">
        <v>659</v>
      </c>
    </row>
    <row r="127" s="2" customFormat="1">
      <c r="A127" s="36"/>
      <c r="B127" s="37"/>
      <c r="C127" s="36"/>
      <c r="D127" s="191" t="s">
        <v>141</v>
      </c>
      <c r="E127" s="36"/>
      <c r="F127" s="192" t="s">
        <v>660</v>
      </c>
      <c r="G127" s="36"/>
      <c r="H127" s="36"/>
      <c r="I127" s="193"/>
      <c r="J127" s="36"/>
      <c r="K127" s="36"/>
      <c r="L127" s="37"/>
      <c r="M127" s="194"/>
      <c r="N127" s="195"/>
      <c r="O127" s="75"/>
      <c r="P127" s="75"/>
      <c r="Q127" s="75"/>
      <c r="R127" s="75"/>
      <c r="S127" s="75"/>
      <c r="T127" s="7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7" t="s">
        <v>141</v>
      </c>
      <c r="AU127" s="17" t="s">
        <v>82</v>
      </c>
    </row>
    <row r="128" s="2" customFormat="1" ht="16.5" customHeight="1">
      <c r="A128" s="36"/>
      <c r="B128" s="177"/>
      <c r="C128" s="178" t="s">
        <v>82</v>
      </c>
      <c r="D128" s="178" t="s">
        <v>134</v>
      </c>
      <c r="E128" s="179" t="s">
        <v>661</v>
      </c>
      <c r="F128" s="180" t="s">
        <v>662</v>
      </c>
      <c r="G128" s="181" t="s">
        <v>152</v>
      </c>
      <c r="H128" s="182">
        <v>7.5</v>
      </c>
      <c r="I128" s="183"/>
      <c r="J128" s="184">
        <f>ROUND(I128*H128,2)</f>
        <v>0</v>
      </c>
      <c r="K128" s="180" t="s">
        <v>649</v>
      </c>
      <c r="L128" s="37"/>
      <c r="M128" s="185" t="s">
        <v>1</v>
      </c>
      <c r="N128" s="186" t="s">
        <v>38</v>
      </c>
      <c r="O128" s="75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9" t="s">
        <v>139</v>
      </c>
      <c r="AT128" s="189" t="s">
        <v>134</v>
      </c>
      <c r="AU128" s="189" t="s">
        <v>82</v>
      </c>
      <c r="AY128" s="17" t="s">
        <v>132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80</v>
      </c>
      <c r="BK128" s="190">
        <f>ROUND(I128*H128,2)</f>
        <v>0</v>
      </c>
      <c r="BL128" s="17" t="s">
        <v>139</v>
      </c>
      <c r="BM128" s="189" t="s">
        <v>663</v>
      </c>
    </row>
    <row r="129" s="2" customFormat="1">
      <c r="A129" s="36"/>
      <c r="B129" s="37"/>
      <c r="C129" s="36"/>
      <c r="D129" s="191" t="s">
        <v>141</v>
      </c>
      <c r="E129" s="36"/>
      <c r="F129" s="192" t="s">
        <v>664</v>
      </c>
      <c r="G129" s="36"/>
      <c r="H129" s="36"/>
      <c r="I129" s="193"/>
      <c r="J129" s="36"/>
      <c r="K129" s="36"/>
      <c r="L129" s="37"/>
      <c r="M129" s="194"/>
      <c r="N129" s="195"/>
      <c r="O129" s="75"/>
      <c r="P129" s="75"/>
      <c r="Q129" s="75"/>
      <c r="R129" s="75"/>
      <c r="S129" s="75"/>
      <c r="T129" s="7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7" t="s">
        <v>141</v>
      </c>
      <c r="AU129" s="17" t="s">
        <v>82</v>
      </c>
    </row>
    <row r="130" s="13" customFormat="1">
      <c r="A130" s="13"/>
      <c r="B130" s="196"/>
      <c r="C130" s="13"/>
      <c r="D130" s="191" t="s">
        <v>143</v>
      </c>
      <c r="E130" s="197" t="s">
        <v>1</v>
      </c>
      <c r="F130" s="198" t="s">
        <v>665</v>
      </c>
      <c r="G130" s="13"/>
      <c r="H130" s="199">
        <v>7.5</v>
      </c>
      <c r="I130" s="200"/>
      <c r="J130" s="13"/>
      <c r="K130" s="13"/>
      <c r="L130" s="196"/>
      <c r="M130" s="201"/>
      <c r="N130" s="202"/>
      <c r="O130" s="202"/>
      <c r="P130" s="202"/>
      <c r="Q130" s="202"/>
      <c r="R130" s="202"/>
      <c r="S130" s="202"/>
      <c r="T130" s="20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7" t="s">
        <v>143</v>
      </c>
      <c r="AU130" s="197" t="s">
        <v>82</v>
      </c>
      <c r="AV130" s="13" t="s">
        <v>82</v>
      </c>
      <c r="AW130" s="13" t="s">
        <v>30</v>
      </c>
      <c r="AX130" s="13" t="s">
        <v>80</v>
      </c>
      <c r="AY130" s="197" t="s">
        <v>132</v>
      </c>
    </row>
    <row r="131" s="2" customFormat="1" ht="16.5" customHeight="1">
      <c r="A131" s="36"/>
      <c r="B131" s="177"/>
      <c r="C131" s="204" t="s">
        <v>149</v>
      </c>
      <c r="D131" s="204" t="s">
        <v>224</v>
      </c>
      <c r="E131" s="205" t="s">
        <v>666</v>
      </c>
      <c r="F131" s="206" t="s">
        <v>667</v>
      </c>
      <c r="G131" s="207" t="s">
        <v>189</v>
      </c>
      <c r="H131" s="208">
        <v>15</v>
      </c>
      <c r="I131" s="209"/>
      <c r="J131" s="210">
        <f>ROUND(I131*H131,2)</f>
        <v>0</v>
      </c>
      <c r="K131" s="206" t="s">
        <v>649</v>
      </c>
      <c r="L131" s="211"/>
      <c r="M131" s="212" t="s">
        <v>1</v>
      </c>
      <c r="N131" s="213" t="s">
        <v>38</v>
      </c>
      <c r="O131" s="75"/>
      <c r="P131" s="187">
        <f>O131*H131</f>
        <v>0</v>
      </c>
      <c r="Q131" s="187">
        <v>1</v>
      </c>
      <c r="R131" s="187">
        <f>Q131*H131</f>
        <v>15</v>
      </c>
      <c r="S131" s="187">
        <v>0</v>
      </c>
      <c r="T131" s="18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89" t="s">
        <v>176</v>
      </c>
      <c r="AT131" s="189" t="s">
        <v>224</v>
      </c>
      <c r="AU131" s="189" t="s">
        <v>82</v>
      </c>
      <c r="AY131" s="17" t="s">
        <v>132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80</v>
      </c>
      <c r="BK131" s="190">
        <f>ROUND(I131*H131,2)</f>
        <v>0</v>
      </c>
      <c r="BL131" s="17" t="s">
        <v>139</v>
      </c>
      <c r="BM131" s="189" t="s">
        <v>668</v>
      </c>
    </row>
    <row r="132" s="2" customFormat="1">
      <c r="A132" s="36"/>
      <c r="B132" s="37"/>
      <c r="C132" s="36"/>
      <c r="D132" s="191" t="s">
        <v>141</v>
      </c>
      <c r="E132" s="36"/>
      <c r="F132" s="192" t="s">
        <v>667</v>
      </c>
      <c r="G132" s="36"/>
      <c r="H132" s="36"/>
      <c r="I132" s="193"/>
      <c r="J132" s="36"/>
      <c r="K132" s="36"/>
      <c r="L132" s="37"/>
      <c r="M132" s="194"/>
      <c r="N132" s="195"/>
      <c r="O132" s="75"/>
      <c r="P132" s="75"/>
      <c r="Q132" s="75"/>
      <c r="R132" s="75"/>
      <c r="S132" s="75"/>
      <c r="T132" s="7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7" t="s">
        <v>141</v>
      </c>
      <c r="AU132" s="17" t="s">
        <v>82</v>
      </c>
    </row>
    <row r="133" s="13" customFormat="1">
      <c r="A133" s="13"/>
      <c r="B133" s="196"/>
      <c r="C133" s="13"/>
      <c r="D133" s="191" t="s">
        <v>143</v>
      </c>
      <c r="E133" s="197" t="s">
        <v>1</v>
      </c>
      <c r="F133" s="198" t="s">
        <v>669</v>
      </c>
      <c r="G133" s="13"/>
      <c r="H133" s="199">
        <v>15</v>
      </c>
      <c r="I133" s="200"/>
      <c r="J133" s="13"/>
      <c r="K133" s="13"/>
      <c r="L133" s="196"/>
      <c r="M133" s="201"/>
      <c r="N133" s="202"/>
      <c r="O133" s="202"/>
      <c r="P133" s="202"/>
      <c r="Q133" s="202"/>
      <c r="R133" s="202"/>
      <c r="S133" s="202"/>
      <c r="T133" s="20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7" t="s">
        <v>143</v>
      </c>
      <c r="AU133" s="197" t="s">
        <v>82</v>
      </c>
      <c r="AV133" s="13" t="s">
        <v>82</v>
      </c>
      <c r="AW133" s="13" t="s">
        <v>30</v>
      </c>
      <c r="AX133" s="13" t="s">
        <v>80</v>
      </c>
      <c r="AY133" s="197" t="s">
        <v>132</v>
      </c>
    </row>
    <row r="134" s="2" customFormat="1" ht="24.15" customHeight="1">
      <c r="A134" s="36"/>
      <c r="B134" s="177"/>
      <c r="C134" s="178" t="s">
        <v>139</v>
      </c>
      <c r="D134" s="178" t="s">
        <v>134</v>
      </c>
      <c r="E134" s="179" t="s">
        <v>670</v>
      </c>
      <c r="F134" s="180" t="s">
        <v>671</v>
      </c>
      <c r="G134" s="181" t="s">
        <v>152</v>
      </c>
      <c r="H134" s="182">
        <v>72.450000000000003</v>
      </c>
      <c r="I134" s="183"/>
      <c r="J134" s="184">
        <f>ROUND(I134*H134,2)</f>
        <v>0</v>
      </c>
      <c r="K134" s="180" t="s">
        <v>649</v>
      </c>
      <c r="L134" s="37"/>
      <c r="M134" s="185" t="s">
        <v>1</v>
      </c>
      <c r="N134" s="186" t="s">
        <v>38</v>
      </c>
      <c r="O134" s="75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9" t="s">
        <v>139</v>
      </c>
      <c r="AT134" s="189" t="s">
        <v>134</v>
      </c>
      <c r="AU134" s="189" t="s">
        <v>82</v>
      </c>
      <c r="AY134" s="17" t="s">
        <v>132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80</v>
      </c>
      <c r="BK134" s="190">
        <f>ROUND(I134*H134,2)</f>
        <v>0</v>
      </c>
      <c r="BL134" s="17" t="s">
        <v>139</v>
      </c>
      <c r="BM134" s="189" t="s">
        <v>672</v>
      </c>
    </row>
    <row r="135" s="2" customFormat="1">
      <c r="A135" s="36"/>
      <c r="B135" s="37"/>
      <c r="C135" s="36"/>
      <c r="D135" s="191" t="s">
        <v>141</v>
      </c>
      <c r="E135" s="36"/>
      <c r="F135" s="192" t="s">
        <v>673</v>
      </c>
      <c r="G135" s="36"/>
      <c r="H135" s="36"/>
      <c r="I135" s="193"/>
      <c r="J135" s="36"/>
      <c r="K135" s="36"/>
      <c r="L135" s="37"/>
      <c r="M135" s="194"/>
      <c r="N135" s="195"/>
      <c r="O135" s="75"/>
      <c r="P135" s="75"/>
      <c r="Q135" s="75"/>
      <c r="R135" s="75"/>
      <c r="S135" s="75"/>
      <c r="T135" s="7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7" t="s">
        <v>141</v>
      </c>
      <c r="AU135" s="17" t="s">
        <v>82</v>
      </c>
    </row>
    <row r="136" s="13" customFormat="1">
      <c r="A136" s="13"/>
      <c r="B136" s="196"/>
      <c r="C136" s="13"/>
      <c r="D136" s="191" t="s">
        <v>143</v>
      </c>
      <c r="E136" s="197" t="s">
        <v>1</v>
      </c>
      <c r="F136" s="198" t="s">
        <v>674</v>
      </c>
      <c r="G136" s="13"/>
      <c r="H136" s="199">
        <v>72.450000000000003</v>
      </c>
      <c r="I136" s="200"/>
      <c r="J136" s="13"/>
      <c r="K136" s="13"/>
      <c r="L136" s="196"/>
      <c r="M136" s="201"/>
      <c r="N136" s="202"/>
      <c r="O136" s="202"/>
      <c r="P136" s="202"/>
      <c r="Q136" s="202"/>
      <c r="R136" s="202"/>
      <c r="S136" s="202"/>
      <c r="T136" s="20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7" t="s">
        <v>143</v>
      </c>
      <c r="AU136" s="197" t="s">
        <v>82</v>
      </c>
      <c r="AV136" s="13" t="s">
        <v>82</v>
      </c>
      <c r="AW136" s="13" t="s">
        <v>30</v>
      </c>
      <c r="AX136" s="13" t="s">
        <v>80</v>
      </c>
      <c r="AY136" s="197" t="s">
        <v>132</v>
      </c>
    </row>
    <row r="137" s="2" customFormat="1" ht="16.5" customHeight="1">
      <c r="A137" s="36"/>
      <c r="B137" s="177"/>
      <c r="C137" s="178" t="s">
        <v>160</v>
      </c>
      <c r="D137" s="178" t="s">
        <v>134</v>
      </c>
      <c r="E137" s="179" t="s">
        <v>675</v>
      </c>
      <c r="F137" s="180" t="s">
        <v>676</v>
      </c>
      <c r="G137" s="181" t="s">
        <v>152</v>
      </c>
      <c r="H137" s="182">
        <v>72.450000000000003</v>
      </c>
      <c r="I137" s="183"/>
      <c r="J137" s="184">
        <f>ROUND(I137*H137,2)</f>
        <v>0</v>
      </c>
      <c r="K137" s="180" t="s">
        <v>649</v>
      </c>
      <c r="L137" s="37"/>
      <c r="M137" s="185" t="s">
        <v>1</v>
      </c>
      <c r="N137" s="186" t="s">
        <v>38</v>
      </c>
      <c r="O137" s="75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9" t="s">
        <v>139</v>
      </c>
      <c r="AT137" s="189" t="s">
        <v>134</v>
      </c>
      <c r="AU137" s="189" t="s">
        <v>82</v>
      </c>
      <c r="AY137" s="17" t="s">
        <v>132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80</v>
      </c>
      <c r="BK137" s="190">
        <f>ROUND(I137*H137,2)</f>
        <v>0</v>
      </c>
      <c r="BL137" s="17" t="s">
        <v>139</v>
      </c>
      <c r="BM137" s="189" t="s">
        <v>677</v>
      </c>
    </row>
    <row r="138" s="2" customFormat="1">
      <c r="A138" s="36"/>
      <c r="B138" s="37"/>
      <c r="C138" s="36"/>
      <c r="D138" s="191" t="s">
        <v>141</v>
      </c>
      <c r="E138" s="36"/>
      <c r="F138" s="192" t="s">
        <v>678</v>
      </c>
      <c r="G138" s="36"/>
      <c r="H138" s="36"/>
      <c r="I138" s="193"/>
      <c r="J138" s="36"/>
      <c r="K138" s="36"/>
      <c r="L138" s="37"/>
      <c r="M138" s="194"/>
      <c r="N138" s="195"/>
      <c r="O138" s="75"/>
      <c r="P138" s="75"/>
      <c r="Q138" s="75"/>
      <c r="R138" s="75"/>
      <c r="S138" s="75"/>
      <c r="T138" s="7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7" t="s">
        <v>141</v>
      </c>
      <c r="AU138" s="17" t="s">
        <v>82</v>
      </c>
    </row>
    <row r="139" s="2" customFormat="1" ht="16.5" customHeight="1">
      <c r="A139" s="36"/>
      <c r="B139" s="177"/>
      <c r="C139" s="204" t="s">
        <v>165</v>
      </c>
      <c r="D139" s="204" t="s">
        <v>224</v>
      </c>
      <c r="E139" s="205" t="s">
        <v>679</v>
      </c>
      <c r="F139" s="206" t="s">
        <v>680</v>
      </c>
      <c r="G139" s="207" t="s">
        <v>189</v>
      </c>
      <c r="H139" s="208">
        <v>144.90000000000001</v>
      </c>
      <c r="I139" s="209"/>
      <c r="J139" s="210">
        <f>ROUND(I139*H139,2)</f>
        <v>0</v>
      </c>
      <c r="K139" s="206" t="s">
        <v>649</v>
      </c>
      <c r="L139" s="211"/>
      <c r="M139" s="212" t="s">
        <v>1</v>
      </c>
      <c r="N139" s="213" t="s">
        <v>38</v>
      </c>
      <c r="O139" s="75"/>
      <c r="P139" s="187">
        <f>O139*H139</f>
        <v>0</v>
      </c>
      <c r="Q139" s="187">
        <v>1</v>
      </c>
      <c r="R139" s="187">
        <f>Q139*H139</f>
        <v>144.90000000000001</v>
      </c>
      <c r="S139" s="187">
        <v>0</v>
      </c>
      <c r="T139" s="188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176</v>
      </c>
      <c r="AT139" s="189" t="s">
        <v>224</v>
      </c>
      <c r="AU139" s="189" t="s">
        <v>82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139</v>
      </c>
      <c r="BM139" s="189" t="s">
        <v>681</v>
      </c>
    </row>
    <row r="140" s="2" customFormat="1">
      <c r="A140" s="36"/>
      <c r="B140" s="37"/>
      <c r="C140" s="36"/>
      <c r="D140" s="191" t="s">
        <v>141</v>
      </c>
      <c r="E140" s="36"/>
      <c r="F140" s="192" t="s">
        <v>680</v>
      </c>
      <c r="G140" s="36"/>
      <c r="H140" s="36"/>
      <c r="I140" s="193"/>
      <c r="J140" s="36"/>
      <c r="K140" s="36"/>
      <c r="L140" s="37"/>
      <c r="M140" s="194"/>
      <c r="N140" s="195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141</v>
      </c>
      <c r="AU140" s="17" t="s">
        <v>82</v>
      </c>
    </row>
    <row r="141" s="13" customFormat="1">
      <c r="A141" s="13"/>
      <c r="B141" s="196"/>
      <c r="C141" s="13"/>
      <c r="D141" s="191" t="s">
        <v>143</v>
      </c>
      <c r="E141" s="197" t="s">
        <v>1</v>
      </c>
      <c r="F141" s="198" t="s">
        <v>682</v>
      </c>
      <c r="G141" s="13"/>
      <c r="H141" s="199">
        <v>144.90000000000001</v>
      </c>
      <c r="I141" s="200"/>
      <c r="J141" s="13"/>
      <c r="K141" s="13"/>
      <c r="L141" s="196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143</v>
      </c>
      <c r="AU141" s="197" t="s">
        <v>82</v>
      </c>
      <c r="AV141" s="13" t="s">
        <v>82</v>
      </c>
      <c r="AW141" s="13" t="s">
        <v>30</v>
      </c>
      <c r="AX141" s="13" t="s">
        <v>80</v>
      </c>
      <c r="AY141" s="197" t="s">
        <v>132</v>
      </c>
    </row>
    <row r="142" s="2" customFormat="1" ht="24.15" customHeight="1">
      <c r="A142" s="36"/>
      <c r="B142" s="177"/>
      <c r="C142" s="178" t="s">
        <v>170</v>
      </c>
      <c r="D142" s="178" t="s">
        <v>134</v>
      </c>
      <c r="E142" s="179" t="s">
        <v>683</v>
      </c>
      <c r="F142" s="180" t="s">
        <v>684</v>
      </c>
      <c r="G142" s="181" t="s">
        <v>282</v>
      </c>
      <c r="H142" s="182">
        <v>60</v>
      </c>
      <c r="I142" s="183"/>
      <c r="J142" s="184">
        <f>ROUND(I142*H142,2)</f>
        <v>0</v>
      </c>
      <c r="K142" s="180" t="s">
        <v>649</v>
      </c>
      <c r="L142" s="37"/>
      <c r="M142" s="185" t="s">
        <v>1</v>
      </c>
      <c r="N142" s="186" t="s">
        <v>38</v>
      </c>
      <c r="O142" s="75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89" t="s">
        <v>139</v>
      </c>
      <c r="AT142" s="189" t="s">
        <v>134</v>
      </c>
      <c r="AU142" s="189" t="s">
        <v>82</v>
      </c>
      <c r="AY142" s="17" t="s">
        <v>132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80</v>
      </c>
      <c r="BK142" s="190">
        <f>ROUND(I142*H142,2)</f>
        <v>0</v>
      </c>
      <c r="BL142" s="17" t="s">
        <v>139</v>
      </c>
      <c r="BM142" s="189" t="s">
        <v>685</v>
      </c>
    </row>
    <row r="143" s="2" customFormat="1">
      <c r="A143" s="36"/>
      <c r="B143" s="37"/>
      <c r="C143" s="36"/>
      <c r="D143" s="191" t="s">
        <v>141</v>
      </c>
      <c r="E143" s="36"/>
      <c r="F143" s="192" t="s">
        <v>686</v>
      </c>
      <c r="G143" s="36"/>
      <c r="H143" s="36"/>
      <c r="I143" s="193"/>
      <c r="J143" s="36"/>
      <c r="K143" s="36"/>
      <c r="L143" s="37"/>
      <c r="M143" s="194"/>
      <c r="N143" s="195"/>
      <c r="O143" s="75"/>
      <c r="P143" s="75"/>
      <c r="Q143" s="75"/>
      <c r="R143" s="75"/>
      <c r="S143" s="75"/>
      <c r="T143" s="7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7" t="s">
        <v>141</v>
      </c>
      <c r="AU143" s="17" t="s">
        <v>82</v>
      </c>
    </row>
    <row r="144" s="2" customFormat="1">
      <c r="A144" s="36"/>
      <c r="B144" s="37"/>
      <c r="C144" s="36"/>
      <c r="D144" s="191" t="s">
        <v>374</v>
      </c>
      <c r="E144" s="36"/>
      <c r="F144" s="222" t="s">
        <v>687</v>
      </c>
      <c r="G144" s="36"/>
      <c r="H144" s="36"/>
      <c r="I144" s="193"/>
      <c r="J144" s="36"/>
      <c r="K144" s="36"/>
      <c r="L144" s="37"/>
      <c r="M144" s="194"/>
      <c r="N144" s="195"/>
      <c r="O144" s="75"/>
      <c r="P144" s="75"/>
      <c r="Q144" s="75"/>
      <c r="R144" s="75"/>
      <c r="S144" s="75"/>
      <c r="T144" s="7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7" t="s">
        <v>374</v>
      </c>
      <c r="AU144" s="17" t="s">
        <v>82</v>
      </c>
    </row>
    <row r="145" s="13" customFormat="1">
      <c r="A145" s="13"/>
      <c r="B145" s="196"/>
      <c r="C145" s="13"/>
      <c r="D145" s="191" t="s">
        <v>143</v>
      </c>
      <c r="E145" s="197" t="s">
        <v>1</v>
      </c>
      <c r="F145" s="198" t="s">
        <v>688</v>
      </c>
      <c r="G145" s="13"/>
      <c r="H145" s="199">
        <v>60</v>
      </c>
      <c r="I145" s="200"/>
      <c r="J145" s="13"/>
      <c r="K145" s="13"/>
      <c r="L145" s="196"/>
      <c r="M145" s="201"/>
      <c r="N145" s="202"/>
      <c r="O145" s="202"/>
      <c r="P145" s="202"/>
      <c r="Q145" s="202"/>
      <c r="R145" s="202"/>
      <c r="S145" s="202"/>
      <c r="T145" s="20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7" t="s">
        <v>143</v>
      </c>
      <c r="AU145" s="197" t="s">
        <v>82</v>
      </c>
      <c r="AV145" s="13" t="s">
        <v>82</v>
      </c>
      <c r="AW145" s="13" t="s">
        <v>30</v>
      </c>
      <c r="AX145" s="13" t="s">
        <v>80</v>
      </c>
      <c r="AY145" s="197" t="s">
        <v>132</v>
      </c>
    </row>
    <row r="146" s="2" customFormat="1" ht="16.5" customHeight="1">
      <c r="A146" s="36"/>
      <c r="B146" s="177"/>
      <c r="C146" s="204" t="s">
        <v>176</v>
      </c>
      <c r="D146" s="204" t="s">
        <v>224</v>
      </c>
      <c r="E146" s="205" t="s">
        <v>689</v>
      </c>
      <c r="F146" s="206" t="s">
        <v>690</v>
      </c>
      <c r="G146" s="207" t="s">
        <v>282</v>
      </c>
      <c r="H146" s="208">
        <v>120</v>
      </c>
      <c r="I146" s="209"/>
      <c r="J146" s="210">
        <f>ROUND(I146*H146,2)</f>
        <v>0</v>
      </c>
      <c r="K146" s="206" t="s">
        <v>649</v>
      </c>
      <c r="L146" s="211"/>
      <c r="M146" s="212" t="s">
        <v>1</v>
      </c>
      <c r="N146" s="213" t="s">
        <v>38</v>
      </c>
      <c r="O146" s="75"/>
      <c r="P146" s="187">
        <f>O146*H146</f>
        <v>0</v>
      </c>
      <c r="Q146" s="187">
        <v>0.0085199999999999998</v>
      </c>
      <c r="R146" s="187">
        <f>Q146*H146</f>
        <v>1.0224</v>
      </c>
      <c r="S146" s="187">
        <v>0</v>
      </c>
      <c r="T146" s="18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9" t="s">
        <v>176</v>
      </c>
      <c r="AT146" s="189" t="s">
        <v>224</v>
      </c>
      <c r="AU146" s="189" t="s">
        <v>82</v>
      </c>
      <c r="AY146" s="17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80</v>
      </c>
      <c r="BK146" s="190">
        <f>ROUND(I146*H146,2)</f>
        <v>0</v>
      </c>
      <c r="BL146" s="17" t="s">
        <v>139</v>
      </c>
      <c r="BM146" s="189" t="s">
        <v>691</v>
      </c>
    </row>
    <row r="147" s="2" customFormat="1">
      <c r="A147" s="36"/>
      <c r="B147" s="37"/>
      <c r="C147" s="36"/>
      <c r="D147" s="191" t="s">
        <v>141</v>
      </c>
      <c r="E147" s="36"/>
      <c r="F147" s="192" t="s">
        <v>690</v>
      </c>
      <c r="G147" s="36"/>
      <c r="H147" s="36"/>
      <c r="I147" s="193"/>
      <c r="J147" s="36"/>
      <c r="K147" s="36"/>
      <c r="L147" s="37"/>
      <c r="M147" s="194"/>
      <c r="N147" s="195"/>
      <c r="O147" s="75"/>
      <c r="P147" s="75"/>
      <c r="Q147" s="75"/>
      <c r="R147" s="75"/>
      <c r="S147" s="75"/>
      <c r="T147" s="7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7" t="s">
        <v>141</v>
      </c>
      <c r="AU147" s="17" t="s">
        <v>82</v>
      </c>
    </row>
    <row r="148" s="2" customFormat="1" ht="16.5" customHeight="1">
      <c r="A148" s="36"/>
      <c r="B148" s="177"/>
      <c r="C148" s="204" t="s">
        <v>181</v>
      </c>
      <c r="D148" s="204" t="s">
        <v>224</v>
      </c>
      <c r="E148" s="205" t="s">
        <v>692</v>
      </c>
      <c r="F148" s="206" t="s">
        <v>693</v>
      </c>
      <c r="G148" s="207" t="s">
        <v>282</v>
      </c>
      <c r="H148" s="208">
        <v>120</v>
      </c>
      <c r="I148" s="209"/>
      <c r="J148" s="210">
        <f>ROUND(I148*H148,2)</f>
        <v>0</v>
      </c>
      <c r="K148" s="206" t="s">
        <v>649</v>
      </c>
      <c r="L148" s="211"/>
      <c r="M148" s="212" t="s">
        <v>1</v>
      </c>
      <c r="N148" s="213" t="s">
        <v>38</v>
      </c>
      <c r="O148" s="75"/>
      <c r="P148" s="187">
        <f>O148*H148</f>
        <v>0</v>
      </c>
      <c r="Q148" s="187">
        <v>9.0000000000000006E-05</v>
      </c>
      <c r="R148" s="187">
        <f>Q148*H148</f>
        <v>0.010800000000000001</v>
      </c>
      <c r="S148" s="187">
        <v>0</v>
      </c>
      <c r="T148" s="188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9" t="s">
        <v>176</v>
      </c>
      <c r="AT148" s="189" t="s">
        <v>224</v>
      </c>
      <c r="AU148" s="189" t="s">
        <v>82</v>
      </c>
      <c r="AY148" s="17" t="s">
        <v>132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80</v>
      </c>
      <c r="BK148" s="190">
        <f>ROUND(I148*H148,2)</f>
        <v>0</v>
      </c>
      <c r="BL148" s="17" t="s">
        <v>139</v>
      </c>
      <c r="BM148" s="189" t="s">
        <v>694</v>
      </c>
    </row>
    <row r="149" s="2" customFormat="1">
      <c r="A149" s="36"/>
      <c r="B149" s="37"/>
      <c r="C149" s="36"/>
      <c r="D149" s="191" t="s">
        <v>141</v>
      </c>
      <c r="E149" s="36"/>
      <c r="F149" s="192" t="s">
        <v>693</v>
      </c>
      <c r="G149" s="36"/>
      <c r="H149" s="36"/>
      <c r="I149" s="193"/>
      <c r="J149" s="36"/>
      <c r="K149" s="36"/>
      <c r="L149" s="37"/>
      <c r="M149" s="194"/>
      <c r="N149" s="195"/>
      <c r="O149" s="75"/>
      <c r="P149" s="75"/>
      <c r="Q149" s="75"/>
      <c r="R149" s="75"/>
      <c r="S149" s="75"/>
      <c r="T149" s="7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7" t="s">
        <v>141</v>
      </c>
      <c r="AU149" s="17" t="s">
        <v>82</v>
      </c>
    </row>
    <row r="150" s="2" customFormat="1" ht="16.5" customHeight="1">
      <c r="A150" s="36"/>
      <c r="B150" s="177"/>
      <c r="C150" s="204" t="s">
        <v>186</v>
      </c>
      <c r="D150" s="204" t="s">
        <v>224</v>
      </c>
      <c r="E150" s="205" t="s">
        <v>695</v>
      </c>
      <c r="F150" s="206" t="s">
        <v>696</v>
      </c>
      <c r="G150" s="207" t="s">
        <v>282</v>
      </c>
      <c r="H150" s="208">
        <v>480</v>
      </c>
      <c r="I150" s="209"/>
      <c r="J150" s="210">
        <f>ROUND(I150*H150,2)</f>
        <v>0</v>
      </c>
      <c r="K150" s="206" t="s">
        <v>649</v>
      </c>
      <c r="L150" s="211"/>
      <c r="M150" s="212" t="s">
        <v>1</v>
      </c>
      <c r="N150" s="213" t="s">
        <v>38</v>
      </c>
      <c r="O150" s="75"/>
      <c r="P150" s="187">
        <f>O150*H150</f>
        <v>0</v>
      </c>
      <c r="Q150" s="187">
        <v>0.00056999999999999998</v>
      </c>
      <c r="R150" s="187">
        <f>Q150*H150</f>
        <v>0.27360000000000001</v>
      </c>
      <c r="S150" s="187">
        <v>0</v>
      </c>
      <c r="T150" s="188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89" t="s">
        <v>176</v>
      </c>
      <c r="AT150" s="189" t="s">
        <v>224</v>
      </c>
      <c r="AU150" s="189" t="s">
        <v>82</v>
      </c>
      <c r="AY150" s="17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80</v>
      </c>
      <c r="BK150" s="190">
        <f>ROUND(I150*H150,2)</f>
        <v>0</v>
      </c>
      <c r="BL150" s="17" t="s">
        <v>139</v>
      </c>
      <c r="BM150" s="189" t="s">
        <v>697</v>
      </c>
    </row>
    <row r="151" s="2" customFormat="1">
      <c r="A151" s="36"/>
      <c r="B151" s="37"/>
      <c r="C151" s="36"/>
      <c r="D151" s="191" t="s">
        <v>141</v>
      </c>
      <c r="E151" s="36"/>
      <c r="F151" s="192" t="s">
        <v>696</v>
      </c>
      <c r="G151" s="36"/>
      <c r="H151" s="36"/>
      <c r="I151" s="193"/>
      <c r="J151" s="36"/>
      <c r="K151" s="36"/>
      <c r="L151" s="37"/>
      <c r="M151" s="194"/>
      <c r="N151" s="195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141</v>
      </c>
      <c r="AU151" s="17" t="s">
        <v>82</v>
      </c>
    </row>
    <row r="152" s="2" customFormat="1" ht="24.15" customHeight="1">
      <c r="A152" s="36"/>
      <c r="B152" s="177"/>
      <c r="C152" s="178" t="s">
        <v>193</v>
      </c>
      <c r="D152" s="178" t="s">
        <v>134</v>
      </c>
      <c r="E152" s="179" t="s">
        <v>698</v>
      </c>
      <c r="F152" s="180" t="s">
        <v>699</v>
      </c>
      <c r="G152" s="181" t="s">
        <v>700</v>
      </c>
      <c r="H152" s="182">
        <v>0.045999999999999999</v>
      </c>
      <c r="I152" s="183"/>
      <c r="J152" s="184">
        <f>ROUND(I152*H152,2)</f>
        <v>0</v>
      </c>
      <c r="K152" s="180" t="s">
        <v>649</v>
      </c>
      <c r="L152" s="37"/>
      <c r="M152" s="185" t="s">
        <v>1</v>
      </c>
      <c r="N152" s="186" t="s">
        <v>38</v>
      </c>
      <c r="O152" s="7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139</v>
      </c>
      <c r="AT152" s="189" t="s">
        <v>134</v>
      </c>
      <c r="AU152" s="189" t="s">
        <v>82</v>
      </c>
      <c r="AY152" s="17" t="s">
        <v>132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80</v>
      </c>
      <c r="BK152" s="190">
        <f>ROUND(I152*H152,2)</f>
        <v>0</v>
      </c>
      <c r="BL152" s="17" t="s">
        <v>139</v>
      </c>
      <c r="BM152" s="189" t="s">
        <v>701</v>
      </c>
    </row>
    <row r="153" s="2" customFormat="1">
      <c r="A153" s="36"/>
      <c r="B153" s="37"/>
      <c r="C153" s="36"/>
      <c r="D153" s="191" t="s">
        <v>141</v>
      </c>
      <c r="E153" s="36"/>
      <c r="F153" s="192" t="s">
        <v>702</v>
      </c>
      <c r="G153" s="36"/>
      <c r="H153" s="36"/>
      <c r="I153" s="193"/>
      <c r="J153" s="36"/>
      <c r="K153" s="36"/>
      <c r="L153" s="37"/>
      <c r="M153" s="194"/>
      <c r="N153" s="195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141</v>
      </c>
      <c r="AU153" s="17" t="s">
        <v>82</v>
      </c>
    </row>
    <row r="154" s="13" customFormat="1">
      <c r="A154" s="13"/>
      <c r="B154" s="196"/>
      <c r="C154" s="13"/>
      <c r="D154" s="191" t="s">
        <v>143</v>
      </c>
      <c r="E154" s="197" t="s">
        <v>1</v>
      </c>
      <c r="F154" s="198" t="s">
        <v>703</v>
      </c>
      <c r="G154" s="13"/>
      <c r="H154" s="199">
        <v>0.045999999999999999</v>
      </c>
      <c r="I154" s="200"/>
      <c r="J154" s="13"/>
      <c r="K154" s="13"/>
      <c r="L154" s="196"/>
      <c r="M154" s="201"/>
      <c r="N154" s="202"/>
      <c r="O154" s="202"/>
      <c r="P154" s="202"/>
      <c r="Q154" s="202"/>
      <c r="R154" s="202"/>
      <c r="S154" s="202"/>
      <c r="T154" s="20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7" t="s">
        <v>143</v>
      </c>
      <c r="AU154" s="197" t="s">
        <v>82</v>
      </c>
      <c r="AV154" s="13" t="s">
        <v>82</v>
      </c>
      <c r="AW154" s="13" t="s">
        <v>30</v>
      </c>
      <c r="AX154" s="13" t="s">
        <v>80</v>
      </c>
      <c r="AY154" s="197" t="s">
        <v>132</v>
      </c>
    </row>
    <row r="155" s="2" customFormat="1" ht="24.15" customHeight="1">
      <c r="A155" s="36"/>
      <c r="B155" s="177"/>
      <c r="C155" s="204" t="s">
        <v>8</v>
      </c>
      <c r="D155" s="204" t="s">
        <v>224</v>
      </c>
      <c r="E155" s="205" t="s">
        <v>704</v>
      </c>
      <c r="F155" s="206" t="s">
        <v>705</v>
      </c>
      <c r="G155" s="207" t="s">
        <v>282</v>
      </c>
      <c r="H155" s="208">
        <v>140</v>
      </c>
      <c r="I155" s="209"/>
      <c r="J155" s="210">
        <f>ROUND(I155*H155,2)</f>
        <v>0</v>
      </c>
      <c r="K155" s="206" t="s">
        <v>649</v>
      </c>
      <c r="L155" s="211"/>
      <c r="M155" s="212" t="s">
        <v>1</v>
      </c>
      <c r="N155" s="213" t="s">
        <v>38</v>
      </c>
      <c r="O155" s="75"/>
      <c r="P155" s="187">
        <f>O155*H155</f>
        <v>0</v>
      </c>
      <c r="Q155" s="187">
        <v>0.0011100000000000001</v>
      </c>
      <c r="R155" s="187">
        <f>Q155*H155</f>
        <v>0.15540000000000001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176</v>
      </c>
      <c r="AT155" s="189" t="s">
        <v>224</v>
      </c>
      <c r="AU155" s="189" t="s">
        <v>82</v>
      </c>
      <c r="AY155" s="17" t="s">
        <v>132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80</v>
      </c>
      <c r="BK155" s="190">
        <f>ROUND(I155*H155,2)</f>
        <v>0</v>
      </c>
      <c r="BL155" s="17" t="s">
        <v>139</v>
      </c>
      <c r="BM155" s="189" t="s">
        <v>706</v>
      </c>
    </row>
    <row r="156" s="2" customFormat="1">
      <c r="A156" s="36"/>
      <c r="B156" s="37"/>
      <c r="C156" s="36"/>
      <c r="D156" s="191" t="s">
        <v>141</v>
      </c>
      <c r="E156" s="36"/>
      <c r="F156" s="192" t="s">
        <v>705</v>
      </c>
      <c r="G156" s="36"/>
      <c r="H156" s="36"/>
      <c r="I156" s="193"/>
      <c r="J156" s="36"/>
      <c r="K156" s="36"/>
      <c r="L156" s="37"/>
      <c r="M156" s="194"/>
      <c r="N156" s="195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141</v>
      </c>
      <c r="AU156" s="17" t="s">
        <v>82</v>
      </c>
    </row>
    <row r="157" s="13" customFormat="1">
      <c r="A157" s="13"/>
      <c r="B157" s="196"/>
      <c r="C157" s="13"/>
      <c r="D157" s="191" t="s">
        <v>143</v>
      </c>
      <c r="E157" s="197" t="s">
        <v>1</v>
      </c>
      <c r="F157" s="198" t="s">
        <v>707</v>
      </c>
      <c r="G157" s="13"/>
      <c r="H157" s="199">
        <v>20</v>
      </c>
      <c r="I157" s="200"/>
      <c r="J157" s="13"/>
      <c r="K157" s="13"/>
      <c r="L157" s="196"/>
      <c r="M157" s="201"/>
      <c r="N157" s="202"/>
      <c r="O157" s="202"/>
      <c r="P157" s="202"/>
      <c r="Q157" s="202"/>
      <c r="R157" s="202"/>
      <c r="S157" s="202"/>
      <c r="T157" s="20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7" t="s">
        <v>143</v>
      </c>
      <c r="AU157" s="197" t="s">
        <v>82</v>
      </c>
      <c r="AV157" s="13" t="s">
        <v>82</v>
      </c>
      <c r="AW157" s="13" t="s">
        <v>30</v>
      </c>
      <c r="AX157" s="13" t="s">
        <v>73</v>
      </c>
      <c r="AY157" s="197" t="s">
        <v>132</v>
      </c>
    </row>
    <row r="158" s="13" customFormat="1">
      <c r="A158" s="13"/>
      <c r="B158" s="196"/>
      <c r="C158" s="13"/>
      <c r="D158" s="191" t="s">
        <v>143</v>
      </c>
      <c r="E158" s="197" t="s">
        <v>1</v>
      </c>
      <c r="F158" s="198" t="s">
        <v>708</v>
      </c>
      <c r="G158" s="13"/>
      <c r="H158" s="199">
        <v>120</v>
      </c>
      <c r="I158" s="200"/>
      <c r="J158" s="13"/>
      <c r="K158" s="13"/>
      <c r="L158" s="196"/>
      <c r="M158" s="201"/>
      <c r="N158" s="202"/>
      <c r="O158" s="202"/>
      <c r="P158" s="202"/>
      <c r="Q158" s="202"/>
      <c r="R158" s="202"/>
      <c r="S158" s="202"/>
      <c r="T158" s="20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7" t="s">
        <v>143</v>
      </c>
      <c r="AU158" s="197" t="s">
        <v>82</v>
      </c>
      <c r="AV158" s="13" t="s">
        <v>82</v>
      </c>
      <c r="AW158" s="13" t="s">
        <v>30</v>
      </c>
      <c r="AX158" s="13" t="s">
        <v>73</v>
      </c>
      <c r="AY158" s="197" t="s">
        <v>132</v>
      </c>
    </row>
    <row r="159" s="14" customFormat="1">
      <c r="A159" s="14"/>
      <c r="B159" s="214"/>
      <c r="C159" s="14"/>
      <c r="D159" s="191" t="s">
        <v>143</v>
      </c>
      <c r="E159" s="215" t="s">
        <v>1</v>
      </c>
      <c r="F159" s="216" t="s">
        <v>315</v>
      </c>
      <c r="G159" s="14"/>
      <c r="H159" s="217">
        <v>140</v>
      </c>
      <c r="I159" s="218"/>
      <c r="J159" s="14"/>
      <c r="K159" s="14"/>
      <c r="L159" s="214"/>
      <c r="M159" s="219"/>
      <c r="N159" s="220"/>
      <c r="O159" s="220"/>
      <c r="P159" s="220"/>
      <c r="Q159" s="220"/>
      <c r="R159" s="220"/>
      <c r="S159" s="220"/>
      <c r="T159" s="22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5" t="s">
        <v>143</v>
      </c>
      <c r="AU159" s="215" t="s">
        <v>82</v>
      </c>
      <c r="AV159" s="14" t="s">
        <v>139</v>
      </c>
      <c r="AW159" s="14" t="s">
        <v>30</v>
      </c>
      <c r="AX159" s="14" t="s">
        <v>80</v>
      </c>
      <c r="AY159" s="215" t="s">
        <v>132</v>
      </c>
    </row>
    <row r="160" s="2" customFormat="1" ht="21.75" customHeight="1">
      <c r="A160" s="36"/>
      <c r="B160" s="177"/>
      <c r="C160" s="204" t="s">
        <v>204</v>
      </c>
      <c r="D160" s="204" t="s">
        <v>224</v>
      </c>
      <c r="E160" s="205" t="s">
        <v>709</v>
      </c>
      <c r="F160" s="206" t="s">
        <v>710</v>
      </c>
      <c r="G160" s="207" t="s">
        <v>282</v>
      </c>
      <c r="H160" s="208">
        <v>664</v>
      </c>
      <c r="I160" s="209"/>
      <c r="J160" s="210">
        <f>ROUND(I160*H160,2)</f>
        <v>0</v>
      </c>
      <c r="K160" s="206" t="s">
        <v>649</v>
      </c>
      <c r="L160" s="211"/>
      <c r="M160" s="212" t="s">
        <v>1</v>
      </c>
      <c r="N160" s="213" t="s">
        <v>38</v>
      </c>
      <c r="O160" s="75"/>
      <c r="P160" s="187">
        <f>O160*H160</f>
        <v>0</v>
      </c>
      <c r="Q160" s="187">
        <v>0.00018000000000000001</v>
      </c>
      <c r="R160" s="187">
        <f>Q160*H160</f>
        <v>0.11952</v>
      </c>
      <c r="S160" s="187">
        <v>0</v>
      </c>
      <c r="T160" s="188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9" t="s">
        <v>176</v>
      </c>
      <c r="AT160" s="189" t="s">
        <v>224</v>
      </c>
      <c r="AU160" s="189" t="s">
        <v>82</v>
      </c>
      <c r="AY160" s="17" t="s">
        <v>132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80</v>
      </c>
      <c r="BK160" s="190">
        <f>ROUND(I160*H160,2)</f>
        <v>0</v>
      </c>
      <c r="BL160" s="17" t="s">
        <v>139</v>
      </c>
      <c r="BM160" s="189" t="s">
        <v>711</v>
      </c>
    </row>
    <row r="161" s="2" customFormat="1">
      <c r="A161" s="36"/>
      <c r="B161" s="37"/>
      <c r="C161" s="36"/>
      <c r="D161" s="191" t="s">
        <v>141</v>
      </c>
      <c r="E161" s="36"/>
      <c r="F161" s="192" t="s">
        <v>710</v>
      </c>
      <c r="G161" s="36"/>
      <c r="H161" s="36"/>
      <c r="I161" s="193"/>
      <c r="J161" s="36"/>
      <c r="K161" s="36"/>
      <c r="L161" s="37"/>
      <c r="M161" s="194"/>
      <c r="N161" s="195"/>
      <c r="O161" s="75"/>
      <c r="P161" s="75"/>
      <c r="Q161" s="75"/>
      <c r="R161" s="75"/>
      <c r="S161" s="75"/>
      <c r="T161" s="7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7" t="s">
        <v>141</v>
      </c>
      <c r="AU161" s="17" t="s">
        <v>82</v>
      </c>
    </row>
    <row r="162" s="13" customFormat="1">
      <c r="A162" s="13"/>
      <c r="B162" s="196"/>
      <c r="C162" s="13"/>
      <c r="D162" s="191" t="s">
        <v>143</v>
      </c>
      <c r="E162" s="197" t="s">
        <v>1</v>
      </c>
      <c r="F162" s="198" t="s">
        <v>712</v>
      </c>
      <c r="G162" s="13"/>
      <c r="H162" s="199">
        <v>184</v>
      </c>
      <c r="I162" s="200"/>
      <c r="J162" s="13"/>
      <c r="K162" s="13"/>
      <c r="L162" s="196"/>
      <c r="M162" s="201"/>
      <c r="N162" s="202"/>
      <c r="O162" s="202"/>
      <c r="P162" s="202"/>
      <c r="Q162" s="202"/>
      <c r="R162" s="202"/>
      <c r="S162" s="202"/>
      <c r="T162" s="20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7" t="s">
        <v>143</v>
      </c>
      <c r="AU162" s="197" t="s">
        <v>82</v>
      </c>
      <c r="AV162" s="13" t="s">
        <v>82</v>
      </c>
      <c r="AW162" s="13" t="s">
        <v>30</v>
      </c>
      <c r="AX162" s="13" t="s">
        <v>73</v>
      </c>
      <c r="AY162" s="197" t="s">
        <v>132</v>
      </c>
    </row>
    <row r="163" s="13" customFormat="1">
      <c r="A163" s="13"/>
      <c r="B163" s="196"/>
      <c r="C163" s="13"/>
      <c r="D163" s="191" t="s">
        <v>143</v>
      </c>
      <c r="E163" s="197" t="s">
        <v>1</v>
      </c>
      <c r="F163" s="198" t="s">
        <v>713</v>
      </c>
      <c r="G163" s="13"/>
      <c r="H163" s="199">
        <v>480</v>
      </c>
      <c r="I163" s="200"/>
      <c r="J163" s="13"/>
      <c r="K163" s="13"/>
      <c r="L163" s="196"/>
      <c r="M163" s="201"/>
      <c r="N163" s="202"/>
      <c r="O163" s="202"/>
      <c r="P163" s="202"/>
      <c r="Q163" s="202"/>
      <c r="R163" s="202"/>
      <c r="S163" s="202"/>
      <c r="T163" s="20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7" t="s">
        <v>143</v>
      </c>
      <c r="AU163" s="197" t="s">
        <v>82</v>
      </c>
      <c r="AV163" s="13" t="s">
        <v>82</v>
      </c>
      <c r="AW163" s="13" t="s">
        <v>30</v>
      </c>
      <c r="AX163" s="13" t="s">
        <v>73</v>
      </c>
      <c r="AY163" s="197" t="s">
        <v>132</v>
      </c>
    </row>
    <row r="164" s="14" customFormat="1">
      <c r="A164" s="14"/>
      <c r="B164" s="214"/>
      <c r="C164" s="14"/>
      <c r="D164" s="191" t="s">
        <v>143</v>
      </c>
      <c r="E164" s="215" t="s">
        <v>1</v>
      </c>
      <c r="F164" s="216" t="s">
        <v>315</v>
      </c>
      <c r="G164" s="14"/>
      <c r="H164" s="217">
        <v>664</v>
      </c>
      <c r="I164" s="218"/>
      <c r="J164" s="14"/>
      <c r="K164" s="14"/>
      <c r="L164" s="214"/>
      <c r="M164" s="219"/>
      <c r="N164" s="220"/>
      <c r="O164" s="220"/>
      <c r="P164" s="220"/>
      <c r="Q164" s="220"/>
      <c r="R164" s="220"/>
      <c r="S164" s="220"/>
      <c r="T164" s="22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5" t="s">
        <v>143</v>
      </c>
      <c r="AU164" s="215" t="s">
        <v>82</v>
      </c>
      <c r="AV164" s="14" t="s">
        <v>139</v>
      </c>
      <c r="AW164" s="14" t="s">
        <v>30</v>
      </c>
      <c r="AX164" s="14" t="s">
        <v>80</v>
      </c>
      <c r="AY164" s="215" t="s">
        <v>132</v>
      </c>
    </row>
    <row r="165" s="2" customFormat="1" ht="24.15" customHeight="1">
      <c r="A165" s="36"/>
      <c r="B165" s="177"/>
      <c r="C165" s="178" t="s">
        <v>209</v>
      </c>
      <c r="D165" s="178" t="s">
        <v>134</v>
      </c>
      <c r="E165" s="179" t="s">
        <v>714</v>
      </c>
      <c r="F165" s="180" t="s">
        <v>715</v>
      </c>
      <c r="G165" s="181" t="s">
        <v>700</v>
      </c>
      <c r="H165" s="182">
        <v>0.045999999999999999</v>
      </c>
      <c r="I165" s="183"/>
      <c r="J165" s="184">
        <f>ROUND(I165*H165,2)</f>
        <v>0</v>
      </c>
      <c r="K165" s="180" t="s">
        <v>649</v>
      </c>
      <c r="L165" s="37"/>
      <c r="M165" s="185" t="s">
        <v>1</v>
      </c>
      <c r="N165" s="186" t="s">
        <v>38</v>
      </c>
      <c r="O165" s="75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9" t="s">
        <v>139</v>
      </c>
      <c r="AT165" s="189" t="s">
        <v>134</v>
      </c>
      <c r="AU165" s="189" t="s">
        <v>82</v>
      </c>
      <c r="AY165" s="17" t="s">
        <v>132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80</v>
      </c>
      <c r="BK165" s="190">
        <f>ROUND(I165*H165,2)</f>
        <v>0</v>
      </c>
      <c r="BL165" s="17" t="s">
        <v>139</v>
      </c>
      <c r="BM165" s="189" t="s">
        <v>716</v>
      </c>
    </row>
    <row r="166" s="2" customFormat="1">
      <c r="A166" s="36"/>
      <c r="B166" s="37"/>
      <c r="C166" s="36"/>
      <c r="D166" s="191" t="s">
        <v>141</v>
      </c>
      <c r="E166" s="36"/>
      <c r="F166" s="192" t="s">
        <v>717</v>
      </c>
      <c r="G166" s="36"/>
      <c r="H166" s="36"/>
      <c r="I166" s="193"/>
      <c r="J166" s="36"/>
      <c r="K166" s="36"/>
      <c r="L166" s="37"/>
      <c r="M166" s="194"/>
      <c r="N166" s="195"/>
      <c r="O166" s="75"/>
      <c r="P166" s="75"/>
      <c r="Q166" s="75"/>
      <c r="R166" s="75"/>
      <c r="S166" s="75"/>
      <c r="T166" s="76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7" t="s">
        <v>141</v>
      </c>
      <c r="AU166" s="17" t="s">
        <v>82</v>
      </c>
    </row>
    <row r="167" s="13" customFormat="1">
      <c r="A167" s="13"/>
      <c r="B167" s="196"/>
      <c r="C167" s="13"/>
      <c r="D167" s="191" t="s">
        <v>143</v>
      </c>
      <c r="E167" s="197" t="s">
        <v>1</v>
      </c>
      <c r="F167" s="198" t="s">
        <v>703</v>
      </c>
      <c r="G167" s="13"/>
      <c r="H167" s="199">
        <v>0.045999999999999999</v>
      </c>
      <c r="I167" s="200"/>
      <c r="J167" s="13"/>
      <c r="K167" s="13"/>
      <c r="L167" s="196"/>
      <c r="M167" s="201"/>
      <c r="N167" s="202"/>
      <c r="O167" s="202"/>
      <c r="P167" s="202"/>
      <c r="Q167" s="202"/>
      <c r="R167" s="202"/>
      <c r="S167" s="202"/>
      <c r="T167" s="20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7" t="s">
        <v>143</v>
      </c>
      <c r="AU167" s="197" t="s">
        <v>82</v>
      </c>
      <c r="AV167" s="13" t="s">
        <v>82</v>
      </c>
      <c r="AW167" s="13" t="s">
        <v>30</v>
      </c>
      <c r="AX167" s="13" t="s">
        <v>80</v>
      </c>
      <c r="AY167" s="197" t="s">
        <v>132</v>
      </c>
    </row>
    <row r="168" s="2" customFormat="1" ht="24.15" customHeight="1">
      <c r="A168" s="36"/>
      <c r="B168" s="177"/>
      <c r="C168" s="178" t="s">
        <v>216</v>
      </c>
      <c r="D168" s="178" t="s">
        <v>134</v>
      </c>
      <c r="E168" s="179" t="s">
        <v>718</v>
      </c>
      <c r="F168" s="180" t="s">
        <v>719</v>
      </c>
      <c r="G168" s="181" t="s">
        <v>700</v>
      </c>
      <c r="H168" s="182">
        <v>1.2</v>
      </c>
      <c r="I168" s="183"/>
      <c r="J168" s="184">
        <f>ROUND(I168*H168,2)</f>
        <v>0</v>
      </c>
      <c r="K168" s="180" t="s">
        <v>649</v>
      </c>
      <c r="L168" s="37"/>
      <c r="M168" s="185" t="s">
        <v>1</v>
      </c>
      <c r="N168" s="186" t="s">
        <v>38</v>
      </c>
      <c r="O168" s="75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9" t="s">
        <v>139</v>
      </c>
      <c r="AT168" s="189" t="s">
        <v>134</v>
      </c>
      <c r="AU168" s="189" t="s">
        <v>82</v>
      </c>
      <c r="AY168" s="17" t="s">
        <v>132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139</v>
      </c>
      <c r="BM168" s="189" t="s">
        <v>720</v>
      </c>
    </row>
    <row r="169" s="2" customFormat="1">
      <c r="A169" s="36"/>
      <c r="B169" s="37"/>
      <c r="C169" s="36"/>
      <c r="D169" s="191" t="s">
        <v>141</v>
      </c>
      <c r="E169" s="36"/>
      <c r="F169" s="192" t="s">
        <v>721</v>
      </c>
      <c r="G169" s="36"/>
      <c r="H169" s="36"/>
      <c r="I169" s="193"/>
      <c r="J169" s="36"/>
      <c r="K169" s="36"/>
      <c r="L169" s="37"/>
      <c r="M169" s="194"/>
      <c r="N169" s="195"/>
      <c r="O169" s="75"/>
      <c r="P169" s="75"/>
      <c r="Q169" s="75"/>
      <c r="R169" s="75"/>
      <c r="S169" s="75"/>
      <c r="T169" s="7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7" t="s">
        <v>141</v>
      </c>
      <c r="AU169" s="17" t="s">
        <v>82</v>
      </c>
    </row>
    <row r="170" s="2" customFormat="1">
      <c r="A170" s="36"/>
      <c r="B170" s="37"/>
      <c r="C170" s="36"/>
      <c r="D170" s="191" t="s">
        <v>374</v>
      </c>
      <c r="E170" s="36"/>
      <c r="F170" s="222" t="s">
        <v>722</v>
      </c>
      <c r="G170" s="36"/>
      <c r="H170" s="36"/>
      <c r="I170" s="193"/>
      <c r="J170" s="36"/>
      <c r="K170" s="36"/>
      <c r="L170" s="37"/>
      <c r="M170" s="194"/>
      <c r="N170" s="195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374</v>
      </c>
      <c r="AU170" s="17" t="s">
        <v>82</v>
      </c>
    </row>
    <row r="171" s="13" customFormat="1">
      <c r="A171" s="13"/>
      <c r="B171" s="196"/>
      <c r="C171" s="13"/>
      <c r="D171" s="191" t="s">
        <v>143</v>
      </c>
      <c r="E171" s="197" t="s">
        <v>1</v>
      </c>
      <c r="F171" s="198" t="s">
        <v>723</v>
      </c>
      <c r="G171" s="13"/>
      <c r="H171" s="199">
        <v>1.2</v>
      </c>
      <c r="I171" s="200"/>
      <c r="J171" s="13"/>
      <c r="K171" s="13"/>
      <c r="L171" s="196"/>
      <c r="M171" s="201"/>
      <c r="N171" s="202"/>
      <c r="O171" s="202"/>
      <c r="P171" s="202"/>
      <c r="Q171" s="202"/>
      <c r="R171" s="202"/>
      <c r="S171" s="202"/>
      <c r="T171" s="20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7" t="s">
        <v>143</v>
      </c>
      <c r="AU171" s="197" t="s">
        <v>82</v>
      </c>
      <c r="AV171" s="13" t="s">
        <v>82</v>
      </c>
      <c r="AW171" s="13" t="s">
        <v>30</v>
      </c>
      <c r="AX171" s="13" t="s">
        <v>80</v>
      </c>
      <c r="AY171" s="197" t="s">
        <v>132</v>
      </c>
    </row>
    <row r="172" s="2" customFormat="1" ht="24.15" customHeight="1">
      <c r="A172" s="36"/>
      <c r="B172" s="177"/>
      <c r="C172" s="178" t="s">
        <v>223</v>
      </c>
      <c r="D172" s="178" t="s">
        <v>134</v>
      </c>
      <c r="E172" s="179" t="s">
        <v>724</v>
      </c>
      <c r="F172" s="180" t="s">
        <v>725</v>
      </c>
      <c r="G172" s="181" t="s">
        <v>726</v>
      </c>
      <c r="H172" s="182">
        <v>8</v>
      </c>
      <c r="I172" s="183"/>
      <c r="J172" s="184">
        <f>ROUND(I172*H172,2)</f>
        <v>0</v>
      </c>
      <c r="K172" s="180" t="s">
        <v>649</v>
      </c>
      <c r="L172" s="37"/>
      <c r="M172" s="185" t="s">
        <v>1</v>
      </c>
      <c r="N172" s="186" t="s">
        <v>38</v>
      </c>
      <c r="O172" s="75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9" t="s">
        <v>139</v>
      </c>
      <c r="AT172" s="189" t="s">
        <v>134</v>
      </c>
      <c r="AU172" s="189" t="s">
        <v>82</v>
      </c>
      <c r="AY172" s="17" t="s">
        <v>132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139</v>
      </c>
      <c r="BM172" s="189" t="s">
        <v>727</v>
      </c>
    </row>
    <row r="173" s="2" customFormat="1">
      <c r="A173" s="36"/>
      <c r="B173" s="37"/>
      <c r="C173" s="36"/>
      <c r="D173" s="191" t="s">
        <v>141</v>
      </c>
      <c r="E173" s="36"/>
      <c r="F173" s="192" t="s">
        <v>728</v>
      </c>
      <c r="G173" s="36"/>
      <c r="H173" s="36"/>
      <c r="I173" s="193"/>
      <c r="J173" s="36"/>
      <c r="K173" s="36"/>
      <c r="L173" s="37"/>
      <c r="M173" s="194"/>
      <c r="N173" s="195"/>
      <c r="O173" s="75"/>
      <c r="P173" s="75"/>
      <c r="Q173" s="75"/>
      <c r="R173" s="75"/>
      <c r="S173" s="75"/>
      <c r="T173" s="7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7" t="s">
        <v>141</v>
      </c>
      <c r="AU173" s="17" t="s">
        <v>82</v>
      </c>
    </row>
    <row r="174" s="13" customFormat="1">
      <c r="A174" s="13"/>
      <c r="B174" s="196"/>
      <c r="C174" s="13"/>
      <c r="D174" s="191" t="s">
        <v>143</v>
      </c>
      <c r="E174" s="197" t="s">
        <v>1</v>
      </c>
      <c r="F174" s="198" t="s">
        <v>729</v>
      </c>
      <c r="G174" s="13"/>
      <c r="H174" s="199">
        <v>8</v>
      </c>
      <c r="I174" s="200"/>
      <c r="J174" s="13"/>
      <c r="K174" s="13"/>
      <c r="L174" s="196"/>
      <c r="M174" s="201"/>
      <c r="N174" s="202"/>
      <c r="O174" s="202"/>
      <c r="P174" s="202"/>
      <c r="Q174" s="202"/>
      <c r="R174" s="202"/>
      <c r="S174" s="202"/>
      <c r="T174" s="20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7" t="s">
        <v>143</v>
      </c>
      <c r="AU174" s="197" t="s">
        <v>82</v>
      </c>
      <c r="AV174" s="13" t="s">
        <v>82</v>
      </c>
      <c r="AW174" s="13" t="s">
        <v>30</v>
      </c>
      <c r="AX174" s="13" t="s">
        <v>80</v>
      </c>
      <c r="AY174" s="197" t="s">
        <v>132</v>
      </c>
    </row>
    <row r="175" s="2" customFormat="1" ht="24.15" customHeight="1">
      <c r="A175" s="36"/>
      <c r="B175" s="177"/>
      <c r="C175" s="178" t="s">
        <v>229</v>
      </c>
      <c r="D175" s="178" t="s">
        <v>134</v>
      </c>
      <c r="E175" s="179" t="s">
        <v>730</v>
      </c>
      <c r="F175" s="180" t="s">
        <v>731</v>
      </c>
      <c r="G175" s="181" t="s">
        <v>726</v>
      </c>
      <c r="H175" s="182">
        <v>8</v>
      </c>
      <c r="I175" s="183"/>
      <c r="J175" s="184">
        <f>ROUND(I175*H175,2)</f>
        <v>0</v>
      </c>
      <c r="K175" s="180" t="s">
        <v>649</v>
      </c>
      <c r="L175" s="37"/>
      <c r="M175" s="185" t="s">
        <v>1</v>
      </c>
      <c r="N175" s="186" t="s">
        <v>38</v>
      </c>
      <c r="O175" s="75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89" t="s">
        <v>139</v>
      </c>
      <c r="AT175" s="189" t="s">
        <v>134</v>
      </c>
      <c r="AU175" s="189" t="s">
        <v>82</v>
      </c>
      <c r="AY175" s="17" t="s">
        <v>132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80</v>
      </c>
      <c r="BK175" s="190">
        <f>ROUND(I175*H175,2)</f>
        <v>0</v>
      </c>
      <c r="BL175" s="17" t="s">
        <v>139</v>
      </c>
      <c r="BM175" s="189" t="s">
        <v>732</v>
      </c>
    </row>
    <row r="176" s="2" customFormat="1">
      <c r="A176" s="36"/>
      <c r="B176" s="37"/>
      <c r="C176" s="36"/>
      <c r="D176" s="191" t="s">
        <v>141</v>
      </c>
      <c r="E176" s="36"/>
      <c r="F176" s="192" t="s">
        <v>733</v>
      </c>
      <c r="G176" s="36"/>
      <c r="H176" s="36"/>
      <c r="I176" s="193"/>
      <c r="J176" s="36"/>
      <c r="K176" s="36"/>
      <c r="L176" s="37"/>
      <c r="M176" s="194"/>
      <c r="N176" s="195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141</v>
      </c>
      <c r="AU176" s="17" t="s">
        <v>82</v>
      </c>
    </row>
    <row r="177" s="2" customFormat="1" ht="24.15" customHeight="1">
      <c r="A177" s="36"/>
      <c r="B177" s="177"/>
      <c r="C177" s="178" t="s">
        <v>235</v>
      </c>
      <c r="D177" s="178" t="s">
        <v>134</v>
      </c>
      <c r="E177" s="179" t="s">
        <v>734</v>
      </c>
      <c r="F177" s="180" t="s">
        <v>735</v>
      </c>
      <c r="G177" s="181" t="s">
        <v>212</v>
      </c>
      <c r="H177" s="182">
        <v>600</v>
      </c>
      <c r="I177" s="183"/>
      <c r="J177" s="184">
        <f>ROUND(I177*H177,2)</f>
        <v>0</v>
      </c>
      <c r="K177" s="180" t="s">
        <v>649</v>
      </c>
      <c r="L177" s="37"/>
      <c r="M177" s="185" t="s">
        <v>1</v>
      </c>
      <c r="N177" s="186" t="s">
        <v>38</v>
      </c>
      <c r="O177" s="75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9" t="s">
        <v>139</v>
      </c>
      <c r="AT177" s="189" t="s">
        <v>134</v>
      </c>
      <c r="AU177" s="189" t="s">
        <v>82</v>
      </c>
      <c r="AY177" s="17" t="s">
        <v>132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80</v>
      </c>
      <c r="BK177" s="190">
        <f>ROUND(I177*H177,2)</f>
        <v>0</v>
      </c>
      <c r="BL177" s="17" t="s">
        <v>139</v>
      </c>
      <c r="BM177" s="189" t="s">
        <v>736</v>
      </c>
    </row>
    <row r="178" s="2" customFormat="1">
      <c r="A178" s="36"/>
      <c r="B178" s="37"/>
      <c r="C178" s="36"/>
      <c r="D178" s="191" t="s">
        <v>141</v>
      </c>
      <c r="E178" s="36"/>
      <c r="F178" s="192" t="s">
        <v>737</v>
      </c>
      <c r="G178" s="36"/>
      <c r="H178" s="36"/>
      <c r="I178" s="193"/>
      <c r="J178" s="36"/>
      <c r="K178" s="36"/>
      <c r="L178" s="37"/>
      <c r="M178" s="194"/>
      <c r="N178" s="195"/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141</v>
      </c>
      <c r="AU178" s="17" t="s">
        <v>82</v>
      </c>
    </row>
    <row r="179" s="2" customFormat="1">
      <c r="A179" s="36"/>
      <c r="B179" s="37"/>
      <c r="C179" s="36"/>
      <c r="D179" s="191" t="s">
        <v>374</v>
      </c>
      <c r="E179" s="36"/>
      <c r="F179" s="222" t="s">
        <v>738</v>
      </c>
      <c r="G179" s="36"/>
      <c r="H179" s="36"/>
      <c r="I179" s="193"/>
      <c r="J179" s="36"/>
      <c r="K179" s="36"/>
      <c r="L179" s="37"/>
      <c r="M179" s="194"/>
      <c r="N179" s="195"/>
      <c r="O179" s="75"/>
      <c r="P179" s="75"/>
      <c r="Q179" s="75"/>
      <c r="R179" s="75"/>
      <c r="S179" s="75"/>
      <c r="T179" s="7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7" t="s">
        <v>374</v>
      </c>
      <c r="AU179" s="17" t="s">
        <v>82</v>
      </c>
    </row>
    <row r="180" s="2" customFormat="1" ht="24.15" customHeight="1">
      <c r="A180" s="36"/>
      <c r="B180" s="177"/>
      <c r="C180" s="178" t="s">
        <v>241</v>
      </c>
      <c r="D180" s="178" t="s">
        <v>134</v>
      </c>
      <c r="E180" s="179" t="s">
        <v>739</v>
      </c>
      <c r="F180" s="180" t="s">
        <v>740</v>
      </c>
      <c r="G180" s="181" t="s">
        <v>212</v>
      </c>
      <c r="H180" s="182">
        <v>600</v>
      </c>
      <c r="I180" s="183"/>
      <c r="J180" s="184">
        <f>ROUND(I180*H180,2)</f>
        <v>0</v>
      </c>
      <c r="K180" s="180" t="s">
        <v>649</v>
      </c>
      <c r="L180" s="37"/>
      <c r="M180" s="185" t="s">
        <v>1</v>
      </c>
      <c r="N180" s="186" t="s">
        <v>38</v>
      </c>
      <c r="O180" s="75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139</v>
      </c>
      <c r="AT180" s="189" t="s">
        <v>134</v>
      </c>
      <c r="AU180" s="189" t="s">
        <v>82</v>
      </c>
      <c r="AY180" s="17" t="s">
        <v>132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80</v>
      </c>
      <c r="BK180" s="190">
        <f>ROUND(I180*H180,2)</f>
        <v>0</v>
      </c>
      <c r="BL180" s="17" t="s">
        <v>139</v>
      </c>
      <c r="BM180" s="189" t="s">
        <v>741</v>
      </c>
    </row>
    <row r="181" s="2" customFormat="1">
      <c r="A181" s="36"/>
      <c r="B181" s="37"/>
      <c r="C181" s="36"/>
      <c r="D181" s="191" t="s">
        <v>141</v>
      </c>
      <c r="E181" s="36"/>
      <c r="F181" s="192" t="s">
        <v>742</v>
      </c>
      <c r="G181" s="36"/>
      <c r="H181" s="36"/>
      <c r="I181" s="193"/>
      <c r="J181" s="36"/>
      <c r="K181" s="36"/>
      <c r="L181" s="37"/>
      <c r="M181" s="194"/>
      <c r="N181" s="195"/>
      <c r="O181" s="75"/>
      <c r="P181" s="75"/>
      <c r="Q181" s="75"/>
      <c r="R181" s="75"/>
      <c r="S181" s="75"/>
      <c r="T181" s="7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141</v>
      </c>
      <c r="AU181" s="17" t="s">
        <v>82</v>
      </c>
    </row>
    <row r="182" s="2" customFormat="1">
      <c r="A182" s="36"/>
      <c r="B182" s="37"/>
      <c r="C182" s="36"/>
      <c r="D182" s="191" t="s">
        <v>374</v>
      </c>
      <c r="E182" s="36"/>
      <c r="F182" s="222" t="s">
        <v>738</v>
      </c>
      <c r="G182" s="36"/>
      <c r="H182" s="36"/>
      <c r="I182" s="193"/>
      <c r="J182" s="36"/>
      <c r="K182" s="36"/>
      <c r="L182" s="37"/>
      <c r="M182" s="194"/>
      <c r="N182" s="195"/>
      <c r="O182" s="75"/>
      <c r="P182" s="75"/>
      <c r="Q182" s="75"/>
      <c r="R182" s="75"/>
      <c r="S182" s="75"/>
      <c r="T182" s="7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7" t="s">
        <v>374</v>
      </c>
      <c r="AU182" s="17" t="s">
        <v>82</v>
      </c>
    </row>
    <row r="183" s="12" customFormat="1" ht="25.92" customHeight="1">
      <c r="A183" s="12"/>
      <c r="B183" s="164"/>
      <c r="C183" s="12"/>
      <c r="D183" s="165" t="s">
        <v>72</v>
      </c>
      <c r="E183" s="166" t="s">
        <v>644</v>
      </c>
      <c r="F183" s="166" t="s">
        <v>645</v>
      </c>
      <c r="G183" s="12"/>
      <c r="H183" s="12"/>
      <c r="I183" s="167"/>
      <c r="J183" s="168">
        <f>BK183</f>
        <v>0</v>
      </c>
      <c r="K183" s="12"/>
      <c r="L183" s="164"/>
      <c r="M183" s="169"/>
      <c r="N183" s="170"/>
      <c r="O183" s="170"/>
      <c r="P183" s="171">
        <f>SUM(P184:P201)</f>
        <v>0</v>
      </c>
      <c r="Q183" s="170"/>
      <c r="R183" s="171">
        <f>SUM(R184:R201)</f>
        <v>0</v>
      </c>
      <c r="S183" s="170"/>
      <c r="T183" s="172">
        <f>SUM(T184:T201)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5" t="s">
        <v>139</v>
      </c>
      <c r="AT183" s="173" t="s">
        <v>72</v>
      </c>
      <c r="AU183" s="173" t="s">
        <v>73</v>
      </c>
      <c r="AY183" s="165" t="s">
        <v>132</v>
      </c>
      <c r="BK183" s="174">
        <f>SUM(BK184:BK201)</f>
        <v>0</v>
      </c>
    </row>
    <row r="184" s="2" customFormat="1" ht="37.8" customHeight="1">
      <c r="A184" s="36"/>
      <c r="B184" s="177"/>
      <c r="C184" s="178" t="s">
        <v>246</v>
      </c>
      <c r="D184" s="178" t="s">
        <v>134</v>
      </c>
      <c r="E184" s="179" t="s">
        <v>743</v>
      </c>
      <c r="F184" s="180" t="s">
        <v>744</v>
      </c>
      <c r="G184" s="181" t="s">
        <v>189</v>
      </c>
      <c r="H184" s="182">
        <v>144.90000000000001</v>
      </c>
      <c r="I184" s="183"/>
      <c r="J184" s="184">
        <f>ROUND(I184*H184,2)</f>
        <v>0</v>
      </c>
      <c r="K184" s="180" t="s">
        <v>649</v>
      </c>
      <c r="L184" s="37"/>
      <c r="M184" s="185" t="s">
        <v>1</v>
      </c>
      <c r="N184" s="186" t="s">
        <v>38</v>
      </c>
      <c r="O184" s="75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89" t="s">
        <v>650</v>
      </c>
      <c r="AT184" s="189" t="s">
        <v>134</v>
      </c>
      <c r="AU184" s="189" t="s">
        <v>80</v>
      </c>
      <c r="AY184" s="17" t="s">
        <v>132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80</v>
      </c>
      <c r="BK184" s="190">
        <f>ROUND(I184*H184,2)</f>
        <v>0</v>
      </c>
      <c r="BL184" s="17" t="s">
        <v>650</v>
      </c>
      <c r="BM184" s="189" t="s">
        <v>745</v>
      </c>
    </row>
    <row r="185" s="2" customFormat="1">
      <c r="A185" s="36"/>
      <c r="B185" s="37"/>
      <c r="C185" s="36"/>
      <c r="D185" s="191" t="s">
        <v>141</v>
      </c>
      <c r="E185" s="36"/>
      <c r="F185" s="192" t="s">
        <v>746</v>
      </c>
      <c r="G185" s="36"/>
      <c r="H185" s="36"/>
      <c r="I185" s="193"/>
      <c r="J185" s="36"/>
      <c r="K185" s="36"/>
      <c r="L185" s="37"/>
      <c r="M185" s="194"/>
      <c r="N185" s="195"/>
      <c r="O185" s="75"/>
      <c r="P185" s="75"/>
      <c r="Q185" s="75"/>
      <c r="R185" s="75"/>
      <c r="S185" s="75"/>
      <c r="T185" s="76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7" t="s">
        <v>141</v>
      </c>
      <c r="AU185" s="17" t="s">
        <v>80</v>
      </c>
    </row>
    <row r="186" s="2" customFormat="1">
      <c r="A186" s="36"/>
      <c r="B186" s="37"/>
      <c r="C186" s="36"/>
      <c r="D186" s="191" t="s">
        <v>374</v>
      </c>
      <c r="E186" s="36"/>
      <c r="F186" s="222" t="s">
        <v>747</v>
      </c>
      <c r="G186" s="36"/>
      <c r="H186" s="36"/>
      <c r="I186" s="193"/>
      <c r="J186" s="36"/>
      <c r="K186" s="36"/>
      <c r="L186" s="37"/>
      <c r="M186" s="194"/>
      <c r="N186" s="195"/>
      <c r="O186" s="75"/>
      <c r="P186" s="75"/>
      <c r="Q186" s="75"/>
      <c r="R186" s="75"/>
      <c r="S186" s="75"/>
      <c r="T186" s="7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7" t="s">
        <v>374</v>
      </c>
      <c r="AU186" s="17" t="s">
        <v>80</v>
      </c>
    </row>
    <row r="187" s="2" customFormat="1" ht="37.8" customHeight="1">
      <c r="A187" s="36"/>
      <c r="B187" s="177"/>
      <c r="C187" s="178" t="s">
        <v>7</v>
      </c>
      <c r="D187" s="178" t="s">
        <v>134</v>
      </c>
      <c r="E187" s="179" t="s">
        <v>748</v>
      </c>
      <c r="F187" s="180" t="s">
        <v>749</v>
      </c>
      <c r="G187" s="181" t="s">
        <v>189</v>
      </c>
      <c r="H187" s="182">
        <v>2898</v>
      </c>
      <c r="I187" s="183"/>
      <c r="J187" s="184">
        <f>ROUND(I187*H187,2)</f>
        <v>0</v>
      </c>
      <c r="K187" s="180" t="s">
        <v>649</v>
      </c>
      <c r="L187" s="37"/>
      <c r="M187" s="185" t="s">
        <v>1</v>
      </c>
      <c r="N187" s="186" t="s">
        <v>38</v>
      </c>
      <c r="O187" s="75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9" t="s">
        <v>650</v>
      </c>
      <c r="AT187" s="189" t="s">
        <v>134</v>
      </c>
      <c r="AU187" s="189" t="s">
        <v>80</v>
      </c>
      <c r="AY187" s="17" t="s">
        <v>132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80</v>
      </c>
      <c r="BK187" s="190">
        <f>ROUND(I187*H187,2)</f>
        <v>0</v>
      </c>
      <c r="BL187" s="17" t="s">
        <v>650</v>
      </c>
      <c r="BM187" s="189" t="s">
        <v>750</v>
      </c>
    </row>
    <row r="188" s="2" customFormat="1">
      <c r="A188" s="36"/>
      <c r="B188" s="37"/>
      <c r="C188" s="36"/>
      <c r="D188" s="191" t="s">
        <v>141</v>
      </c>
      <c r="E188" s="36"/>
      <c r="F188" s="192" t="s">
        <v>751</v>
      </c>
      <c r="G188" s="36"/>
      <c r="H188" s="36"/>
      <c r="I188" s="193"/>
      <c r="J188" s="36"/>
      <c r="K188" s="36"/>
      <c r="L188" s="37"/>
      <c r="M188" s="194"/>
      <c r="N188" s="195"/>
      <c r="O188" s="75"/>
      <c r="P188" s="75"/>
      <c r="Q188" s="75"/>
      <c r="R188" s="75"/>
      <c r="S188" s="75"/>
      <c r="T188" s="7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7" t="s">
        <v>141</v>
      </c>
      <c r="AU188" s="17" t="s">
        <v>80</v>
      </c>
    </row>
    <row r="189" s="2" customFormat="1">
      <c r="A189" s="36"/>
      <c r="B189" s="37"/>
      <c r="C189" s="36"/>
      <c r="D189" s="191" t="s">
        <v>374</v>
      </c>
      <c r="E189" s="36"/>
      <c r="F189" s="222" t="s">
        <v>747</v>
      </c>
      <c r="G189" s="36"/>
      <c r="H189" s="36"/>
      <c r="I189" s="193"/>
      <c r="J189" s="36"/>
      <c r="K189" s="36"/>
      <c r="L189" s="37"/>
      <c r="M189" s="194"/>
      <c r="N189" s="195"/>
      <c r="O189" s="75"/>
      <c r="P189" s="75"/>
      <c r="Q189" s="75"/>
      <c r="R189" s="75"/>
      <c r="S189" s="75"/>
      <c r="T189" s="7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7" t="s">
        <v>374</v>
      </c>
      <c r="AU189" s="17" t="s">
        <v>80</v>
      </c>
    </row>
    <row r="190" s="13" customFormat="1">
      <c r="A190" s="13"/>
      <c r="B190" s="196"/>
      <c r="C190" s="13"/>
      <c r="D190" s="191" t="s">
        <v>143</v>
      </c>
      <c r="E190" s="197" t="s">
        <v>1</v>
      </c>
      <c r="F190" s="198" t="s">
        <v>752</v>
      </c>
      <c r="G190" s="13"/>
      <c r="H190" s="199">
        <v>2898</v>
      </c>
      <c r="I190" s="200"/>
      <c r="J190" s="13"/>
      <c r="K190" s="13"/>
      <c r="L190" s="196"/>
      <c r="M190" s="201"/>
      <c r="N190" s="202"/>
      <c r="O190" s="202"/>
      <c r="P190" s="202"/>
      <c r="Q190" s="202"/>
      <c r="R190" s="202"/>
      <c r="S190" s="202"/>
      <c r="T190" s="20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7" t="s">
        <v>143</v>
      </c>
      <c r="AU190" s="197" t="s">
        <v>80</v>
      </c>
      <c r="AV190" s="13" t="s">
        <v>82</v>
      </c>
      <c r="AW190" s="13" t="s">
        <v>30</v>
      </c>
      <c r="AX190" s="13" t="s">
        <v>80</v>
      </c>
      <c r="AY190" s="197" t="s">
        <v>132</v>
      </c>
    </row>
    <row r="191" s="2" customFormat="1" ht="21.75" customHeight="1">
      <c r="A191" s="36"/>
      <c r="B191" s="177"/>
      <c r="C191" s="178" t="s">
        <v>257</v>
      </c>
      <c r="D191" s="178" t="s">
        <v>134</v>
      </c>
      <c r="E191" s="179" t="s">
        <v>753</v>
      </c>
      <c r="F191" s="180" t="s">
        <v>754</v>
      </c>
      <c r="G191" s="181" t="s">
        <v>189</v>
      </c>
      <c r="H191" s="182">
        <v>144.90000000000001</v>
      </c>
      <c r="I191" s="183"/>
      <c r="J191" s="184">
        <f>ROUND(I191*H191,2)</f>
        <v>0</v>
      </c>
      <c r="K191" s="180" t="s">
        <v>649</v>
      </c>
      <c r="L191" s="37"/>
      <c r="M191" s="185" t="s">
        <v>1</v>
      </c>
      <c r="N191" s="186" t="s">
        <v>38</v>
      </c>
      <c r="O191" s="75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89" t="s">
        <v>650</v>
      </c>
      <c r="AT191" s="189" t="s">
        <v>134</v>
      </c>
      <c r="AU191" s="189" t="s">
        <v>80</v>
      </c>
      <c r="AY191" s="17" t="s">
        <v>132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80</v>
      </c>
      <c r="BK191" s="190">
        <f>ROUND(I191*H191,2)</f>
        <v>0</v>
      </c>
      <c r="BL191" s="17" t="s">
        <v>650</v>
      </c>
      <c r="BM191" s="189" t="s">
        <v>755</v>
      </c>
    </row>
    <row r="192" s="2" customFormat="1">
      <c r="A192" s="36"/>
      <c r="B192" s="37"/>
      <c r="C192" s="36"/>
      <c r="D192" s="191" t="s">
        <v>141</v>
      </c>
      <c r="E192" s="36"/>
      <c r="F192" s="192" t="s">
        <v>756</v>
      </c>
      <c r="G192" s="36"/>
      <c r="H192" s="36"/>
      <c r="I192" s="193"/>
      <c r="J192" s="36"/>
      <c r="K192" s="36"/>
      <c r="L192" s="37"/>
      <c r="M192" s="194"/>
      <c r="N192" s="195"/>
      <c r="O192" s="75"/>
      <c r="P192" s="75"/>
      <c r="Q192" s="75"/>
      <c r="R192" s="75"/>
      <c r="S192" s="75"/>
      <c r="T192" s="76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7" t="s">
        <v>141</v>
      </c>
      <c r="AU192" s="17" t="s">
        <v>80</v>
      </c>
    </row>
    <row r="193" s="2" customFormat="1" ht="24.15" customHeight="1">
      <c r="A193" s="36"/>
      <c r="B193" s="177"/>
      <c r="C193" s="178" t="s">
        <v>262</v>
      </c>
      <c r="D193" s="178" t="s">
        <v>134</v>
      </c>
      <c r="E193" s="179" t="s">
        <v>757</v>
      </c>
      <c r="F193" s="180" t="s">
        <v>758</v>
      </c>
      <c r="G193" s="181" t="s">
        <v>282</v>
      </c>
      <c r="H193" s="182">
        <v>2</v>
      </c>
      <c r="I193" s="183"/>
      <c r="J193" s="184">
        <f>ROUND(I193*H193,2)</f>
        <v>0</v>
      </c>
      <c r="K193" s="180" t="s">
        <v>649</v>
      </c>
      <c r="L193" s="37"/>
      <c r="M193" s="185" t="s">
        <v>1</v>
      </c>
      <c r="N193" s="186" t="s">
        <v>38</v>
      </c>
      <c r="O193" s="75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89" t="s">
        <v>650</v>
      </c>
      <c r="AT193" s="189" t="s">
        <v>134</v>
      </c>
      <c r="AU193" s="189" t="s">
        <v>80</v>
      </c>
      <c r="AY193" s="17" t="s">
        <v>132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80</v>
      </c>
      <c r="BK193" s="190">
        <f>ROUND(I193*H193,2)</f>
        <v>0</v>
      </c>
      <c r="BL193" s="17" t="s">
        <v>650</v>
      </c>
      <c r="BM193" s="189" t="s">
        <v>759</v>
      </c>
    </row>
    <row r="194" s="2" customFormat="1">
      <c r="A194" s="36"/>
      <c r="B194" s="37"/>
      <c r="C194" s="36"/>
      <c r="D194" s="191" t="s">
        <v>141</v>
      </c>
      <c r="E194" s="36"/>
      <c r="F194" s="192" t="s">
        <v>760</v>
      </c>
      <c r="G194" s="36"/>
      <c r="H194" s="36"/>
      <c r="I194" s="193"/>
      <c r="J194" s="36"/>
      <c r="K194" s="36"/>
      <c r="L194" s="37"/>
      <c r="M194" s="194"/>
      <c r="N194" s="195"/>
      <c r="O194" s="75"/>
      <c r="P194" s="75"/>
      <c r="Q194" s="75"/>
      <c r="R194" s="75"/>
      <c r="S194" s="75"/>
      <c r="T194" s="7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7" t="s">
        <v>141</v>
      </c>
      <c r="AU194" s="17" t="s">
        <v>80</v>
      </c>
    </row>
    <row r="195" s="13" customFormat="1">
      <c r="A195" s="13"/>
      <c r="B195" s="196"/>
      <c r="C195" s="13"/>
      <c r="D195" s="191" t="s">
        <v>143</v>
      </c>
      <c r="E195" s="197" t="s">
        <v>1</v>
      </c>
      <c r="F195" s="198" t="s">
        <v>761</v>
      </c>
      <c r="G195" s="13"/>
      <c r="H195" s="199">
        <v>2</v>
      </c>
      <c r="I195" s="200"/>
      <c r="J195" s="13"/>
      <c r="K195" s="13"/>
      <c r="L195" s="196"/>
      <c r="M195" s="201"/>
      <c r="N195" s="202"/>
      <c r="O195" s="202"/>
      <c r="P195" s="202"/>
      <c r="Q195" s="202"/>
      <c r="R195" s="202"/>
      <c r="S195" s="202"/>
      <c r="T195" s="20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7" t="s">
        <v>143</v>
      </c>
      <c r="AU195" s="197" t="s">
        <v>80</v>
      </c>
      <c r="AV195" s="13" t="s">
        <v>82</v>
      </c>
      <c r="AW195" s="13" t="s">
        <v>30</v>
      </c>
      <c r="AX195" s="13" t="s">
        <v>80</v>
      </c>
      <c r="AY195" s="197" t="s">
        <v>132</v>
      </c>
    </row>
    <row r="196" s="2" customFormat="1" ht="24.15" customHeight="1">
      <c r="A196" s="36"/>
      <c r="B196" s="177"/>
      <c r="C196" s="178" t="s">
        <v>268</v>
      </c>
      <c r="D196" s="178" t="s">
        <v>134</v>
      </c>
      <c r="E196" s="179" t="s">
        <v>647</v>
      </c>
      <c r="F196" s="180" t="s">
        <v>648</v>
      </c>
      <c r="G196" s="181" t="s">
        <v>282</v>
      </c>
      <c r="H196" s="182">
        <v>1</v>
      </c>
      <c r="I196" s="183"/>
      <c r="J196" s="184">
        <f>ROUND(I196*H196,2)</f>
        <v>0</v>
      </c>
      <c r="K196" s="180" t="s">
        <v>649</v>
      </c>
      <c r="L196" s="37"/>
      <c r="M196" s="185" t="s">
        <v>1</v>
      </c>
      <c r="N196" s="186" t="s">
        <v>38</v>
      </c>
      <c r="O196" s="75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9" t="s">
        <v>650</v>
      </c>
      <c r="AT196" s="189" t="s">
        <v>134</v>
      </c>
      <c r="AU196" s="189" t="s">
        <v>80</v>
      </c>
      <c r="AY196" s="17" t="s">
        <v>132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80</v>
      </c>
      <c r="BK196" s="190">
        <f>ROUND(I196*H196,2)</f>
        <v>0</v>
      </c>
      <c r="BL196" s="17" t="s">
        <v>650</v>
      </c>
      <c r="BM196" s="189" t="s">
        <v>762</v>
      </c>
    </row>
    <row r="197" s="2" customFormat="1">
      <c r="A197" s="36"/>
      <c r="B197" s="37"/>
      <c r="C197" s="36"/>
      <c r="D197" s="191" t="s">
        <v>141</v>
      </c>
      <c r="E197" s="36"/>
      <c r="F197" s="192" t="s">
        <v>652</v>
      </c>
      <c r="G197" s="36"/>
      <c r="H197" s="36"/>
      <c r="I197" s="193"/>
      <c r="J197" s="36"/>
      <c r="K197" s="36"/>
      <c r="L197" s="37"/>
      <c r="M197" s="194"/>
      <c r="N197" s="195"/>
      <c r="O197" s="75"/>
      <c r="P197" s="75"/>
      <c r="Q197" s="75"/>
      <c r="R197" s="75"/>
      <c r="S197" s="75"/>
      <c r="T197" s="7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7" t="s">
        <v>141</v>
      </c>
      <c r="AU197" s="17" t="s">
        <v>80</v>
      </c>
    </row>
    <row r="198" s="13" customFormat="1">
      <c r="A198" s="13"/>
      <c r="B198" s="196"/>
      <c r="C198" s="13"/>
      <c r="D198" s="191" t="s">
        <v>143</v>
      </c>
      <c r="E198" s="197" t="s">
        <v>1</v>
      </c>
      <c r="F198" s="198" t="s">
        <v>763</v>
      </c>
      <c r="G198" s="13"/>
      <c r="H198" s="199">
        <v>1</v>
      </c>
      <c r="I198" s="200"/>
      <c r="J198" s="13"/>
      <c r="K198" s="13"/>
      <c r="L198" s="196"/>
      <c r="M198" s="201"/>
      <c r="N198" s="202"/>
      <c r="O198" s="202"/>
      <c r="P198" s="202"/>
      <c r="Q198" s="202"/>
      <c r="R198" s="202"/>
      <c r="S198" s="202"/>
      <c r="T198" s="20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7" t="s">
        <v>143</v>
      </c>
      <c r="AU198" s="197" t="s">
        <v>80</v>
      </c>
      <c r="AV198" s="13" t="s">
        <v>82</v>
      </c>
      <c r="AW198" s="13" t="s">
        <v>30</v>
      </c>
      <c r="AX198" s="13" t="s">
        <v>80</v>
      </c>
      <c r="AY198" s="197" t="s">
        <v>132</v>
      </c>
    </row>
    <row r="199" s="2" customFormat="1" ht="24.15" customHeight="1">
      <c r="A199" s="36"/>
      <c r="B199" s="177"/>
      <c r="C199" s="178" t="s">
        <v>273</v>
      </c>
      <c r="D199" s="178" t="s">
        <v>134</v>
      </c>
      <c r="E199" s="179" t="s">
        <v>764</v>
      </c>
      <c r="F199" s="180" t="s">
        <v>765</v>
      </c>
      <c r="G199" s="181" t="s">
        <v>189</v>
      </c>
      <c r="H199" s="182">
        <v>144.90000000000001</v>
      </c>
      <c r="I199" s="183"/>
      <c r="J199" s="184">
        <f>ROUND(I199*H199,2)</f>
        <v>0</v>
      </c>
      <c r="K199" s="180" t="s">
        <v>649</v>
      </c>
      <c r="L199" s="37"/>
      <c r="M199" s="185" t="s">
        <v>1</v>
      </c>
      <c r="N199" s="186" t="s">
        <v>38</v>
      </c>
      <c r="O199" s="75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9" t="s">
        <v>650</v>
      </c>
      <c r="AT199" s="189" t="s">
        <v>134</v>
      </c>
      <c r="AU199" s="189" t="s">
        <v>80</v>
      </c>
      <c r="AY199" s="17" t="s">
        <v>132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80</v>
      </c>
      <c r="BK199" s="190">
        <f>ROUND(I199*H199,2)</f>
        <v>0</v>
      </c>
      <c r="BL199" s="17" t="s">
        <v>650</v>
      </c>
      <c r="BM199" s="189" t="s">
        <v>766</v>
      </c>
    </row>
    <row r="200" s="2" customFormat="1">
      <c r="A200" s="36"/>
      <c r="B200" s="37"/>
      <c r="C200" s="36"/>
      <c r="D200" s="191" t="s">
        <v>141</v>
      </c>
      <c r="E200" s="36"/>
      <c r="F200" s="192" t="s">
        <v>767</v>
      </c>
      <c r="G200" s="36"/>
      <c r="H200" s="36"/>
      <c r="I200" s="193"/>
      <c r="J200" s="36"/>
      <c r="K200" s="36"/>
      <c r="L200" s="37"/>
      <c r="M200" s="194"/>
      <c r="N200" s="195"/>
      <c r="O200" s="75"/>
      <c r="P200" s="75"/>
      <c r="Q200" s="75"/>
      <c r="R200" s="75"/>
      <c r="S200" s="75"/>
      <c r="T200" s="7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7" t="s">
        <v>141</v>
      </c>
      <c r="AU200" s="17" t="s">
        <v>80</v>
      </c>
    </row>
    <row r="201" s="13" customFormat="1">
      <c r="A201" s="13"/>
      <c r="B201" s="196"/>
      <c r="C201" s="13"/>
      <c r="D201" s="191" t="s">
        <v>143</v>
      </c>
      <c r="E201" s="197" t="s">
        <v>1</v>
      </c>
      <c r="F201" s="198" t="s">
        <v>768</v>
      </c>
      <c r="G201" s="13"/>
      <c r="H201" s="199">
        <v>144.90000000000001</v>
      </c>
      <c r="I201" s="200"/>
      <c r="J201" s="13"/>
      <c r="K201" s="13"/>
      <c r="L201" s="196"/>
      <c r="M201" s="223"/>
      <c r="N201" s="224"/>
      <c r="O201" s="224"/>
      <c r="P201" s="224"/>
      <c r="Q201" s="224"/>
      <c r="R201" s="224"/>
      <c r="S201" s="224"/>
      <c r="T201" s="22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7" t="s">
        <v>143</v>
      </c>
      <c r="AU201" s="197" t="s">
        <v>80</v>
      </c>
      <c r="AV201" s="13" t="s">
        <v>82</v>
      </c>
      <c r="AW201" s="13" t="s">
        <v>30</v>
      </c>
      <c r="AX201" s="13" t="s">
        <v>80</v>
      </c>
      <c r="AY201" s="197" t="s">
        <v>132</v>
      </c>
    </row>
    <row r="202" s="2" customFormat="1" ht="6.96" customHeight="1">
      <c r="A202" s="36"/>
      <c r="B202" s="58"/>
      <c r="C202" s="59"/>
      <c r="D202" s="59"/>
      <c r="E202" s="59"/>
      <c r="F202" s="59"/>
      <c r="G202" s="59"/>
      <c r="H202" s="59"/>
      <c r="I202" s="59"/>
      <c r="J202" s="59"/>
      <c r="K202" s="59"/>
      <c r="L202" s="37"/>
      <c r="M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</row>
  </sheetData>
  <autoFilter ref="C122:K20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82</v>
      </c>
    </row>
    <row r="4" s="1" customFormat="1" ht="24.96" customHeight="1">
      <c r="B4" s="20"/>
      <c r="D4" s="21" t="s">
        <v>94</v>
      </c>
      <c r="L4" s="20"/>
      <c r="M4" s="126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27" t="str">
        <f>'Rekapitulace stavby'!K6</f>
        <v>Oprava mostu na trati Liberec - Černousy</v>
      </c>
      <c r="F7" s="30"/>
      <c r="G7" s="30"/>
      <c r="H7" s="30"/>
      <c r="L7" s="20"/>
    </row>
    <row r="8" s="1" customFormat="1" ht="12" customHeight="1">
      <c r="B8" s="20"/>
      <c r="D8" s="30" t="s">
        <v>95</v>
      </c>
      <c r="L8" s="20"/>
    </row>
    <row r="9" s="2" customFormat="1" ht="16.5" customHeight="1">
      <c r="A9" s="36"/>
      <c r="B9" s="37"/>
      <c r="C9" s="36"/>
      <c r="D9" s="36"/>
      <c r="E9" s="127" t="s">
        <v>96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97</v>
      </c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37"/>
      <c r="C11" s="36"/>
      <c r="D11" s="36"/>
      <c r="E11" s="65" t="s">
        <v>769</v>
      </c>
      <c r="F11" s="36"/>
      <c r="G11" s="36"/>
      <c r="H11" s="36"/>
      <c r="I11" s="36"/>
      <c r="J11" s="36"/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37"/>
      <c r="C12" s="36"/>
      <c r="D12" s="36"/>
      <c r="E12" s="36"/>
      <c r="F12" s="36"/>
      <c r="G12" s="36"/>
      <c r="H12" s="36"/>
      <c r="I12" s="36"/>
      <c r="J12" s="36"/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37"/>
      <c r="C13" s="36"/>
      <c r="D13" s="30" t="s">
        <v>18</v>
      </c>
      <c r="E13" s="36"/>
      <c r="F13" s="25" t="s">
        <v>1</v>
      </c>
      <c r="G13" s="36"/>
      <c r="H13" s="36"/>
      <c r="I13" s="30" t="s">
        <v>19</v>
      </c>
      <c r="J13" s="25" t="s">
        <v>1</v>
      </c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20</v>
      </c>
      <c r="E14" s="36"/>
      <c r="F14" s="25" t="s">
        <v>21</v>
      </c>
      <c r="G14" s="36"/>
      <c r="H14" s="36"/>
      <c r="I14" s="30" t="s">
        <v>22</v>
      </c>
      <c r="J14" s="67" t="str">
        <f>'Rekapitulace stavby'!AN8</f>
        <v>8. 11. 2022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37"/>
      <c r="C15" s="36"/>
      <c r="D15" s="36"/>
      <c r="E15" s="36"/>
      <c r="F15" s="36"/>
      <c r="G15" s="36"/>
      <c r="H15" s="36"/>
      <c r="I15" s="36"/>
      <c r="J15" s="36"/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37"/>
      <c r="C16" s="36"/>
      <c r="D16" s="30" t="s">
        <v>24</v>
      </c>
      <c r="E16" s="36"/>
      <c r="F16" s="36"/>
      <c r="G16" s="36"/>
      <c r="H16" s="36"/>
      <c r="I16" s="30" t="s">
        <v>25</v>
      </c>
      <c r="J16" s="25" t="str">
        <f>IF('Rekapitulace stavby'!AN10="","",'Rekapitulace stavby'!AN10)</f>
        <v/>
      </c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37"/>
      <c r="C17" s="36"/>
      <c r="D17" s="36"/>
      <c r="E17" s="25" t="str">
        <f>IF('Rekapitulace stavby'!E11="","",'Rekapitulace stavby'!E11)</f>
        <v xml:space="preserve"> </v>
      </c>
      <c r="F17" s="36"/>
      <c r="G17" s="36"/>
      <c r="H17" s="36"/>
      <c r="I17" s="30" t="s">
        <v>26</v>
      </c>
      <c r="J17" s="25" t="str">
        <f>IF('Rekapitulace stavby'!AN11="","",'Rekapitulace stavby'!AN11)</f>
        <v/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37"/>
      <c r="C18" s="36"/>
      <c r="D18" s="36"/>
      <c r="E18" s="36"/>
      <c r="F18" s="36"/>
      <c r="G18" s="36"/>
      <c r="H18" s="36"/>
      <c r="I18" s="36"/>
      <c r="J18" s="36"/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37"/>
      <c r="C19" s="36"/>
      <c r="D19" s="30" t="s">
        <v>27</v>
      </c>
      <c r="E19" s="36"/>
      <c r="F19" s="36"/>
      <c r="G19" s="36"/>
      <c r="H19" s="36"/>
      <c r="I19" s="30" t="s">
        <v>25</v>
      </c>
      <c r="J19" s="31" t="str">
        <f>'Rekapitulace stavby'!AN13</f>
        <v>Vyplň údaj</v>
      </c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37"/>
      <c r="C20" s="36"/>
      <c r="D20" s="36"/>
      <c r="E20" s="31" t="str">
        <f>'Rekapitulace stavby'!E14</f>
        <v>Vyplň údaj</v>
      </c>
      <c r="F20" s="25"/>
      <c r="G20" s="25"/>
      <c r="H20" s="25"/>
      <c r="I20" s="30" t="s">
        <v>26</v>
      </c>
      <c r="J20" s="31" t="str">
        <f>'Rekapitulace stavby'!AN14</f>
        <v>Vyplň údaj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37"/>
      <c r="C21" s="36"/>
      <c r="D21" s="36"/>
      <c r="E21" s="36"/>
      <c r="F21" s="36"/>
      <c r="G21" s="36"/>
      <c r="H21" s="36"/>
      <c r="I21" s="36"/>
      <c r="J21" s="36"/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37"/>
      <c r="C22" s="36"/>
      <c r="D22" s="30" t="s">
        <v>29</v>
      </c>
      <c r="E22" s="36"/>
      <c r="F22" s="36"/>
      <c r="G22" s="36"/>
      <c r="H22" s="36"/>
      <c r="I22" s="30" t="s">
        <v>25</v>
      </c>
      <c r="J22" s="25" t="str">
        <f>IF('Rekapitulace stavby'!AN16="","",'Rekapitulace stavby'!AN16)</f>
        <v/>
      </c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37"/>
      <c r="C23" s="36"/>
      <c r="D23" s="36"/>
      <c r="E23" s="25" t="str">
        <f>IF('Rekapitulace stavby'!E17="","",'Rekapitulace stavby'!E17)</f>
        <v xml:space="preserve"> </v>
      </c>
      <c r="F23" s="36"/>
      <c r="G23" s="36"/>
      <c r="H23" s="36"/>
      <c r="I23" s="30" t="s">
        <v>26</v>
      </c>
      <c r="J23" s="25" t="str">
        <f>IF('Rekapitulace stavby'!AN17="","",'Rekapitulace stavby'!AN17)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37"/>
      <c r="C24" s="36"/>
      <c r="D24" s="36"/>
      <c r="E24" s="36"/>
      <c r="F24" s="36"/>
      <c r="G24" s="36"/>
      <c r="H24" s="36"/>
      <c r="I24" s="36"/>
      <c r="J24" s="36"/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37"/>
      <c r="C25" s="36"/>
      <c r="D25" s="30" t="s">
        <v>31</v>
      </c>
      <c r="E25" s="36"/>
      <c r="F25" s="36"/>
      <c r="G25" s="36"/>
      <c r="H25" s="36"/>
      <c r="I25" s="30" t="s">
        <v>25</v>
      </c>
      <c r="J25" s="25" t="str">
        <f>IF('Rekapitulace stavby'!AN19="","",'Rekapitulace stavby'!AN19)</f>
        <v/>
      </c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37"/>
      <c r="C26" s="36"/>
      <c r="D26" s="36"/>
      <c r="E26" s="25" t="str">
        <f>IF('Rekapitulace stavby'!E20="","",'Rekapitulace stavby'!E20)</f>
        <v xml:space="preserve"> </v>
      </c>
      <c r="F26" s="36"/>
      <c r="G26" s="36"/>
      <c r="H26" s="36"/>
      <c r="I26" s="30" t="s">
        <v>26</v>
      </c>
      <c r="J26" s="25" t="str">
        <f>IF('Rekapitulace stavby'!AN20="","",'Rekapitulace stavby'!AN20)</f>
        <v/>
      </c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5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37"/>
      <c r="C28" s="36"/>
      <c r="D28" s="30" t="s">
        <v>32</v>
      </c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28"/>
      <c r="B29" s="129"/>
      <c r="C29" s="128"/>
      <c r="D29" s="128"/>
      <c r="E29" s="34" t="s">
        <v>1</v>
      </c>
      <c r="F29" s="34"/>
      <c r="G29" s="34"/>
      <c r="H29" s="34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6"/>
      <c r="B30" s="37"/>
      <c r="C30" s="36"/>
      <c r="D30" s="36"/>
      <c r="E30" s="36"/>
      <c r="F30" s="36"/>
      <c r="G30" s="36"/>
      <c r="H30" s="36"/>
      <c r="I30" s="36"/>
      <c r="J30" s="36"/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37"/>
      <c r="C32" s="36"/>
      <c r="D32" s="131" t="s">
        <v>33</v>
      </c>
      <c r="E32" s="36"/>
      <c r="F32" s="36"/>
      <c r="G32" s="36"/>
      <c r="H32" s="36"/>
      <c r="I32" s="36"/>
      <c r="J32" s="94">
        <f>ROUND(J130,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37"/>
      <c r="C33" s="36"/>
      <c r="D33" s="88"/>
      <c r="E33" s="88"/>
      <c r="F33" s="88"/>
      <c r="G33" s="88"/>
      <c r="H33" s="88"/>
      <c r="I33" s="88"/>
      <c r="J33" s="88"/>
      <c r="K33" s="88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6"/>
      <c r="F34" s="41" t="s">
        <v>35</v>
      </c>
      <c r="G34" s="36"/>
      <c r="H34" s="36"/>
      <c r="I34" s="41" t="s">
        <v>34</v>
      </c>
      <c r="J34" s="41" t="s">
        <v>36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="2" customFormat="1" ht="14.4" customHeight="1">
      <c r="A35" s="36"/>
      <c r="B35" s="37"/>
      <c r="C35" s="36"/>
      <c r="D35" s="132" t="s">
        <v>37</v>
      </c>
      <c r="E35" s="30" t="s">
        <v>38</v>
      </c>
      <c r="F35" s="133">
        <f>ROUND((SUM(BE130:BE183)),  2)</f>
        <v>0</v>
      </c>
      <c r="G35" s="36"/>
      <c r="H35" s="36"/>
      <c r="I35" s="134">
        <v>0.20999999999999999</v>
      </c>
      <c r="J35" s="133">
        <f>ROUND(((SUM(BE130:BE183))*I35),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14.4" customHeight="1">
      <c r="A36" s="36"/>
      <c r="B36" s="37"/>
      <c r="C36" s="36"/>
      <c r="D36" s="36"/>
      <c r="E36" s="30" t="s">
        <v>39</v>
      </c>
      <c r="F36" s="133">
        <f>ROUND((SUM(BF130:BF183)),  2)</f>
        <v>0</v>
      </c>
      <c r="G36" s="36"/>
      <c r="H36" s="36"/>
      <c r="I36" s="134">
        <v>0.12</v>
      </c>
      <c r="J36" s="133">
        <f>ROUND(((SUM(BF130:BF183))*I36),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40</v>
      </c>
      <c r="F37" s="133">
        <f>ROUND((SUM(BG130:BG183)),  2)</f>
        <v>0</v>
      </c>
      <c r="G37" s="36"/>
      <c r="H37" s="36"/>
      <c r="I37" s="134">
        <v>0.20999999999999999</v>
      </c>
      <c r="J37" s="133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37"/>
      <c r="C38" s="36"/>
      <c r="D38" s="36"/>
      <c r="E38" s="30" t="s">
        <v>41</v>
      </c>
      <c r="F38" s="133">
        <f>ROUND((SUM(BH130:BH183)),  2)</f>
        <v>0</v>
      </c>
      <c r="G38" s="36"/>
      <c r="H38" s="36"/>
      <c r="I38" s="134">
        <v>0.12</v>
      </c>
      <c r="J38" s="133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37"/>
      <c r="C39" s="36"/>
      <c r="D39" s="36"/>
      <c r="E39" s="30" t="s">
        <v>42</v>
      </c>
      <c r="F39" s="133">
        <f>ROUND((SUM(BI130:BI183)),  2)</f>
        <v>0</v>
      </c>
      <c r="G39" s="36"/>
      <c r="H39" s="36"/>
      <c r="I39" s="134">
        <v>0</v>
      </c>
      <c r="J39" s="133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37"/>
      <c r="C41" s="135"/>
      <c r="D41" s="136" t="s">
        <v>43</v>
      </c>
      <c r="E41" s="79"/>
      <c r="F41" s="79"/>
      <c r="G41" s="137" t="s">
        <v>44</v>
      </c>
      <c r="H41" s="138" t="s">
        <v>45</v>
      </c>
      <c r="I41" s="79"/>
      <c r="J41" s="139">
        <f>SUM(J32:J39)</f>
        <v>0</v>
      </c>
      <c r="K41" s="140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37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46</v>
      </c>
      <c r="E50" s="55"/>
      <c r="F50" s="55"/>
      <c r="G50" s="54" t="s">
        <v>47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48</v>
      </c>
      <c r="E61" s="39"/>
      <c r="F61" s="141" t="s">
        <v>49</v>
      </c>
      <c r="G61" s="56" t="s">
        <v>48</v>
      </c>
      <c r="H61" s="39"/>
      <c r="I61" s="39"/>
      <c r="J61" s="142" t="s">
        <v>49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50</v>
      </c>
      <c r="E65" s="57"/>
      <c r="F65" s="57"/>
      <c r="G65" s="54" t="s">
        <v>51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48</v>
      </c>
      <c r="E76" s="39"/>
      <c r="F76" s="141" t="s">
        <v>49</v>
      </c>
      <c r="G76" s="56" t="s">
        <v>48</v>
      </c>
      <c r="H76" s="39"/>
      <c r="I76" s="39"/>
      <c r="J76" s="142" t="s">
        <v>49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99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27" t="str">
        <f>E7</f>
        <v>Oprava mostu na trati Liberec - Černousy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" customFormat="1" ht="12" customHeight="1">
      <c r="B86" s="20"/>
      <c r="C86" s="30" t="s">
        <v>95</v>
      </c>
      <c r="L86" s="20"/>
    </row>
    <row r="87" s="2" customFormat="1" ht="16.5" customHeight="1">
      <c r="A87" s="36"/>
      <c r="B87" s="37"/>
      <c r="C87" s="36"/>
      <c r="D87" s="36"/>
      <c r="E87" s="127" t="s">
        <v>96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12" customHeight="1">
      <c r="A88" s="36"/>
      <c r="B88" s="37"/>
      <c r="C88" s="30" t="s">
        <v>97</v>
      </c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6.5" customHeight="1">
      <c r="A89" s="36"/>
      <c r="B89" s="37"/>
      <c r="C89" s="36"/>
      <c r="D89" s="36"/>
      <c r="E89" s="65" t="str">
        <f>E11</f>
        <v>2022/11/1.3/SO 01 - Vedlejší rozpočtové náklady</v>
      </c>
      <c r="F89" s="36"/>
      <c r="G89" s="36"/>
      <c r="H89" s="36"/>
      <c r="I89" s="36"/>
      <c r="J89" s="36"/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2" customHeight="1">
      <c r="A91" s="36"/>
      <c r="B91" s="37"/>
      <c r="C91" s="30" t="s">
        <v>20</v>
      </c>
      <c r="D91" s="36"/>
      <c r="E91" s="36"/>
      <c r="F91" s="25" t="str">
        <f>F14</f>
        <v xml:space="preserve"> </v>
      </c>
      <c r="G91" s="36"/>
      <c r="H91" s="36"/>
      <c r="I91" s="30" t="s">
        <v>22</v>
      </c>
      <c r="J91" s="67" t="str">
        <f>IF(J14="","",J14)</f>
        <v>8. 11. 2022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6.96" customHeight="1">
      <c r="A92" s="36"/>
      <c r="B92" s="37"/>
      <c r="C92" s="36"/>
      <c r="D92" s="36"/>
      <c r="E92" s="36"/>
      <c r="F92" s="36"/>
      <c r="G92" s="36"/>
      <c r="H92" s="36"/>
      <c r="I92" s="36"/>
      <c r="J92" s="36"/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5.15" customHeight="1">
      <c r="A93" s="36"/>
      <c r="B93" s="37"/>
      <c r="C93" s="30" t="s">
        <v>24</v>
      </c>
      <c r="D93" s="36"/>
      <c r="E93" s="36"/>
      <c r="F93" s="25" t="str">
        <f>E17</f>
        <v xml:space="preserve"> </v>
      </c>
      <c r="G93" s="36"/>
      <c r="H93" s="36"/>
      <c r="I93" s="30" t="s">
        <v>29</v>
      </c>
      <c r="J93" s="34" t="str">
        <f>E23</f>
        <v xml:space="preserve"> </v>
      </c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15.15" customHeight="1">
      <c r="A94" s="36"/>
      <c r="B94" s="37"/>
      <c r="C94" s="30" t="s">
        <v>27</v>
      </c>
      <c r="D94" s="36"/>
      <c r="E94" s="36"/>
      <c r="F94" s="25" t="str">
        <f>IF(E20="","",E20)</f>
        <v>Vyplň údaj</v>
      </c>
      <c r="G94" s="36"/>
      <c r="H94" s="36"/>
      <c r="I94" s="30" t="s">
        <v>31</v>
      </c>
      <c r="J94" s="34" t="str">
        <f>E26</f>
        <v xml:space="preserve"> </v>
      </c>
      <c r="K94" s="36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9.28" customHeight="1">
      <c r="A96" s="36"/>
      <c r="B96" s="37"/>
      <c r="C96" s="143" t="s">
        <v>100</v>
      </c>
      <c r="D96" s="135"/>
      <c r="E96" s="135"/>
      <c r="F96" s="135"/>
      <c r="G96" s="135"/>
      <c r="H96" s="135"/>
      <c r="I96" s="135"/>
      <c r="J96" s="144" t="s">
        <v>101</v>
      </c>
      <c r="K96" s="135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="2" customFormat="1" ht="10.32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3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22.8" customHeight="1">
      <c r="A98" s="36"/>
      <c r="B98" s="37"/>
      <c r="C98" s="145" t="s">
        <v>102</v>
      </c>
      <c r="D98" s="36"/>
      <c r="E98" s="36"/>
      <c r="F98" s="36"/>
      <c r="G98" s="36"/>
      <c r="H98" s="36"/>
      <c r="I98" s="36"/>
      <c r="J98" s="94">
        <f>J130</f>
        <v>0</v>
      </c>
      <c r="K98" s="36"/>
      <c r="L98" s="53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7" t="s">
        <v>103</v>
      </c>
    </row>
    <row r="99" s="9" customFormat="1" ht="24.96" customHeight="1">
      <c r="A99" s="9"/>
      <c r="B99" s="146"/>
      <c r="C99" s="9"/>
      <c r="D99" s="147" t="s">
        <v>104</v>
      </c>
      <c r="E99" s="148"/>
      <c r="F99" s="148"/>
      <c r="G99" s="148"/>
      <c r="H99" s="148"/>
      <c r="I99" s="148"/>
      <c r="J99" s="149">
        <f>J131</f>
        <v>0</v>
      </c>
      <c r="K99" s="9"/>
      <c r="L99" s="14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0"/>
      <c r="C100" s="10"/>
      <c r="D100" s="151" t="s">
        <v>105</v>
      </c>
      <c r="E100" s="152"/>
      <c r="F100" s="152"/>
      <c r="G100" s="152"/>
      <c r="H100" s="152"/>
      <c r="I100" s="152"/>
      <c r="J100" s="153">
        <f>J132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108</v>
      </c>
      <c r="E101" s="152"/>
      <c r="F101" s="152"/>
      <c r="G101" s="152"/>
      <c r="H101" s="152"/>
      <c r="I101" s="152"/>
      <c r="J101" s="153">
        <f>J135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111</v>
      </c>
      <c r="E102" s="152"/>
      <c r="F102" s="152"/>
      <c r="G102" s="152"/>
      <c r="H102" s="152"/>
      <c r="I102" s="152"/>
      <c r="J102" s="153">
        <f>J138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6"/>
      <c r="C103" s="9"/>
      <c r="D103" s="147" t="s">
        <v>770</v>
      </c>
      <c r="E103" s="148"/>
      <c r="F103" s="148"/>
      <c r="G103" s="148"/>
      <c r="H103" s="148"/>
      <c r="I103" s="148"/>
      <c r="J103" s="149">
        <f>J142</f>
        <v>0</v>
      </c>
      <c r="K103" s="9"/>
      <c r="L103" s="14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50"/>
      <c r="C104" s="10"/>
      <c r="D104" s="151" t="s">
        <v>771</v>
      </c>
      <c r="E104" s="152"/>
      <c r="F104" s="152"/>
      <c r="G104" s="152"/>
      <c r="H104" s="152"/>
      <c r="I104" s="152"/>
      <c r="J104" s="153">
        <f>J143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772</v>
      </c>
      <c r="E105" s="152"/>
      <c r="F105" s="152"/>
      <c r="G105" s="152"/>
      <c r="H105" s="152"/>
      <c r="I105" s="152"/>
      <c r="J105" s="153">
        <f>J154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0"/>
      <c r="C106" s="10"/>
      <c r="D106" s="151" t="s">
        <v>773</v>
      </c>
      <c r="E106" s="152"/>
      <c r="F106" s="152"/>
      <c r="G106" s="152"/>
      <c r="H106" s="152"/>
      <c r="I106" s="152"/>
      <c r="J106" s="153">
        <f>J168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774</v>
      </c>
      <c r="E107" s="152"/>
      <c r="F107" s="152"/>
      <c r="G107" s="152"/>
      <c r="H107" s="152"/>
      <c r="I107" s="152"/>
      <c r="J107" s="153">
        <f>J173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775</v>
      </c>
      <c r="E108" s="152"/>
      <c r="F108" s="152"/>
      <c r="G108" s="152"/>
      <c r="H108" s="152"/>
      <c r="I108" s="152"/>
      <c r="J108" s="153">
        <f>J179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4" s="2" customFormat="1" ht="6.96" customHeight="1">
      <c r="A114" s="36"/>
      <c r="B114" s="60"/>
      <c r="C114" s="61"/>
      <c r="D114" s="61"/>
      <c r="E114" s="61"/>
      <c r="F114" s="61"/>
      <c r="G114" s="61"/>
      <c r="H114" s="61"/>
      <c r="I114" s="61"/>
      <c r="J114" s="61"/>
      <c r="K114" s="61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4.96" customHeight="1">
      <c r="A115" s="36"/>
      <c r="B115" s="37"/>
      <c r="C115" s="21" t="s">
        <v>117</v>
      </c>
      <c r="D115" s="36"/>
      <c r="E115" s="36"/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16</v>
      </c>
      <c r="D117" s="36"/>
      <c r="E117" s="36"/>
      <c r="F117" s="36"/>
      <c r="G117" s="36"/>
      <c r="H117" s="36"/>
      <c r="I117" s="36"/>
      <c r="J117" s="36"/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6.5" customHeight="1">
      <c r="A118" s="36"/>
      <c r="B118" s="37"/>
      <c r="C118" s="36"/>
      <c r="D118" s="36"/>
      <c r="E118" s="127" t="str">
        <f>E7</f>
        <v>Oprava mostu na trati Liberec - Černousy</v>
      </c>
      <c r="F118" s="30"/>
      <c r="G118" s="30"/>
      <c r="H118" s="30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" customFormat="1" ht="12" customHeight="1">
      <c r="B119" s="20"/>
      <c r="C119" s="30" t="s">
        <v>95</v>
      </c>
      <c r="L119" s="20"/>
    </row>
    <row r="120" s="2" customFormat="1" ht="16.5" customHeight="1">
      <c r="A120" s="36"/>
      <c r="B120" s="37"/>
      <c r="C120" s="36"/>
      <c r="D120" s="36"/>
      <c r="E120" s="127" t="s">
        <v>96</v>
      </c>
      <c r="F120" s="36"/>
      <c r="G120" s="36"/>
      <c r="H120" s="36"/>
      <c r="I120" s="36"/>
      <c r="J120" s="36"/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97</v>
      </c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6"/>
      <c r="D122" s="36"/>
      <c r="E122" s="65" t="str">
        <f>E11</f>
        <v>2022/11/1.3/SO 01 - Vedlejší rozpočtové náklady</v>
      </c>
      <c r="F122" s="36"/>
      <c r="G122" s="36"/>
      <c r="H122" s="36"/>
      <c r="I122" s="36"/>
      <c r="J122" s="36"/>
      <c r="K122" s="36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6"/>
      <c r="D123" s="36"/>
      <c r="E123" s="36"/>
      <c r="F123" s="36"/>
      <c r="G123" s="36"/>
      <c r="H123" s="36"/>
      <c r="I123" s="36"/>
      <c r="J123" s="36"/>
      <c r="K123" s="36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6"/>
      <c r="E124" s="36"/>
      <c r="F124" s="25" t="str">
        <f>F14</f>
        <v xml:space="preserve"> </v>
      </c>
      <c r="G124" s="36"/>
      <c r="H124" s="36"/>
      <c r="I124" s="30" t="s">
        <v>22</v>
      </c>
      <c r="J124" s="67" t="str">
        <f>IF(J14="","",J14)</f>
        <v>8. 11. 2022</v>
      </c>
      <c r="K124" s="36"/>
      <c r="L124" s="53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6"/>
      <c r="D125" s="36"/>
      <c r="E125" s="36"/>
      <c r="F125" s="36"/>
      <c r="G125" s="36"/>
      <c r="H125" s="36"/>
      <c r="I125" s="36"/>
      <c r="J125" s="36"/>
      <c r="K125" s="36"/>
      <c r="L125" s="53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15.15" customHeight="1">
      <c r="A126" s="36"/>
      <c r="B126" s="37"/>
      <c r="C126" s="30" t="s">
        <v>24</v>
      </c>
      <c r="D126" s="36"/>
      <c r="E126" s="36"/>
      <c r="F126" s="25" t="str">
        <f>E17</f>
        <v xml:space="preserve"> </v>
      </c>
      <c r="G126" s="36"/>
      <c r="H126" s="36"/>
      <c r="I126" s="30" t="s">
        <v>29</v>
      </c>
      <c r="J126" s="34" t="str">
        <f>E23</f>
        <v xml:space="preserve"> </v>
      </c>
      <c r="K126" s="36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27</v>
      </c>
      <c r="D127" s="36"/>
      <c r="E127" s="36"/>
      <c r="F127" s="25" t="str">
        <f>IF(E20="","",E20)</f>
        <v>Vyplň údaj</v>
      </c>
      <c r="G127" s="36"/>
      <c r="H127" s="36"/>
      <c r="I127" s="30" t="s">
        <v>31</v>
      </c>
      <c r="J127" s="34" t="str">
        <f>E26</f>
        <v xml:space="preserve"> </v>
      </c>
      <c r="K127" s="36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6"/>
      <c r="D128" s="36"/>
      <c r="E128" s="36"/>
      <c r="F128" s="36"/>
      <c r="G128" s="36"/>
      <c r="H128" s="36"/>
      <c r="I128" s="36"/>
      <c r="J128" s="36"/>
      <c r="K128" s="36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54"/>
      <c r="B129" s="155"/>
      <c r="C129" s="156" t="s">
        <v>118</v>
      </c>
      <c r="D129" s="157" t="s">
        <v>58</v>
      </c>
      <c r="E129" s="157" t="s">
        <v>54</v>
      </c>
      <c r="F129" s="157" t="s">
        <v>55</v>
      </c>
      <c r="G129" s="157" t="s">
        <v>119</v>
      </c>
      <c r="H129" s="157" t="s">
        <v>120</v>
      </c>
      <c r="I129" s="157" t="s">
        <v>121</v>
      </c>
      <c r="J129" s="157" t="s">
        <v>101</v>
      </c>
      <c r="K129" s="158" t="s">
        <v>122</v>
      </c>
      <c r="L129" s="159"/>
      <c r="M129" s="84" t="s">
        <v>1</v>
      </c>
      <c r="N129" s="85" t="s">
        <v>37</v>
      </c>
      <c r="O129" s="85" t="s">
        <v>123</v>
      </c>
      <c r="P129" s="85" t="s">
        <v>124</v>
      </c>
      <c r="Q129" s="85" t="s">
        <v>125</v>
      </c>
      <c r="R129" s="85" t="s">
        <v>126</v>
      </c>
      <c r="S129" s="85" t="s">
        <v>127</v>
      </c>
      <c r="T129" s="86" t="s">
        <v>128</v>
      </c>
      <c r="U129" s="154"/>
      <c r="V129" s="154"/>
      <c r="W129" s="154"/>
      <c r="X129" s="154"/>
      <c r="Y129" s="154"/>
      <c r="Z129" s="154"/>
      <c r="AA129" s="154"/>
      <c r="AB129" s="154"/>
      <c r="AC129" s="154"/>
      <c r="AD129" s="154"/>
      <c r="AE129" s="154"/>
    </row>
    <row r="130" s="2" customFormat="1" ht="22.8" customHeight="1">
      <c r="A130" s="36"/>
      <c r="B130" s="37"/>
      <c r="C130" s="91" t="s">
        <v>129</v>
      </c>
      <c r="D130" s="36"/>
      <c r="E130" s="36"/>
      <c r="F130" s="36"/>
      <c r="G130" s="36"/>
      <c r="H130" s="36"/>
      <c r="I130" s="36"/>
      <c r="J130" s="160">
        <f>BK130</f>
        <v>0</v>
      </c>
      <c r="K130" s="36"/>
      <c r="L130" s="37"/>
      <c r="M130" s="87"/>
      <c r="N130" s="71"/>
      <c r="O130" s="88"/>
      <c r="P130" s="161">
        <f>P131+P142</f>
        <v>0</v>
      </c>
      <c r="Q130" s="88"/>
      <c r="R130" s="161">
        <f>R131+R142</f>
        <v>2.1184345000000002</v>
      </c>
      <c r="S130" s="88"/>
      <c r="T130" s="162">
        <f>T131+T142</f>
        <v>0.14460000000000001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7" t="s">
        <v>72</v>
      </c>
      <c r="AU130" s="17" t="s">
        <v>103</v>
      </c>
      <c r="BK130" s="163">
        <f>BK131+BK142</f>
        <v>0</v>
      </c>
    </row>
    <row r="131" s="12" customFormat="1" ht="25.92" customHeight="1">
      <c r="A131" s="12"/>
      <c r="B131" s="164"/>
      <c r="C131" s="12"/>
      <c r="D131" s="165" t="s">
        <v>72</v>
      </c>
      <c r="E131" s="166" t="s">
        <v>130</v>
      </c>
      <c r="F131" s="166" t="s">
        <v>131</v>
      </c>
      <c r="G131" s="12"/>
      <c r="H131" s="12"/>
      <c r="I131" s="167"/>
      <c r="J131" s="168">
        <f>BK131</f>
        <v>0</v>
      </c>
      <c r="K131" s="12"/>
      <c r="L131" s="164"/>
      <c r="M131" s="169"/>
      <c r="N131" s="170"/>
      <c r="O131" s="170"/>
      <c r="P131" s="171">
        <f>P132+P135+P138</f>
        <v>0</v>
      </c>
      <c r="Q131" s="170"/>
      <c r="R131" s="171">
        <f>R132+R135+R138</f>
        <v>2.1184345000000002</v>
      </c>
      <c r="S131" s="170"/>
      <c r="T131" s="172">
        <f>T132+T135+T138</f>
        <v>0.14460000000000001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5" t="s">
        <v>80</v>
      </c>
      <c r="AT131" s="173" t="s">
        <v>72</v>
      </c>
      <c r="AU131" s="173" t="s">
        <v>73</v>
      </c>
      <c r="AY131" s="165" t="s">
        <v>132</v>
      </c>
      <c r="BK131" s="174">
        <f>BK132+BK135+BK138</f>
        <v>0</v>
      </c>
    </row>
    <row r="132" s="12" customFormat="1" ht="22.8" customHeight="1">
      <c r="A132" s="12"/>
      <c r="B132" s="164"/>
      <c r="C132" s="12"/>
      <c r="D132" s="165" t="s">
        <v>72</v>
      </c>
      <c r="E132" s="175" t="s">
        <v>80</v>
      </c>
      <c r="F132" s="175" t="s">
        <v>133</v>
      </c>
      <c r="G132" s="12"/>
      <c r="H132" s="12"/>
      <c r="I132" s="167"/>
      <c r="J132" s="176">
        <f>BK132</f>
        <v>0</v>
      </c>
      <c r="K132" s="12"/>
      <c r="L132" s="164"/>
      <c r="M132" s="169"/>
      <c r="N132" s="170"/>
      <c r="O132" s="170"/>
      <c r="P132" s="171">
        <f>SUM(P133:P134)</f>
        <v>0</v>
      </c>
      <c r="Q132" s="170"/>
      <c r="R132" s="171">
        <f>SUM(R133:R134)</f>
        <v>2.1184345000000002</v>
      </c>
      <c r="S132" s="170"/>
      <c r="T132" s="172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5" t="s">
        <v>80</v>
      </c>
      <c r="AT132" s="173" t="s">
        <v>72</v>
      </c>
      <c r="AU132" s="173" t="s">
        <v>80</v>
      </c>
      <c r="AY132" s="165" t="s">
        <v>132</v>
      </c>
      <c r="BK132" s="174">
        <f>SUM(BK133:BK134)</f>
        <v>0</v>
      </c>
    </row>
    <row r="133" s="2" customFormat="1" ht="24.15" customHeight="1">
      <c r="A133" s="36"/>
      <c r="B133" s="177"/>
      <c r="C133" s="178" t="s">
        <v>80</v>
      </c>
      <c r="D133" s="178" t="s">
        <v>134</v>
      </c>
      <c r="E133" s="179" t="s">
        <v>776</v>
      </c>
      <c r="F133" s="180" t="s">
        <v>777</v>
      </c>
      <c r="G133" s="181" t="s">
        <v>212</v>
      </c>
      <c r="H133" s="182">
        <v>35</v>
      </c>
      <c r="I133" s="183"/>
      <c r="J133" s="184">
        <f>ROUND(I133*H133,2)</f>
        <v>0</v>
      </c>
      <c r="K133" s="180" t="s">
        <v>138</v>
      </c>
      <c r="L133" s="37"/>
      <c r="M133" s="185" t="s">
        <v>1</v>
      </c>
      <c r="N133" s="186" t="s">
        <v>38</v>
      </c>
      <c r="O133" s="75"/>
      <c r="P133" s="187">
        <f>O133*H133</f>
        <v>0</v>
      </c>
      <c r="Q133" s="187">
        <v>0.060526700000000003</v>
      </c>
      <c r="R133" s="187">
        <f>Q133*H133</f>
        <v>2.1184345000000002</v>
      </c>
      <c r="S133" s="187">
        <v>0</v>
      </c>
      <c r="T133" s="188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9" t="s">
        <v>139</v>
      </c>
      <c r="AT133" s="189" t="s">
        <v>134</v>
      </c>
      <c r="AU133" s="189" t="s">
        <v>82</v>
      </c>
      <c r="AY133" s="17" t="s">
        <v>132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80</v>
      </c>
      <c r="BK133" s="190">
        <f>ROUND(I133*H133,2)</f>
        <v>0</v>
      </c>
      <c r="BL133" s="17" t="s">
        <v>139</v>
      </c>
      <c r="BM133" s="189" t="s">
        <v>778</v>
      </c>
    </row>
    <row r="134" s="2" customFormat="1">
      <c r="A134" s="36"/>
      <c r="B134" s="37"/>
      <c r="C134" s="36"/>
      <c r="D134" s="191" t="s">
        <v>141</v>
      </c>
      <c r="E134" s="36"/>
      <c r="F134" s="192" t="s">
        <v>779</v>
      </c>
      <c r="G134" s="36"/>
      <c r="H134" s="36"/>
      <c r="I134" s="193"/>
      <c r="J134" s="36"/>
      <c r="K134" s="36"/>
      <c r="L134" s="37"/>
      <c r="M134" s="194"/>
      <c r="N134" s="195"/>
      <c r="O134" s="75"/>
      <c r="P134" s="75"/>
      <c r="Q134" s="75"/>
      <c r="R134" s="75"/>
      <c r="S134" s="75"/>
      <c r="T134" s="7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7" t="s">
        <v>141</v>
      </c>
      <c r="AU134" s="17" t="s">
        <v>82</v>
      </c>
    </row>
    <row r="135" s="12" customFormat="1" ht="22.8" customHeight="1">
      <c r="A135" s="12"/>
      <c r="B135" s="164"/>
      <c r="C135" s="12"/>
      <c r="D135" s="165" t="s">
        <v>72</v>
      </c>
      <c r="E135" s="175" t="s">
        <v>139</v>
      </c>
      <c r="F135" s="175" t="s">
        <v>296</v>
      </c>
      <c r="G135" s="12"/>
      <c r="H135" s="12"/>
      <c r="I135" s="167"/>
      <c r="J135" s="176">
        <f>BK135</f>
        <v>0</v>
      </c>
      <c r="K135" s="12"/>
      <c r="L135" s="164"/>
      <c r="M135" s="169"/>
      <c r="N135" s="170"/>
      <c r="O135" s="170"/>
      <c r="P135" s="171">
        <f>SUM(P136:P137)</f>
        <v>0</v>
      </c>
      <c r="Q135" s="170"/>
      <c r="R135" s="171">
        <f>SUM(R136:R137)</f>
        <v>0</v>
      </c>
      <c r="S135" s="170"/>
      <c r="T135" s="17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5" t="s">
        <v>80</v>
      </c>
      <c r="AT135" s="173" t="s">
        <v>72</v>
      </c>
      <c r="AU135" s="173" t="s">
        <v>80</v>
      </c>
      <c r="AY135" s="165" t="s">
        <v>132</v>
      </c>
      <c r="BK135" s="174">
        <f>SUM(BK136:BK137)</f>
        <v>0</v>
      </c>
    </row>
    <row r="136" s="2" customFormat="1" ht="24.15" customHeight="1">
      <c r="A136" s="36"/>
      <c r="B136" s="177"/>
      <c r="C136" s="178" t="s">
        <v>82</v>
      </c>
      <c r="D136" s="178" t="s">
        <v>134</v>
      </c>
      <c r="E136" s="179" t="s">
        <v>780</v>
      </c>
      <c r="F136" s="180" t="s">
        <v>781</v>
      </c>
      <c r="G136" s="181" t="s">
        <v>232</v>
      </c>
      <c r="H136" s="182">
        <v>144.59999999999999</v>
      </c>
      <c r="I136" s="183"/>
      <c r="J136" s="184">
        <f>ROUND(I136*H136,2)</f>
        <v>0</v>
      </c>
      <c r="K136" s="180" t="s">
        <v>138</v>
      </c>
      <c r="L136" s="37"/>
      <c r="M136" s="185" t="s">
        <v>1</v>
      </c>
      <c r="N136" s="186" t="s">
        <v>38</v>
      </c>
      <c r="O136" s="75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9" t="s">
        <v>139</v>
      </c>
      <c r="AT136" s="189" t="s">
        <v>134</v>
      </c>
      <c r="AU136" s="189" t="s">
        <v>82</v>
      </c>
      <c r="AY136" s="17" t="s">
        <v>132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80</v>
      </c>
      <c r="BK136" s="190">
        <f>ROUND(I136*H136,2)</f>
        <v>0</v>
      </c>
      <c r="BL136" s="17" t="s">
        <v>139</v>
      </c>
      <c r="BM136" s="189" t="s">
        <v>782</v>
      </c>
    </row>
    <row r="137" s="2" customFormat="1">
      <c r="A137" s="36"/>
      <c r="B137" s="37"/>
      <c r="C137" s="36"/>
      <c r="D137" s="191" t="s">
        <v>141</v>
      </c>
      <c r="E137" s="36"/>
      <c r="F137" s="192" t="s">
        <v>783</v>
      </c>
      <c r="G137" s="36"/>
      <c r="H137" s="36"/>
      <c r="I137" s="193"/>
      <c r="J137" s="36"/>
      <c r="K137" s="36"/>
      <c r="L137" s="37"/>
      <c r="M137" s="194"/>
      <c r="N137" s="195"/>
      <c r="O137" s="75"/>
      <c r="P137" s="75"/>
      <c r="Q137" s="75"/>
      <c r="R137" s="75"/>
      <c r="S137" s="75"/>
      <c r="T137" s="7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7" t="s">
        <v>141</v>
      </c>
      <c r="AU137" s="17" t="s">
        <v>82</v>
      </c>
    </row>
    <row r="138" s="12" customFormat="1" ht="22.8" customHeight="1">
      <c r="A138" s="12"/>
      <c r="B138" s="164"/>
      <c r="C138" s="12"/>
      <c r="D138" s="165" t="s">
        <v>72</v>
      </c>
      <c r="E138" s="175" t="s">
        <v>181</v>
      </c>
      <c r="F138" s="175" t="s">
        <v>358</v>
      </c>
      <c r="G138" s="12"/>
      <c r="H138" s="12"/>
      <c r="I138" s="167"/>
      <c r="J138" s="176">
        <f>BK138</f>
        <v>0</v>
      </c>
      <c r="K138" s="12"/>
      <c r="L138" s="164"/>
      <c r="M138" s="169"/>
      <c r="N138" s="170"/>
      <c r="O138" s="170"/>
      <c r="P138" s="171">
        <f>SUM(P139:P141)</f>
        <v>0</v>
      </c>
      <c r="Q138" s="170"/>
      <c r="R138" s="171">
        <f>SUM(R139:R141)</f>
        <v>0</v>
      </c>
      <c r="S138" s="170"/>
      <c r="T138" s="172">
        <f>SUM(T139:T141)</f>
        <v>0.14460000000000001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5" t="s">
        <v>80</v>
      </c>
      <c r="AT138" s="173" t="s">
        <v>72</v>
      </c>
      <c r="AU138" s="173" t="s">
        <v>80</v>
      </c>
      <c r="AY138" s="165" t="s">
        <v>132</v>
      </c>
      <c r="BK138" s="174">
        <f>SUM(BK139:BK141)</f>
        <v>0</v>
      </c>
    </row>
    <row r="139" s="2" customFormat="1" ht="24.15" customHeight="1">
      <c r="A139" s="36"/>
      <c r="B139" s="177"/>
      <c r="C139" s="178" t="s">
        <v>149</v>
      </c>
      <c r="D139" s="178" t="s">
        <v>134</v>
      </c>
      <c r="E139" s="179" t="s">
        <v>784</v>
      </c>
      <c r="F139" s="180" t="s">
        <v>785</v>
      </c>
      <c r="G139" s="181" t="s">
        <v>232</v>
      </c>
      <c r="H139" s="182">
        <v>144.59999999999999</v>
      </c>
      <c r="I139" s="183"/>
      <c r="J139" s="184">
        <f>ROUND(I139*H139,2)</f>
        <v>0</v>
      </c>
      <c r="K139" s="180" t="s">
        <v>138</v>
      </c>
      <c r="L139" s="37"/>
      <c r="M139" s="185" t="s">
        <v>1</v>
      </c>
      <c r="N139" s="186" t="s">
        <v>38</v>
      </c>
      <c r="O139" s="75"/>
      <c r="P139" s="187">
        <f>O139*H139</f>
        <v>0</v>
      </c>
      <c r="Q139" s="187">
        <v>0</v>
      </c>
      <c r="R139" s="187">
        <f>Q139*H139</f>
        <v>0</v>
      </c>
      <c r="S139" s="187">
        <v>0.001</v>
      </c>
      <c r="T139" s="188">
        <f>S139*H139</f>
        <v>0.14460000000000001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9" t="s">
        <v>139</v>
      </c>
      <c r="AT139" s="189" t="s">
        <v>134</v>
      </c>
      <c r="AU139" s="189" t="s">
        <v>82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139</v>
      </c>
      <c r="BM139" s="189" t="s">
        <v>786</v>
      </c>
    </row>
    <row r="140" s="2" customFormat="1">
      <c r="A140" s="36"/>
      <c r="B140" s="37"/>
      <c r="C140" s="36"/>
      <c r="D140" s="191" t="s">
        <v>141</v>
      </c>
      <c r="E140" s="36"/>
      <c r="F140" s="192" t="s">
        <v>787</v>
      </c>
      <c r="G140" s="36"/>
      <c r="H140" s="36"/>
      <c r="I140" s="193"/>
      <c r="J140" s="36"/>
      <c r="K140" s="36"/>
      <c r="L140" s="37"/>
      <c r="M140" s="194"/>
      <c r="N140" s="195"/>
      <c r="O140" s="75"/>
      <c r="P140" s="75"/>
      <c r="Q140" s="75"/>
      <c r="R140" s="75"/>
      <c r="S140" s="75"/>
      <c r="T140" s="7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7" t="s">
        <v>141</v>
      </c>
      <c r="AU140" s="17" t="s">
        <v>82</v>
      </c>
    </row>
    <row r="141" s="13" customFormat="1">
      <c r="A141" s="13"/>
      <c r="B141" s="196"/>
      <c r="C141" s="13"/>
      <c r="D141" s="191" t="s">
        <v>143</v>
      </c>
      <c r="E141" s="197" t="s">
        <v>1</v>
      </c>
      <c r="F141" s="198" t="s">
        <v>788</v>
      </c>
      <c r="G141" s="13"/>
      <c r="H141" s="199">
        <v>144.59999999999999</v>
      </c>
      <c r="I141" s="200"/>
      <c r="J141" s="13"/>
      <c r="K141" s="13"/>
      <c r="L141" s="196"/>
      <c r="M141" s="201"/>
      <c r="N141" s="202"/>
      <c r="O141" s="202"/>
      <c r="P141" s="202"/>
      <c r="Q141" s="202"/>
      <c r="R141" s="202"/>
      <c r="S141" s="202"/>
      <c r="T141" s="20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7" t="s">
        <v>143</v>
      </c>
      <c r="AU141" s="197" t="s">
        <v>82</v>
      </c>
      <c r="AV141" s="13" t="s">
        <v>82</v>
      </c>
      <c r="AW141" s="13" t="s">
        <v>30</v>
      </c>
      <c r="AX141" s="13" t="s">
        <v>80</v>
      </c>
      <c r="AY141" s="197" t="s">
        <v>132</v>
      </c>
    </row>
    <row r="142" s="12" customFormat="1" ht="25.92" customHeight="1">
      <c r="A142" s="12"/>
      <c r="B142" s="164"/>
      <c r="C142" s="12"/>
      <c r="D142" s="165" t="s">
        <v>72</v>
      </c>
      <c r="E142" s="166" t="s">
        <v>789</v>
      </c>
      <c r="F142" s="166" t="s">
        <v>92</v>
      </c>
      <c r="G142" s="12"/>
      <c r="H142" s="12"/>
      <c r="I142" s="167"/>
      <c r="J142" s="168">
        <f>BK142</f>
        <v>0</v>
      </c>
      <c r="K142" s="12"/>
      <c r="L142" s="164"/>
      <c r="M142" s="169"/>
      <c r="N142" s="170"/>
      <c r="O142" s="170"/>
      <c r="P142" s="171">
        <f>P143+P154+P168+P173+P179</f>
        <v>0</v>
      </c>
      <c r="Q142" s="170"/>
      <c r="R142" s="171">
        <f>R143+R154+R168+R173+R179</f>
        <v>0</v>
      </c>
      <c r="S142" s="170"/>
      <c r="T142" s="172">
        <f>T143+T154+T168+T173+T179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5" t="s">
        <v>160</v>
      </c>
      <c r="AT142" s="173" t="s">
        <v>72</v>
      </c>
      <c r="AU142" s="173" t="s">
        <v>73</v>
      </c>
      <c r="AY142" s="165" t="s">
        <v>132</v>
      </c>
      <c r="BK142" s="174">
        <f>BK143+BK154+BK168+BK173+BK179</f>
        <v>0</v>
      </c>
    </row>
    <row r="143" s="12" customFormat="1" ht="22.8" customHeight="1">
      <c r="A143" s="12"/>
      <c r="B143" s="164"/>
      <c r="C143" s="12"/>
      <c r="D143" s="165" t="s">
        <v>72</v>
      </c>
      <c r="E143" s="175" t="s">
        <v>790</v>
      </c>
      <c r="F143" s="175" t="s">
        <v>791</v>
      </c>
      <c r="G143" s="12"/>
      <c r="H143" s="12"/>
      <c r="I143" s="167"/>
      <c r="J143" s="176">
        <f>BK143</f>
        <v>0</v>
      </c>
      <c r="K143" s="12"/>
      <c r="L143" s="164"/>
      <c r="M143" s="169"/>
      <c r="N143" s="170"/>
      <c r="O143" s="170"/>
      <c r="P143" s="171">
        <f>SUM(P144:P153)</f>
        <v>0</v>
      </c>
      <c r="Q143" s="170"/>
      <c r="R143" s="171">
        <f>SUM(R144:R153)</f>
        <v>0</v>
      </c>
      <c r="S143" s="170"/>
      <c r="T143" s="172">
        <f>SUM(T144:T153)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5" t="s">
        <v>160</v>
      </c>
      <c r="AT143" s="173" t="s">
        <v>72</v>
      </c>
      <c r="AU143" s="173" t="s">
        <v>80</v>
      </c>
      <c r="AY143" s="165" t="s">
        <v>132</v>
      </c>
      <c r="BK143" s="174">
        <f>SUM(BK144:BK153)</f>
        <v>0</v>
      </c>
    </row>
    <row r="144" s="2" customFormat="1" ht="16.5" customHeight="1">
      <c r="A144" s="36"/>
      <c r="B144" s="177"/>
      <c r="C144" s="178" t="s">
        <v>139</v>
      </c>
      <c r="D144" s="178" t="s">
        <v>134</v>
      </c>
      <c r="E144" s="179" t="s">
        <v>792</v>
      </c>
      <c r="F144" s="180" t="s">
        <v>793</v>
      </c>
      <c r="G144" s="181" t="s">
        <v>294</v>
      </c>
      <c r="H144" s="182">
        <v>1</v>
      </c>
      <c r="I144" s="183"/>
      <c r="J144" s="184">
        <f>ROUND(I144*H144,2)</f>
        <v>0</v>
      </c>
      <c r="K144" s="180" t="s">
        <v>138</v>
      </c>
      <c r="L144" s="37"/>
      <c r="M144" s="185" t="s">
        <v>1</v>
      </c>
      <c r="N144" s="186" t="s">
        <v>38</v>
      </c>
      <c r="O144" s="75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89" t="s">
        <v>794</v>
      </c>
      <c r="AT144" s="189" t="s">
        <v>134</v>
      </c>
      <c r="AU144" s="189" t="s">
        <v>82</v>
      </c>
      <c r="AY144" s="17" t="s">
        <v>132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80</v>
      </c>
      <c r="BK144" s="190">
        <f>ROUND(I144*H144,2)</f>
        <v>0</v>
      </c>
      <c r="BL144" s="17" t="s">
        <v>794</v>
      </c>
      <c r="BM144" s="189" t="s">
        <v>795</v>
      </c>
    </row>
    <row r="145" s="2" customFormat="1">
      <c r="A145" s="36"/>
      <c r="B145" s="37"/>
      <c r="C145" s="36"/>
      <c r="D145" s="191" t="s">
        <v>141</v>
      </c>
      <c r="E145" s="36"/>
      <c r="F145" s="192" t="s">
        <v>793</v>
      </c>
      <c r="G145" s="36"/>
      <c r="H145" s="36"/>
      <c r="I145" s="193"/>
      <c r="J145" s="36"/>
      <c r="K145" s="36"/>
      <c r="L145" s="37"/>
      <c r="M145" s="194"/>
      <c r="N145" s="195"/>
      <c r="O145" s="75"/>
      <c r="P145" s="75"/>
      <c r="Q145" s="75"/>
      <c r="R145" s="75"/>
      <c r="S145" s="75"/>
      <c r="T145" s="7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7" t="s">
        <v>141</v>
      </c>
      <c r="AU145" s="17" t="s">
        <v>82</v>
      </c>
    </row>
    <row r="146" s="2" customFormat="1" ht="16.5" customHeight="1">
      <c r="A146" s="36"/>
      <c r="B146" s="177"/>
      <c r="C146" s="178" t="s">
        <v>160</v>
      </c>
      <c r="D146" s="178" t="s">
        <v>134</v>
      </c>
      <c r="E146" s="179" t="s">
        <v>796</v>
      </c>
      <c r="F146" s="180" t="s">
        <v>797</v>
      </c>
      <c r="G146" s="181" t="s">
        <v>294</v>
      </c>
      <c r="H146" s="182">
        <v>1</v>
      </c>
      <c r="I146" s="183"/>
      <c r="J146" s="184">
        <f>ROUND(I146*H146,2)</f>
        <v>0</v>
      </c>
      <c r="K146" s="180" t="s">
        <v>138</v>
      </c>
      <c r="L146" s="37"/>
      <c r="M146" s="185" t="s">
        <v>1</v>
      </c>
      <c r="N146" s="186" t="s">
        <v>38</v>
      </c>
      <c r="O146" s="75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89" t="s">
        <v>794</v>
      </c>
      <c r="AT146" s="189" t="s">
        <v>134</v>
      </c>
      <c r="AU146" s="189" t="s">
        <v>82</v>
      </c>
      <c r="AY146" s="17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80</v>
      </c>
      <c r="BK146" s="190">
        <f>ROUND(I146*H146,2)</f>
        <v>0</v>
      </c>
      <c r="BL146" s="17" t="s">
        <v>794</v>
      </c>
      <c r="BM146" s="189" t="s">
        <v>798</v>
      </c>
    </row>
    <row r="147" s="2" customFormat="1">
      <c r="A147" s="36"/>
      <c r="B147" s="37"/>
      <c r="C147" s="36"/>
      <c r="D147" s="191" t="s">
        <v>141</v>
      </c>
      <c r="E147" s="36"/>
      <c r="F147" s="192" t="s">
        <v>797</v>
      </c>
      <c r="G147" s="36"/>
      <c r="H147" s="36"/>
      <c r="I147" s="193"/>
      <c r="J147" s="36"/>
      <c r="K147" s="36"/>
      <c r="L147" s="37"/>
      <c r="M147" s="194"/>
      <c r="N147" s="195"/>
      <c r="O147" s="75"/>
      <c r="P147" s="75"/>
      <c r="Q147" s="75"/>
      <c r="R147" s="75"/>
      <c r="S147" s="75"/>
      <c r="T147" s="76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7" t="s">
        <v>141</v>
      </c>
      <c r="AU147" s="17" t="s">
        <v>82</v>
      </c>
    </row>
    <row r="148" s="2" customFormat="1">
      <c r="A148" s="36"/>
      <c r="B148" s="37"/>
      <c r="C148" s="36"/>
      <c r="D148" s="191" t="s">
        <v>374</v>
      </c>
      <c r="E148" s="36"/>
      <c r="F148" s="222" t="s">
        <v>799</v>
      </c>
      <c r="G148" s="36"/>
      <c r="H148" s="36"/>
      <c r="I148" s="193"/>
      <c r="J148" s="36"/>
      <c r="K148" s="36"/>
      <c r="L148" s="37"/>
      <c r="M148" s="194"/>
      <c r="N148" s="195"/>
      <c r="O148" s="75"/>
      <c r="P148" s="75"/>
      <c r="Q148" s="75"/>
      <c r="R148" s="75"/>
      <c r="S148" s="75"/>
      <c r="T148" s="7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7" t="s">
        <v>374</v>
      </c>
      <c r="AU148" s="17" t="s">
        <v>82</v>
      </c>
    </row>
    <row r="149" s="2" customFormat="1" ht="16.5" customHeight="1">
      <c r="A149" s="36"/>
      <c r="B149" s="177"/>
      <c r="C149" s="178" t="s">
        <v>165</v>
      </c>
      <c r="D149" s="178" t="s">
        <v>134</v>
      </c>
      <c r="E149" s="179" t="s">
        <v>800</v>
      </c>
      <c r="F149" s="180" t="s">
        <v>801</v>
      </c>
      <c r="G149" s="181" t="s">
        <v>294</v>
      </c>
      <c r="H149" s="182">
        <v>1</v>
      </c>
      <c r="I149" s="183"/>
      <c r="J149" s="184">
        <f>ROUND(I149*H149,2)</f>
        <v>0</v>
      </c>
      <c r="K149" s="180" t="s">
        <v>138</v>
      </c>
      <c r="L149" s="37"/>
      <c r="M149" s="185" t="s">
        <v>1</v>
      </c>
      <c r="N149" s="186" t="s">
        <v>38</v>
      </c>
      <c r="O149" s="75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9" t="s">
        <v>794</v>
      </c>
      <c r="AT149" s="189" t="s">
        <v>134</v>
      </c>
      <c r="AU149" s="189" t="s">
        <v>82</v>
      </c>
      <c r="AY149" s="17" t="s">
        <v>132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794</v>
      </c>
      <c r="BM149" s="189" t="s">
        <v>802</v>
      </c>
    </row>
    <row r="150" s="2" customFormat="1">
      <c r="A150" s="36"/>
      <c r="B150" s="37"/>
      <c r="C150" s="36"/>
      <c r="D150" s="191" t="s">
        <v>141</v>
      </c>
      <c r="E150" s="36"/>
      <c r="F150" s="192" t="s">
        <v>801</v>
      </c>
      <c r="G150" s="36"/>
      <c r="H150" s="36"/>
      <c r="I150" s="193"/>
      <c r="J150" s="36"/>
      <c r="K150" s="36"/>
      <c r="L150" s="37"/>
      <c r="M150" s="194"/>
      <c r="N150" s="195"/>
      <c r="O150" s="75"/>
      <c r="P150" s="75"/>
      <c r="Q150" s="75"/>
      <c r="R150" s="75"/>
      <c r="S150" s="75"/>
      <c r="T150" s="7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7" t="s">
        <v>141</v>
      </c>
      <c r="AU150" s="17" t="s">
        <v>82</v>
      </c>
    </row>
    <row r="151" s="2" customFormat="1">
      <c r="A151" s="36"/>
      <c r="B151" s="37"/>
      <c r="C151" s="36"/>
      <c r="D151" s="191" t="s">
        <v>374</v>
      </c>
      <c r="E151" s="36"/>
      <c r="F151" s="222" t="s">
        <v>803</v>
      </c>
      <c r="G151" s="36"/>
      <c r="H151" s="36"/>
      <c r="I151" s="193"/>
      <c r="J151" s="36"/>
      <c r="K151" s="36"/>
      <c r="L151" s="37"/>
      <c r="M151" s="194"/>
      <c r="N151" s="195"/>
      <c r="O151" s="75"/>
      <c r="P151" s="75"/>
      <c r="Q151" s="75"/>
      <c r="R151" s="75"/>
      <c r="S151" s="75"/>
      <c r="T151" s="76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7" t="s">
        <v>374</v>
      </c>
      <c r="AU151" s="17" t="s">
        <v>82</v>
      </c>
    </row>
    <row r="152" s="2" customFormat="1" ht="16.5" customHeight="1">
      <c r="A152" s="36"/>
      <c r="B152" s="177"/>
      <c r="C152" s="178" t="s">
        <v>170</v>
      </c>
      <c r="D152" s="178" t="s">
        <v>134</v>
      </c>
      <c r="E152" s="179" t="s">
        <v>804</v>
      </c>
      <c r="F152" s="180" t="s">
        <v>805</v>
      </c>
      <c r="G152" s="181" t="s">
        <v>294</v>
      </c>
      <c r="H152" s="182">
        <v>1</v>
      </c>
      <c r="I152" s="183"/>
      <c r="J152" s="184">
        <f>ROUND(I152*H152,2)</f>
        <v>0</v>
      </c>
      <c r="K152" s="180" t="s">
        <v>138</v>
      </c>
      <c r="L152" s="37"/>
      <c r="M152" s="185" t="s">
        <v>1</v>
      </c>
      <c r="N152" s="186" t="s">
        <v>38</v>
      </c>
      <c r="O152" s="75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9" t="s">
        <v>794</v>
      </c>
      <c r="AT152" s="189" t="s">
        <v>134</v>
      </c>
      <c r="AU152" s="189" t="s">
        <v>82</v>
      </c>
      <c r="AY152" s="17" t="s">
        <v>132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80</v>
      </c>
      <c r="BK152" s="190">
        <f>ROUND(I152*H152,2)</f>
        <v>0</v>
      </c>
      <c r="BL152" s="17" t="s">
        <v>794</v>
      </c>
      <c r="BM152" s="189" t="s">
        <v>806</v>
      </c>
    </row>
    <row r="153" s="2" customFormat="1">
      <c r="A153" s="36"/>
      <c r="B153" s="37"/>
      <c r="C153" s="36"/>
      <c r="D153" s="191" t="s">
        <v>141</v>
      </c>
      <c r="E153" s="36"/>
      <c r="F153" s="192" t="s">
        <v>805</v>
      </c>
      <c r="G153" s="36"/>
      <c r="H153" s="36"/>
      <c r="I153" s="193"/>
      <c r="J153" s="36"/>
      <c r="K153" s="36"/>
      <c r="L153" s="37"/>
      <c r="M153" s="194"/>
      <c r="N153" s="195"/>
      <c r="O153" s="75"/>
      <c r="P153" s="75"/>
      <c r="Q153" s="75"/>
      <c r="R153" s="75"/>
      <c r="S153" s="75"/>
      <c r="T153" s="76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7" t="s">
        <v>141</v>
      </c>
      <c r="AU153" s="17" t="s">
        <v>82</v>
      </c>
    </row>
    <row r="154" s="12" customFormat="1" ht="22.8" customHeight="1">
      <c r="A154" s="12"/>
      <c r="B154" s="164"/>
      <c r="C154" s="12"/>
      <c r="D154" s="165" t="s">
        <v>72</v>
      </c>
      <c r="E154" s="175" t="s">
        <v>807</v>
      </c>
      <c r="F154" s="175" t="s">
        <v>808</v>
      </c>
      <c r="G154" s="12"/>
      <c r="H154" s="12"/>
      <c r="I154" s="167"/>
      <c r="J154" s="176">
        <f>BK154</f>
        <v>0</v>
      </c>
      <c r="K154" s="12"/>
      <c r="L154" s="164"/>
      <c r="M154" s="169"/>
      <c r="N154" s="170"/>
      <c r="O154" s="170"/>
      <c r="P154" s="171">
        <f>SUM(P155:P167)</f>
        <v>0</v>
      </c>
      <c r="Q154" s="170"/>
      <c r="R154" s="171">
        <f>SUM(R155:R167)</f>
        <v>0</v>
      </c>
      <c r="S154" s="170"/>
      <c r="T154" s="172">
        <f>SUM(T155:T167)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5" t="s">
        <v>160</v>
      </c>
      <c r="AT154" s="173" t="s">
        <v>72</v>
      </c>
      <c r="AU154" s="173" t="s">
        <v>80</v>
      </c>
      <c r="AY154" s="165" t="s">
        <v>132</v>
      </c>
      <c r="BK154" s="174">
        <f>SUM(BK155:BK167)</f>
        <v>0</v>
      </c>
    </row>
    <row r="155" s="2" customFormat="1" ht="16.5" customHeight="1">
      <c r="A155" s="36"/>
      <c r="B155" s="177"/>
      <c r="C155" s="178" t="s">
        <v>176</v>
      </c>
      <c r="D155" s="178" t="s">
        <v>134</v>
      </c>
      <c r="E155" s="179" t="s">
        <v>809</v>
      </c>
      <c r="F155" s="180" t="s">
        <v>810</v>
      </c>
      <c r="G155" s="181" t="s">
        <v>294</v>
      </c>
      <c r="H155" s="182">
        <v>1</v>
      </c>
      <c r="I155" s="183"/>
      <c r="J155" s="184">
        <f>ROUND(I155*H155,2)</f>
        <v>0</v>
      </c>
      <c r="K155" s="180" t="s">
        <v>138</v>
      </c>
      <c r="L155" s="37"/>
      <c r="M155" s="185" t="s">
        <v>1</v>
      </c>
      <c r="N155" s="186" t="s">
        <v>38</v>
      </c>
      <c r="O155" s="75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9" t="s">
        <v>794</v>
      </c>
      <c r="AT155" s="189" t="s">
        <v>134</v>
      </c>
      <c r="AU155" s="189" t="s">
        <v>82</v>
      </c>
      <c r="AY155" s="17" t="s">
        <v>132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80</v>
      </c>
      <c r="BK155" s="190">
        <f>ROUND(I155*H155,2)</f>
        <v>0</v>
      </c>
      <c r="BL155" s="17" t="s">
        <v>794</v>
      </c>
      <c r="BM155" s="189" t="s">
        <v>811</v>
      </c>
    </row>
    <row r="156" s="2" customFormat="1">
      <c r="A156" s="36"/>
      <c r="B156" s="37"/>
      <c r="C156" s="36"/>
      <c r="D156" s="191" t="s">
        <v>141</v>
      </c>
      <c r="E156" s="36"/>
      <c r="F156" s="192" t="s">
        <v>810</v>
      </c>
      <c r="G156" s="36"/>
      <c r="H156" s="36"/>
      <c r="I156" s="193"/>
      <c r="J156" s="36"/>
      <c r="K156" s="36"/>
      <c r="L156" s="37"/>
      <c r="M156" s="194"/>
      <c r="N156" s="195"/>
      <c r="O156" s="75"/>
      <c r="P156" s="75"/>
      <c r="Q156" s="75"/>
      <c r="R156" s="75"/>
      <c r="S156" s="75"/>
      <c r="T156" s="76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7" t="s">
        <v>141</v>
      </c>
      <c r="AU156" s="17" t="s">
        <v>82</v>
      </c>
    </row>
    <row r="157" s="2" customFormat="1" ht="16.5" customHeight="1">
      <c r="A157" s="36"/>
      <c r="B157" s="177"/>
      <c r="C157" s="178" t="s">
        <v>181</v>
      </c>
      <c r="D157" s="178" t="s">
        <v>134</v>
      </c>
      <c r="E157" s="179" t="s">
        <v>812</v>
      </c>
      <c r="F157" s="180" t="s">
        <v>813</v>
      </c>
      <c r="G157" s="181" t="s">
        <v>294</v>
      </c>
      <c r="H157" s="182">
        <v>1</v>
      </c>
      <c r="I157" s="183"/>
      <c r="J157" s="184">
        <f>ROUND(I157*H157,2)</f>
        <v>0</v>
      </c>
      <c r="K157" s="180" t="s">
        <v>138</v>
      </c>
      <c r="L157" s="37"/>
      <c r="M157" s="185" t="s">
        <v>1</v>
      </c>
      <c r="N157" s="186" t="s">
        <v>38</v>
      </c>
      <c r="O157" s="75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9" t="s">
        <v>794</v>
      </c>
      <c r="AT157" s="189" t="s">
        <v>134</v>
      </c>
      <c r="AU157" s="189" t="s">
        <v>82</v>
      </c>
      <c r="AY157" s="17" t="s">
        <v>132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80</v>
      </c>
      <c r="BK157" s="190">
        <f>ROUND(I157*H157,2)</f>
        <v>0</v>
      </c>
      <c r="BL157" s="17" t="s">
        <v>794</v>
      </c>
      <c r="BM157" s="189" t="s">
        <v>814</v>
      </c>
    </row>
    <row r="158" s="2" customFormat="1">
      <c r="A158" s="36"/>
      <c r="B158" s="37"/>
      <c r="C158" s="36"/>
      <c r="D158" s="191" t="s">
        <v>141</v>
      </c>
      <c r="E158" s="36"/>
      <c r="F158" s="192" t="s">
        <v>813</v>
      </c>
      <c r="G158" s="36"/>
      <c r="H158" s="36"/>
      <c r="I158" s="193"/>
      <c r="J158" s="36"/>
      <c r="K158" s="36"/>
      <c r="L158" s="37"/>
      <c r="M158" s="194"/>
      <c r="N158" s="195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141</v>
      </c>
      <c r="AU158" s="17" t="s">
        <v>82</v>
      </c>
    </row>
    <row r="159" s="2" customFormat="1" ht="16.5" customHeight="1">
      <c r="A159" s="36"/>
      <c r="B159" s="177"/>
      <c r="C159" s="178" t="s">
        <v>186</v>
      </c>
      <c r="D159" s="178" t="s">
        <v>134</v>
      </c>
      <c r="E159" s="179" t="s">
        <v>815</v>
      </c>
      <c r="F159" s="180" t="s">
        <v>816</v>
      </c>
      <c r="G159" s="181" t="s">
        <v>294</v>
      </c>
      <c r="H159" s="182">
        <v>1</v>
      </c>
      <c r="I159" s="183"/>
      <c r="J159" s="184">
        <f>ROUND(I159*H159,2)</f>
        <v>0</v>
      </c>
      <c r="K159" s="180" t="s">
        <v>138</v>
      </c>
      <c r="L159" s="37"/>
      <c r="M159" s="185" t="s">
        <v>1</v>
      </c>
      <c r="N159" s="186" t="s">
        <v>38</v>
      </c>
      <c r="O159" s="75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9" t="s">
        <v>794</v>
      </c>
      <c r="AT159" s="189" t="s">
        <v>134</v>
      </c>
      <c r="AU159" s="189" t="s">
        <v>82</v>
      </c>
      <c r="AY159" s="17" t="s">
        <v>132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80</v>
      </c>
      <c r="BK159" s="190">
        <f>ROUND(I159*H159,2)</f>
        <v>0</v>
      </c>
      <c r="BL159" s="17" t="s">
        <v>794</v>
      </c>
      <c r="BM159" s="189" t="s">
        <v>817</v>
      </c>
    </row>
    <row r="160" s="2" customFormat="1">
      <c r="A160" s="36"/>
      <c r="B160" s="37"/>
      <c r="C160" s="36"/>
      <c r="D160" s="191" t="s">
        <v>141</v>
      </c>
      <c r="E160" s="36"/>
      <c r="F160" s="192" t="s">
        <v>816</v>
      </c>
      <c r="G160" s="36"/>
      <c r="H160" s="36"/>
      <c r="I160" s="193"/>
      <c r="J160" s="36"/>
      <c r="K160" s="36"/>
      <c r="L160" s="37"/>
      <c r="M160" s="194"/>
      <c r="N160" s="195"/>
      <c r="O160" s="75"/>
      <c r="P160" s="75"/>
      <c r="Q160" s="75"/>
      <c r="R160" s="75"/>
      <c r="S160" s="75"/>
      <c r="T160" s="76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7" t="s">
        <v>141</v>
      </c>
      <c r="AU160" s="17" t="s">
        <v>82</v>
      </c>
    </row>
    <row r="161" s="2" customFormat="1">
      <c r="A161" s="36"/>
      <c r="B161" s="37"/>
      <c r="C161" s="36"/>
      <c r="D161" s="191" t="s">
        <v>374</v>
      </c>
      <c r="E161" s="36"/>
      <c r="F161" s="222" t="s">
        <v>818</v>
      </c>
      <c r="G161" s="36"/>
      <c r="H161" s="36"/>
      <c r="I161" s="193"/>
      <c r="J161" s="36"/>
      <c r="K161" s="36"/>
      <c r="L161" s="37"/>
      <c r="M161" s="194"/>
      <c r="N161" s="195"/>
      <c r="O161" s="75"/>
      <c r="P161" s="75"/>
      <c r="Q161" s="75"/>
      <c r="R161" s="75"/>
      <c r="S161" s="75"/>
      <c r="T161" s="7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7" t="s">
        <v>374</v>
      </c>
      <c r="AU161" s="17" t="s">
        <v>82</v>
      </c>
    </row>
    <row r="162" s="2" customFormat="1" ht="16.5" customHeight="1">
      <c r="A162" s="36"/>
      <c r="B162" s="177"/>
      <c r="C162" s="178" t="s">
        <v>193</v>
      </c>
      <c r="D162" s="178" t="s">
        <v>134</v>
      </c>
      <c r="E162" s="179" t="s">
        <v>819</v>
      </c>
      <c r="F162" s="180" t="s">
        <v>820</v>
      </c>
      <c r="G162" s="181" t="s">
        <v>294</v>
      </c>
      <c r="H162" s="182">
        <v>1</v>
      </c>
      <c r="I162" s="183"/>
      <c r="J162" s="184">
        <f>ROUND(I162*H162,2)</f>
        <v>0</v>
      </c>
      <c r="K162" s="180" t="s">
        <v>138</v>
      </c>
      <c r="L162" s="37"/>
      <c r="M162" s="185" t="s">
        <v>1</v>
      </c>
      <c r="N162" s="186" t="s">
        <v>38</v>
      </c>
      <c r="O162" s="75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9" t="s">
        <v>794</v>
      </c>
      <c r="AT162" s="189" t="s">
        <v>134</v>
      </c>
      <c r="AU162" s="189" t="s">
        <v>82</v>
      </c>
      <c r="AY162" s="17" t="s">
        <v>132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80</v>
      </c>
      <c r="BK162" s="190">
        <f>ROUND(I162*H162,2)</f>
        <v>0</v>
      </c>
      <c r="BL162" s="17" t="s">
        <v>794</v>
      </c>
      <c r="BM162" s="189" t="s">
        <v>821</v>
      </c>
    </row>
    <row r="163" s="2" customFormat="1">
      <c r="A163" s="36"/>
      <c r="B163" s="37"/>
      <c r="C163" s="36"/>
      <c r="D163" s="191" t="s">
        <v>141</v>
      </c>
      <c r="E163" s="36"/>
      <c r="F163" s="192" t="s">
        <v>820</v>
      </c>
      <c r="G163" s="36"/>
      <c r="H163" s="36"/>
      <c r="I163" s="193"/>
      <c r="J163" s="36"/>
      <c r="K163" s="36"/>
      <c r="L163" s="37"/>
      <c r="M163" s="194"/>
      <c r="N163" s="195"/>
      <c r="O163" s="75"/>
      <c r="P163" s="75"/>
      <c r="Q163" s="75"/>
      <c r="R163" s="75"/>
      <c r="S163" s="75"/>
      <c r="T163" s="76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7" t="s">
        <v>141</v>
      </c>
      <c r="AU163" s="17" t="s">
        <v>82</v>
      </c>
    </row>
    <row r="164" s="2" customFormat="1" ht="16.5" customHeight="1">
      <c r="A164" s="36"/>
      <c r="B164" s="177"/>
      <c r="C164" s="178" t="s">
        <v>8</v>
      </c>
      <c r="D164" s="178" t="s">
        <v>134</v>
      </c>
      <c r="E164" s="179" t="s">
        <v>822</v>
      </c>
      <c r="F164" s="180" t="s">
        <v>823</v>
      </c>
      <c r="G164" s="181" t="s">
        <v>294</v>
      </c>
      <c r="H164" s="182">
        <v>1</v>
      </c>
      <c r="I164" s="183"/>
      <c r="J164" s="184">
        <f>ROUND(I164*H164,2)</f>
        <v>0</v>
      </c>
      <c r="K164" s="180" t="s">
        <v>138</v>
      </c>
      <c r="L164" s="37"/>
      <c r="M164" s="185" t="s">
        <v>1</v>
      </c>
      <c r="N164" s="186" t="s">
        <v>38</v>
      </c>
      <c r="O164" s="75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9" t="s">
        <v>794</v>
      </c>
      <c r="AT164" s="189" t="s">
        <v>134</v>
      </c>
      <c r="AU164" s="189" t="s">
        <v>82</v>
      </c>
      <c r="AY164" s="17" t="s">
        <v>132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80</v>
      </c>
      <c r="BK164" s="190">
        <f>ROUND(I164*H164,2)</f>
        <v>0</v>
      </c>
      <c r="BL164" s="17" t="s">
        <v>794</v>
      </c>
      <c r="BM164" s="189" t="s">
        <v>824</v>
      </c>
    </row>
    <row r="165" s="2" customFormat="1">
      <c r="A165" s="36"/>
      <c r="B165" s="37"/>
      <c r="C165" s="36"/>
      <c r="D165" s="191" t="s">
        <v>141</v>
      </c>
      <c r="E165" s="36"/>
      <c r="F165" s="192" t="s">
        <v>823</v>
      </c>
      <c r="G165" s="36"/>
      <c r="H165" s="36"/>
      <c r="I165" s="193"/>
      <c r="J165" s="36"/>
      <c r="K165" s="36"/>
      <c r="L165" s="37"/>
      <c r="M165" s="194"/>
      <c r="N165" s="195"/>
      <c r="O165" s="75"/>
      <c r="P165" s="75"/>
      <c r="Q165" s="75"/>
      <c r="R165" s="75"/>
      <c r="S165" s="75"/>
      <c r="T165" s="7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7" t="s">
        <v>141</v>
      </c>
      <c r="AU165" s="17" t="s">
        <v>82</v>
      </c>
    </row>
    <row r="166" s="2" customFormat="1" ht="16.5" customHeight="1">
      <c r="A166" s="36"/>
      <c r="B166" s="177"/>
      <c r="C166" s="178" t="s">
        <v>204</v>
      </c>
      <c r="D166" s="178" t="s">
        <v>134</v>
      </c>
      <c r="E166" s="179" t="s">
        <v>825</v>
      </c>
      <c r="F166" s="180" t="s">
        <v>826</v>
      </c>
      <c r="G166" s="181" t="s">
        <v>294</v>
      </c>
      <c r="H166" s="182">
        <v>1</v>
      </c>
      <c r="I166" s="183"/>
      <c r="J166" s="184">
        <f>ROUND(I166*H166,2)</f>
        <v>0</v>
      </c>
      <c r="K166" s="180" t="s">
        <v>138</v>
      </c>
      <c r="L166" s="37"/>
      <c r="M166" s="185" t="s">
        <v>1</v>
      </c>
      <c r="N166" s="186" t="s">
        <v>38</v>
      </c>
      <c r="O166" s="75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9" t="s">
        <v>794</v>
      </c>
      <c r="AT166" s="189" t="s">
        <v>134</v>
      </c>
      <c r="AU166" s="189" t="s">
        <v>82</v>
      </c>
      <c r="AY166" s="17" t="s">
        <v>132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80</v>
      </c>
      <c r="BK166" s="190">
        <f>ROUND(I166*H166,2)</f>
        <v>0</v>
      </c>
      <c r="BL166" s="17" t="s">
        <v>794</v>
      </c>
      <c r="BM166" s="189" t="s">
        <v>827</v>
      </c>
    </row>
    <row r="167" s="2" customFormat="1">
      <c r="A167" s="36"/>
      <c r="B167" s="37"/>
      <c r="C167" s="36"/>
      <c r="D167" s="191" t="s">
        <v>141</v>
      </c>
      <c r="E167" s="36"/>
      <c r="F167" s="192" t="s">
        <v>826</v>
      </c>
      <c r="G167" s="36"/>
      <c r="H167" s="36"/>
      <c r="I167" s="193"/>
      <c r="J167" s="36"/>
      <c r="K167" s="36"/>
      <c r="L167" s="37"/>
      <c r="M167" s="194"/>
      <c r="N167" s="195"/>
      <c r="O167" s="75"/>
      <c r="P167" s="75"/>
      <c r="Q167" s="75"/>
      <c r="R167" s="75"/>
      <c r="S167" s="75"/>
      <c r="T167" s="7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7" t="s">
        <v>141</v>
      </c>
      <c r="AU167" s="17" t="s">
        <v>82</v>
      </c>
    </row>
    <row r="168" s="12" customFormat="1" ht="22.8" customHeight="1">
      <c r="A168" s="12"/>
      <c r="B168" s="164"/>
      <c r="C168" s="12"/>
      <c r="D168" s="165" t="s">
        <v>72</v>
      </c>
      <c r="E168" s="175" t="s">
        <v>828</v>
      </c>
      <c r="F168" s="175" t="s">
        <v>829</v>
      </c>
      <c r="G168" s="12"/>
      <c r="H168" s="12"/>
      <c r="I168" s="167"/>
      <c r="J168" s="176">
        <f>BK168</f>
        <v>0</v>
      </c>
      <c r="K168" s="12"/>
      <c r="L168" s="164"/>
      <c r="M168" s="169"/>
      <c r="N168" s="170"/>
      <c r="O168" s="170"/>
      <c r="P168" s="171">
        <f>SUM(P169:P172)</f>
        <v>0</v>
      </c>
      <c r="Q168" s="170"/>
      <c r="R168" s="171">
        <f>SUM(R169:R172)</f>
        <v>0</v>
      </c>
      <c r="S168" s="170"/>
      <c r="T168" s="172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5" t="s">
        <v>160</v>
      </c>
      <c r="AT168" s="173" t="s">
        <v>72</v>
      </c>
      <c r="AU168" s="173" t="s">
        <v>80</v>
      </c>
      <c r="AY168" s="165" t="s">
        <v>132</v>
      </c>
      <c r="BK168" s="174">
        <f>SUM(BK169:BK172)</f>
        <v>0</v>
      </c>
    </row>
    <row r="169" s="2" customFormat="1" ht="16.5" customHeight="1">
      <c r="A169" s="36"/>
      <c r="B169" s="177"/>
      <c r="C169" s="178" t="s">
        <v>209</v>
      </c>
      <c r="D169" s="178" t="s">
        <v>134</v>
      </c>
      <c r="E169" s="179" t="s">
        <v>830</v>
      </c>
      <c r="F169" s="180" t="s">
        <v>831</v>
      </c>
      <c r="G169" s="181" t="s">
        <v>294</v>
      </c>
      <c r="H169" s="182">
        <v>1</v>
      </c>
      <c r="I169" s="183"/>
      <c r="J169" s="184">
        <f>ROUND(I169*H169,2)</f>
        <v>0</v>
      </c>
      <c r="K169" s="180" t="s">
        <v>138</v>
      </c>
      <c r="L169" s="37"/>
      <c r="M169" s="185" t="s">
        <v>1</v>
      </c>
      <c r="N169" s="186" t="s">
        <v>38</v>
      </c>
      <c r="O169" s="75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9" t="s">
        <v>794</v>
      </c>
      <c r="AT169" s="189" t="s">
        <v>134</v>
      </c>
      <c r="AU169" s="189" t="s">
        <v>82</v>
      </c>
      <c r="AY169" s="17" t="s">
        <v>132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80</v>
      </c>
      <c r="BK169" s="190">
        <f>ROUND(I169*H169,2)</f>
        <v>0</v>
      </c>
      <c r="BL169" s="17" t="s">
        <v>794</v>
      </c>
      <c r="BM169" s="189" t="s">
        <v>832</v>
      </c>
    </row>
    <row r="170" s="2" customFormat="1">
      <c r="A170" s="36"/>
      <c r="B170" s="37"/>
      <c r="C170" s="36"/>
      <c r="D170" s="191" t="s">
        <v>141</v>
      </c>
      <c r="E170" s="36"/>
      <c r="F170" s="192" t="s">
        <v>831</v>
      </c>
      <c r="G170" s="36"/>
      <c r="H170" s="36"/>
      <c r="I170" s="193"/>
      <c r="J170" s="36"/>
      <c r="K170" s="36"/>
      <c r="L170" s="37"/>
      <c r="M170" s="194"/>
      <c r="N170" s="195"/>
      <c r="O170" s="75"/>
      <c r="P170" s="75"/>
      <c r="Q170" s="75"/>
      <c r="R170" s="75"/>
      <c r="S170" s="75"/>
      <c r="T170" s="7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7" t="s">
        <v>141</v>
      </c>
      <c r="AU170" s="17" t="s">
        <v>82</v>
      </c>
    </row>
    <row r="171" s="2" customFormat="1" ht="16.5" customHeight="1">
      <c r="A171" s="36"/>
      <c r="B171" s="177"/>
      <c r="C171" s="178" t="s">
        <v>216</v>
      </c>
      <c r="D171" s="178" t="s">
        <v>134</v>
      </c>
      <c r="E171" s="179" t="s">
        <v>833</v>
      </c>
      <c r="F171" s="180" t="s">
        <v>834</v>
      </c>
      <c r="G171" s="181" t="s">
        <v>294</v>
      </c>
      <c r="H171" s="182">
        <v>1</v>
      </c>
      <c r="I171" s="183"/>
      <c r="J171" s="184">
        <f>ROUND(I171*H171,2)</f>
        <v>0</v>
      </c>
      <c r="K171" s="180" t="s">
        <v>138</v>
      </c>
      <c r="L171" s="37"/>
      <c r="M171" s="185" t="s">
        <v>1</v>
      </c>
      <c r="N171" s="186" t="s">
        <v>38</v>
      </c>
      <c r="O171" s="75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9" t="s">
        <v>794</v>
      </c>
      <c r="AT171" s="189" t="s">
        <v>134</v>
      </c>
      <c r="AU171" s="189" t="s">
        <v>82</v>
      </c>
      <c r="AY171" s="17" t="s">
        <v>132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80</v>
      </c>
      <c r="BK171" s="190">
        <f>ROUND(I171*H171,2)</f>
        <v>0</v>
      </c>
      <c r="BL171" s="17" t="s">
        <v>794</v>
      </c>
      <c r="BM171" s="189" t="s">
        <v>835</v>
      </c>
    </row>
    <row r="172" s="2" customFormat="1">
      <c r="A172" s="36"/>
      <c r="B172" s="37"/>
      <c r="C172" s="36"/>
      <c r="D172" s="191" t="s">
        <v>141</v>
      </c>
      <c r="E172" s="36"/>
      <c r="F172" s="192" t="s">
        <v>836</v>
      </c>
      <c r="G172" s="36"/>
      <c r="H172" s="36"/>
      <c r="I172" s="193"/>
      <c r="J172" s="36"/>
      <c r="K172" s="36"/>
      <c r="L172" s="37"/>
      <c r="M172" s="194"/>
      <c r="N172" s="195"/>
      <c r="O172" s="75"/>
      <c r="P172" s="75"/>
      <c r="Q172" s="75"/>
      <c r="R172" s="75"/>
      <c r="S172" s="75"/>
      <c r="T172" s="76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7" t="s">
        <v>141</v>
      </c>
      <c r="AU172" s="17" t="s">
        <v>82</v>
      </c>
    </row>
    <row r="173" s="12" customFormat="1" ht="22.8" customHeight="1">
      <c r="A173" s="12"/>
      <c r="B173" s="164"/>
      <c r="C173" s="12"/>
      <c r="D173" s="165" t="s">
        <v>72</v>
      </c>
      <c r="E173" s="175" t="s">
        <v>837</v>
      </c>
      <c r="F173" s="175" t="s">
        <v>838</v>
      </c>
      <c r="G173" s="12"/>
      <c r="H173" s="12"/>
      <c r="I173" s="167"/>
      <c r="J173" s="176">
        <f>BK173</f>
        <v>0</v>
      </c>
      <c r="K173" s="12"/>
      <c r="L173" s="164"/>
      <c r="M173" s="169"/>
      <c r="N173" s="170"/>
      <c r="O173" s="170"/>
      <c r="P173" s="171">
        <f>SUM(P174:P178)</f>
        <v>0</v>
      </c>
      <c r="Q173" s="170"/>
      <c r="R173" s="171">
        <f>SUM(R174:R178)</f>
        <v>0</v>
      </c>
      <c r="S173" s="170"/>
      <c r="T173" s="172">
        <f>SUM(T174:T178)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165" t="s">
        <v>160</v>
      </c>
      <c r="AT173" s="173" t="s">
        <v>72</v>
      </c>
      <c r="AU173" s="173" t="s">
        <v>80</v>
      </c>
      <c r="AY173" s="165" t="s">
        <v>132</v>
      </c>
      <c r="BK173" s="174">
        <f>SUM(BK174:BK178)</f>
        <v>0</v>
      </c>
    </row>
    <row r="174" s="2" customFormat="1" ht="16.5" customHeight="1">
      <c r="A174" s="36"/>
      <c r="B174" s="177"/>
      <c r="C174" s="178" t="s">
        <v>223</v>
      </c>
      <c r="D174" s="178" t="s">
        <v>134</v>
      </c>
      <c r="E174" s="179" t="s">
        <v>839</v>
      </c>
      <c r="F174" s="180" t="s">
        <v>840</v>
      </c>
      <c r="G174" s="181" t="s">
        <v>294</v>
      </c>
      <c r="H174" s="182">
        <v>1</v>
      </c>
      <c r="I174" s="183"/>
      <c r="J174" s="184">
        <f>ROUND(I174*H174,2)</f>
        <v>0</v>
      </c>
      <c r="K174" s="180" t="s">
        <v>138</v>
      </c>
      <c r="L174" s="37"/>
      <c r="M174" s="185" t="s">
        <v>1</v>
      </c>
      <c r="N174" s="186" t="s">
        <v>38</v>
      </c>
      <c r="O174" s="75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9" t="s">
        <v>794</v>
      </c>
      <c r="AT174" s="189" t="s">
        <v>134</v>
      </c>
      <c r="AU174" s="189" t="s">
        <v>82</v>
      </c>
      <c r="AY174" s="17" t="s">
        <v>132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794</v>
      </c>
      <c r="BM174" s="189" t="s">
        <v>841</v>
      </c>
    </row>
    <row r="175" s="2" customFormat="1">
      <c r="A175" s="36"/>
      <c r="B175" s="37"/>
      <c r="C175" s="36"/>
      <c r="D175" s="191" t="s">
        <v>141</v>
      </c>
      <c r="E175" s="36"/>
      <c r="F175" s="192" t="s">
        <v>840</v>
      </c>
      <c r="G175" s="36"/>
      <c r="H175" s="36"/>
      <c r="I175" s="193"/>
      <c r="J175" s="36"/>
      <c r="K175" s="36"/>
      <c r="L175" s="37"/>
      <c r="M175" s="194"/>
      <c r="N175" s="195"/>
      <c r="O175" s="75"/>
      <c r="P175" s="75"/>
      <c r="Q175" s="75"/>
      <c r="R175" s="75"/>
      <c r="S175" s="75"/>
      <c r="T175" s="76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7" t="s">
        <v>141</v>
      </c>
      <c r="AU175" s="17" t="s">
        <v>82</v>
      </c>
    </row>
    <row r="176" s="2" customFormat="1">
      <c r="A176" s="36"/>
      <c r="B176" s="37"/>
      <c r="C176" s="36"/>
      <c r="D176" s="191" t="s">
        <v>374</v>
      </c>
      <c r="E176" s="36"/>
      <c r="F176" s="222" t="s">
        <v>842</v>
      </c>
      <c r="G176" s="36"/>
      <c r="H176" s="36"/>
      <c r="I176" s="193"/>
      <c r="J176" s="36"/>
      <c r="K176" s="36"/>
      <c r="L176" s="37"/>
      <c r="M176" s="194"/>
      <c r="N176" s="195"/>
      <c r="O176" s="75"/>
      <c r="P176" s="75"/>
      <c r="Q176" s="75"/>
      <c r="R176" s="75"/>
      <c r="S176" s="75"/>
      <c r="T176" s="76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7" t="s">
        <v>374</v>
      </c>
      <c r="AU176" s="17" t="s">
        <v>82</v>
      </c>
    </row>
    <row r="177" s="2" customFormat="1" ht="16.5" customHeight="1">
      <c r="A177" s="36"/>
      <c r="B177" s="177"/>
      <c r="C177" s="178" t="s">
        <v>229</v>
      </c>
      <c r="D177" s="178" t="s">
        <v>134</v>
      </c>
      <c r="E177" s="179" t="s">
        <v>843</v>
      </c>
      <c r="F177" s="180" t="s">
        <v>844</v>
      </c>
      <c r="G177" s="181" t="s">
        <v>294</v>
      </c>
      <c r="H177" s="182">
        <v>1</v>
      </c>
      <c r="I177" s="183"/>
      <c r="J177" s="184">
        <f>ROUND(I177*H177,2)</f>
        <v>0</v>
      </c>
      <c r="K177" s="180" t="s">
        <v>138</v>
      </c>
      <c r="L177" s="37"/>
      <c r="M177" s="185" t="s">
        <v>1</v>
      </c>
      <c r="N177" s="186" t="s">
        <v>38</v>
      </c>
      <c r="O177" s="75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9" t="s">
        <v>794</v>
      </c>
      <c r="AT177" s="189" t="s">
        <v>134</v>
      </c>
      <c r="AU177" s="189" t="s">
        <v>82</v>
      </c>
      <c r="AY177" s="17" t="s">
        <v>132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80</v>
      </c>
      <c r="BK177" s="190">
        <f>ROUND(I177*H177,2)</f>
        <v>0</v>
      </c>
      <c r="BL177" s="17" t="s">
        <v>794</v>
      </c>
      <c r="BM177" s="189" t="s">
        <v>845</v>
      </c>
    </row>
    <row r="178" s="2" customFormat="1">
      <c r="A178" s="36"/>
      <c r="B178" s="37"/>
      <c r="C178" s="36"/>
      <c r="D178" s="191" t="s">
        <v>141</v>
      </c>
      <c r="E178" s="36"/>
      <c r="F178" s="192" t="s">
        <v>844</v>
      </c>
      <c r="G178" s="36"/>
      <c r="H178" s="36"/>
      <c r="I178" s="193"/>
      <c r="J178" s="36"/>
      <c r="K178" s="36"/>
      <c r="L178" s="37"/>
      <c r="M178" s="194"/>
      <c r="N178" s="195"/>
      <c r="O178" s="75"/>
      <c r="P178" s="75"/>
      <c r="Q178" s="75"/>
      <c r="R178" s="75"/>
      <c r="S178" s="75"/>
      <c r="T178" s="7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7" t="s">
        <v>141</v>
      </c>
      <c r="AU178" s="17" t="s">
        <v>82</v>
      </c>
    </row>
    <row r="179" s="12" customFormat="1" ht="22.8" customHeight="1">
      <c r="A179" s="12"/>
      <c r="B179" s="164"/>
      <c r="C179" s="12"/>
      <c r="D179" s="165" t="s">
        <v>72</v>
      </c>
      <c r="E179" s="175" t="s">
        <v>846</v>
      </c>
      <c r="F179" s="175" t="s">
        <v>847</v>
      </c>
      <c r="G179" s="12"/>
      <c r="H179" s="12"/>
      <c r="I179" s="167"/>
      <c r="J179" s="176">
        <f>BK179</f>
        <v>0</v>
      </c>
      <c r="K179" s="12"/>
      <c r="L179" s="164"/>
      <c r="M179" s="169"/>
      <c r="N179" s="170"/>
      <c r="O179" s="170"/>
      <c r="P179" s="171">
        <f>SUM(P180:P183)</f>
        <v>0</v>
      </c>
      <c r="Q179" s="170"/>
      <c r="R179" s="171">
        <f>SUM(R180:R183)</f>
        <v>0</v>
      </c>
      <c r="S179" s="170"/>
      <c r="T179" s="172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65" t="s">
        <v>160</v>
      </c>
      <c r="AT179" s="173" t="s">
        <v>72</v>
      </c>
      <c r="AU179" s="173" t="s">
        <v>80</v>
      </c>
      <c r="AY179" s="165" t="s">
        <v>132</v>
      </c>
      <c r="BK179" s="174">
        <f>SUM(BK180:BK183)</f>
        <v>0</v>
      </c>
    </row>
    <row r="180" s="2" customFormat="1" ht="16.5" customHeight="1">
      <c r="A180" s="36"/>
      <c r="B180" s="177"/>
      <c r="C180" s="178" t="s">
        <v>235</v>
      </c>
      <c r="D180" s="178" t="s">
        <v>134</v>
      </c>
      <c r="E180" s="179" t="s">
        <v>848</v>
      </c>
      <c r="F180" s="180" t="s">
        <v>849</v>
      </c>
      <c r="G180" s="181" t="s">
        <v>294</v>
      </c>
      <c r="H180" s="182">
        <v>1</v>
      </c>
      <c r="I180" s="183"/>
      <c r="J180" s="184">
        <f>ROUND(I180*H180,2)</f>
        <v>0</v>
      </c>
      <c r="K180" s="180" t="s">
        <v>138</v>
      </c>
      <c r="L180" s="37"/>
      <c r="M180" s="185" t="s">
        <v>1</v>
      </c>
      <c r="N180" s="186" t="s">
        <v>38</v>
      </c>
      <c r="O180" s="75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9" t="s">
        <v>794</v>
      </c>
      <c r="AT180" s="189" t="s">
        <v>134</v>
      </c>
      <c r="AU180" s="189" t="s">
        <v>82</v>
      </c>
      <c r="AY180" s="17" t="s">
        <v>132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80</v>
      </c>
      <c r="BK180" s="190">
        <f>ROUND(I180*H180,2)</f>
        <v>0</v>
      </c>
      <c r="BL180" s="17" t="s">
        <v>794</v>
      </c>
      <c r="BM180" s="189" t="s">
        <v>850</v>
      </c>
    </row>
    <row r="181" s="2" customFormat="1">
      <c r="A181" s="36"/>
      <c r="B181" s="37"/>
      <c r="C181" s="36"/>
      <c r="D181" s="191" t="s">
        <v>141</v>
      </c>
      <c r="E181" s="36"/>
      <c r="F181" s="192" t="s">
        <v>849</v>
      </c>
      <c r="G181" s="36"/>
      <c r="H181" s="36"/>
      <c r="I181" s="193"/>
      <c r="J181" s="36"/>
      <c r="K181" s="36"/>
      <c r="L181" s="37"/>
      <c r="M181" s="194"/>
      <c r="N181" s="195"/>
      <c r="O181" s="75"/>
      <c r="P181" s="75"/>
      <c r="Q181" s="75"/>
      <c r="R181" s="75"/>
      <c r="S181" s="75"/>
      <c r="T181" s="7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7" t="s">
        <v>141</v>
      </c>
      <c r="AU181" s="17" t="s">
        <v>82</v>
      </c>
    </row>
    <row r="182" s="2" customFormat="1" ht="21.75" customHeight="1">
      <c r="A182" s="36"/>
      <c r="B182" s="177"/>
      <c r="C182" s="178" t="s">
        <v>241</v>
      </c>
      <c r="D182" s="178" t="s">
        <v>134</v>
      </c>
      <c r="E182" s="179" t="s">
        <v>851</v>
      </c>
      <c r="F182" s="180" t="s">
        <v>852</v>
      </c>
      <c r="G182" s="181" t="s">
        <v>294</v>
      </c>
      <c r="H182" s="182">
        <v>1</v>
      </c>
      <c r="I182" s="183"/>
      <c r="J182" s="184">
        <f>ROUND(I182*H182,2)</f>
        <v>0</v>
      </c>
      <c r="K182" s="180" t="s">
        <v>288</v>
      </c>
      <c r="L182" s="37"/>
      <c r="M182" s="185" t="s">
        <v>1</v>
      </c>
      <c r="N182" s="186" t="s">
        <v>38</v>
      </c>
      <c r="O182" s="75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9" t="s">
        <v>794</v>
      </c>
      <c r="AT182" s="189" t="s">
        <v>134</v>
      </c>
      <c r="AU182" s="189" t="s">
        <v>82</v>
      </c>
      <c r="AY182" s="17" t="s">
        <v>132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80</v>
      </c>
      <c r="BK182" s="190">
        <f>ROUND(I182*H182,2)</f>
        <v>0</v>
      </c>
      <c r="BL182" s="17" t="s">
        <v>794</v>
      </c>
      <c r="BM182" s="189" t="s">
        <v>853</v>
      </c>
    </row>
    <row r="183" s="2" customFormat="1">
      <c r="A183" s="36"/>
      <c r="B183" s="37"/>
      <c r="C183" s="36"/>
      <c r="D183" s="191" t="s">
        <v>141</v>
      </c>
      <c r="E183" s="36"/>
      <c r="F183" s="192" t="s">
        <v>852</v>
      </c>
      <c r="G183" s="36"/>
      <c r="H183" s="36"/>
      <c r="I183" s="193"/>
      <c r="J183" s="36"/>
      <c r="K183" s="36"/>
      <c r="L183" s="37"/>
      <c r="M183" s="226"/>
      <c r="N183" s="227"/>
      <c r="O183" s="228"/>
      <c r="P183" s="228"/>
      <c r="Q183" s="228"/>
      <c r="R183" s="228"/>
      <c r="S183" s="228"/>
      <c r="T183" s="229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7" t="s">
        <v>141</v>
      </c>
      <c r="AU183" s="17" t="s">
        <v>82</v>
      </c>
    </row>
    <row r="184" s="2" customFormat="1" ht="6.96" customHeight="1">
      <c r="A184" s="36"/>
      <c r="B184" s="58"/>
      <c r="C184" s="59"/>
      <c r="D184" s="59"/>
      <c r="E184" s="59"/>
      <c r="F184" s="59"/>
      <c r="G184" s="59"/>
      <c r="H184" s="59"/>
      <c r="I184" s="59"/>
      <c r="J184" s="59"/>
      <c r="K184" s="59"/>
      <c r="L184" s="37"/>
      <c r="M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</row>
  </sheetData>
  <autoFilter ref="C129:K18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Kudláček František, Bc.</dc:creator>
  <cp:lastModifiedBy>Kudláček František, Bc.</cp:lastModifiedBy>
  <dcterms:created xsi:type="dcterms:W3CDTF">2024-11-21T07:39:59Z</dcterms:created>
  <dcterms:modified xsi:type="dcterms:W3CDTF">2024-11-21T07:40:02Z</dcterms:modified>
</cp:coreProperties>
</file>