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X:\03 Zakázky 2024\63524228 Revize UTZE (zabezpečovací a sdělovací zařízení) ve správě OŘ OVA 2025-2027 - VD\01_ZD\1_Příloha č. 1 - Specifikace předmětu plnění, Formulář pro cenovou nabídku\"/>
    </mc:Choice>
  </mc:AlternateContent>
  <xr:revisionPtr revIDLastSave="0" documentId="13_ncr:1_{99163510-FD08-4C5A-8CD2-D8E4BE1BA4FF}" xr6:coauthVersionLast="47" xr6:coauthVersionMax="47" xr10:uidLastSave="{00000000-0000-0000-0000-000000000000}"/>
  <bookViews>
    <workbookView xWindow="-27570" yWindow="1680" windowWidth="21600" windowHeight="11265" xr2:uid="{00000000-000D-0000-FFFF-FFFF00000000}"/>
  </bookViews>
  <sheets>
    <sheet name="Rekapitulace zakázky" sheetId="1" r:id="rId1"/>
    <sheet name="01 - Sborník ÚOŽI" sheetId="2" r:id="rId2"/>
    <sheet name="Pokyny pro vyplnění" sheetId="3" r:id="rId3"/>
  </sheets>
  <definedNames>
    <definedName name="_xlnm._FilterDatabase" localSheetId="1" hidden="1">'01 - Sborník ÚOŽI'!$C$79:$K$168</definedName>
    <definedName name="_xlnm.Print_Titles" localSheetId="1">'01 - Sborník ÚOŽI'!$79:$79</definedName>
    <definedName name="_xlnm.Print_Titles" localSheetId="0">'Rekapitulace zakázky'!$52:$52</definedName>
    <definedName name="_xlnm.Print_Area" localSheetId="1">'01 - Sborník ÚOŽI'!$C$4:$J$39,'01 - Sborník ÚOŽI'!$C$45:$J$61,'01 - Sborník ÚOŽI'!$C$67:$K$168</definedName>
    <definedName name="_xlnm.Print_Area" localSheetId="0">'Rekapitulace zakázky'!$D$4:$AO$36,'Rekapitulace zakázky'!$C$42:$AQ$56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136" i="2"/>
  <c r="BK133" i="2"/>
  <c r="J86" i="2"/>
  <c r="BK105" i="2"/>
  <c r="J110" i="2"/>
  <c r="BK86" i="2"/>
  <c r="BK92" i="2"/>
  <c r="BK125" i="2"/>
  <c r="BK145" i="2"/>
  <c r="BK140" i="2"/>
  <c r="BK128" i="2"/>
  <c r="J115" i="2"/>
  <c r="AS54" i="1"/>
  <c r="J145" i="2"/>
  <c r="BK164" i="2"/>
  <c r="J154" i="2"/>
  <c r="J133" i="2"/>
  <c r="J82" i="2"/>
  <c r="BK97" i="2"/>
  <c r="J159" i="2"/>
  <c r="BK150" i="2"/>
  <c r="J92" i="2"/>
  <c r="J100" i="2"/>
  <c r="J120" i="2"/>
  <c r="BK154" i="2"/>
  <c r="BK120" i="2"/>
  <c r="J105" i="2"/>
  <c r="BK110" i="2"/>
  <c r="J164" i="2"/>
  <c r="J97" i="2"/>
  <c r="J140" i="2"/>
  <c r="J128" i="2"/>
  <c r="BK100" i="2"/>
  <c r="BK89" i="2"/>
  <c r="BK82" i="2"/>
  <c r="J150" i="2"/>
  <c r="J136" i="2"/>
  <c r="BK115" i="2"/>
  <c r="J89" i="2"/>
  <c r="BK159" i="2"/>
  <c r="J125" i="2"/>
  <c r="BK81" i="2" l="1"/>
  <c r="J81" i="2" s="1"/>
  <c r="J60" i="2" s="1"/>
  <c r="P81" i="2"/>
  <c r="P80" i="2" s="1"/>
  <c r="AU55" i="1" s="1"/>
  <c r="AU54" i="1" s="1"/>
  <c r="T81" i="2"/>
  <c r="T80" i="2"/>
  <c r="R81" i="2"/>
  <c r="R80" i="2"/>
  <c r="BE110" i="2"/>
  <c r="J74" i="2"/>
  <c r="BE125" i="2"/>
  <c r="BE133" i="2"/>
  <c r="BE164" i="2"/>
  <c r="E70" i="2"/>
  <c r="BE120" i="2"/>
  <c r="F77" i="2"/>
  <c r="BE86" i="2"/>
  <c r="BE100" i="2"/>
  <c r="BE140" i="2"/>
  <c r="BE82" i="2"/>
  <c r="BE97" i="2"/>
  <c r="BE105" i="2"/>
  <c r="BE115" i="2"/>
  <c r="BE128" i="2"/>
  <c r="BE136" i="2"/>
  <c r="BE145" i="2"/>
  <c r="BE150" i="2"/>
  <c r="BE154" i="2"/>
  <c r="BE89" i="2"/>
  <c r="BE159" i="2"/>
  <c r="BE92" i="2"/>
  <c r="J34" i="2"/>
  <c r="AW55" i="1" s="1"/>
  <c r="F36" i="2"/>
  <c r="BC55" i="1" s="1"/>
  <c r="BC54" i="1" s="1"/>
  <c r="AY54" i="1" s="1"/>
  <c r="F35" i="2"/>
  <c r="BB55" i="1" s="1"/>
  <c r="BB54" i="1" s="1"/>
  <c r="W31" i="1" s="1"/>
  <c r="F37" i="2"/>
  <c r="BD55" i="1" s="1"/>
  <c r="BD54" i="1" s="1"/>
  <c r="W33" i="1" s="1"/>
  <c r="F34" i="2"/>
  <c r="BA55" i="1" s="1"/>
  <c r="BA54" i="1" s="1"/>
  <c r="AW54" i="1" s="1"/>
  <c r="AK30" i="1" s="1"/>
  <c r="BK80" i="2" l="1"/>
  <c r="J80" i="2" s="1"/>
  <c r="J59" i="2" s="1"/>
  <c r="J33" i="2"/>
  <c r="AV55" i="1" s="1"/>
  <c r="AT55" i="1" s="1"/>
  <c r="W30" i="1"/>
  <c r="W32" i="1"/>
  <c r="F33" i="2"/>
  <c r="AZ55" i="1" s="1"/>
  <c r="AZ54" i="1" s="1"/>
  <c r="AV54" i="1" s="1"/>
  <c r="AK29" i="1" s="1"/>
  <c r="AX54" i="1"/>
  <c r="J30" i="2" l="1"/>
  <c r="AG55" i="1" s="1"/>
  <c r="AG54" i="1" s="1"/>
  <c r="AT54" i="1"/>
  <c r="W29" i="1"/>
  <c r="AN54" i="1" l="1"/>
  <c r="AK26" i="1"/>
  <c r="J39" i="2"/>
  <c r="AN55" i="1"/>
  <c r="AK35" i="1"/>
</calcChain>
</file>

<file path=xl/sharedStrings.xml><?xml version="1.0" encoding="utf-8"?>
<sst xmlns="http://schemas.openxmlformats.org/spreadsheetml/2006/main" count="1625" uniqueCount="403">
  <si>
    <t>Export Komplet</t>
  </si>
  <si>
    <t>VZ</t>
  </si>
  <si>
    <t>2.0</t>
  </si>
  <si>
    <t>ZAMOK</t>
  </si>
  <si>
    <t>False</t>
  </si>
  <si>
    <t>{9b59b6b4-e841-47e3-bb65-05726909ce49}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</si>
  <si>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</si>
  <si>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</si>
  <si>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</si>
  <si>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</si>
  <si>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</si>
  <si>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</si>
  <si>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</si>
  <si>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</si>
  <si>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F20240726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</si>
  <si>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</si>
  <si>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</si>
  <si>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Revize UTZ/E (zabezpečovací a sdělovací zařízení) ve správě OŘ OVA 2025-2027</t>
  </si>
  <si>
    <t>KSO:</t>
  </si>
  <si>
    <t>824</t>
  </si>
  <si>
    <t>CC-CZ:</t>
  </si>
  <si>
    <t/>
  </si>
  <si>
    <t>Místo:</t>
  </si>
  <si>
    <t>Oblastní ředitelství Ostrava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</si>
  <si>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</si>
  <si>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</si>
  <si>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</si>
  <si>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</si>
  <si>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</si>
  <si>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</si>
  <si>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</si>
  <si>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True</t>
  </si>
  <si>
    <t>Projektant:</t>
  </si>
  <si>
    <t xml:space="preserve"> 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</si>
  <si>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</si>
  <si>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</si>
  <si>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</si>
  <si>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</si>
  <si>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</si>
  <si>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</si>
  <si>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</si>
  <si>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</si>
  <si>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</si>
  <si>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</si>
  <si>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</si>
  <si>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</si>
  <si>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</si>
  <si>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</si>
  <si>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</si>
  <si>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</si>
  <si>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</si>
  <si>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</si>
  <si>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</si>
  <si>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</si>
  <si>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</si>
  <si>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</si>
  <si>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</si>
  <si>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</si>
  <si>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</si>
  <si>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</si>
  <si>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</si>
  <si>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</si>
  <si>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</si>
  <si>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</si>
  <si>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</si>
  <si>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</si>
  <si>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</si>
  <si>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</si>
  <si>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</si>
  <si>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</si>
  <si>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</si>
  <si>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</si>
  <si>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</si>
  <si>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</si>
  <si>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</si>
  <si>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</si>
  <si>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</si>
  <si>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</si>
  <si>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</si>
  <si>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</si>
  <si>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</si>
  <si>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{104338d0-8450-4ac0-8669-13a057ea36bb}</t>
  </si>
  <si>
    <t>2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</si>
  <si>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</si>
  <si>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</si>
  <si>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</si>
  <si>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</si>
  <si>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</si>
  <si>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</si>
  <si>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</si>
  <si>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</si>
  <si>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</si>
  <si>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</si>
  <si>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</si>
  <si>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</si>
  <si>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</si>
  <si>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</si>
  <si>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</si>
  <si>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</si>
  <si>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</si>
  <si>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</si>
  <si>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</si>
  <si>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</si>
  <si>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</si>
  <si>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</si>
  <si>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</si>
  <si>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</si>
  <si>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</si>
  <si>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</si>
  <si>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7598095615</t>
  </si>
  <si>
    <t>Vyhotovení revizní zprávy SZZ elektromechanické do 10 přestavníků - vykonání prohlídky a zkoušky pro napájení elektrického zařízení včetně vyhotovení revizní zprávy podle vyhl. 100/1995 Sb. a norem ČSN</t>
  </si>
  <si>
    <t>kus</t>
  </si>
  <si>
    <t>Sborník UOŽI 01 2024</t>
  </si>
  <si>
    <t>-42019374</t>
  </si>
  <si>
    <t>VV</t>
  </si>
  <si>
    <t>3"rok 2025</t>
  </si>
  <si>
    <t>1"rok 2026</t>
  </si>
  <si>
    <t>Součet</t>
  </si>
  <si>
    <t>7598095616</t>
  </si>
  <si>
    <t>Vyhotovení revizní zprávy SZZ elektromechanické do 20 přestavníků - vykonání prohlídky a zkoušky pro napájení elektrického zařízení včetně vyhotovení revizní zprávy podle vyhl. 100/1995 Sb. a norem ČSN</t>
  </si>
  <si>
    <t>113571009</t>
  </si>
  <si>
    <t>1"rok 2025</t>
  </si>
  <si>
    <t>3</t>
  </si>
  <si>
    <t>7598095617</t>
  </si>
  <si>
    <t>Vyhotovení revizní zprávy SZZ elektromechanické do 30 přestavníků - vykonání prohlídky a zkoušky pro napájení elektrického zařízení včetně vyhotovení revizní zprávy podle vyhl. 100/1995 Sb. a norem ČSN</t>
  </si>
  <si>
    <t>1365021738</t>
  </si>
  <si>
    <t>7598095621</t>
  </si>
  <si>
    <t>Vyhotovení revizní zprávy SZZ reléové do 20 přestavníků - vykonání prohlídky a zkoušky pro napájení elektrického zařízení včetně vyhotovení revizní zprávy podle vyhl. 100/1995 Sb. a norem ČSN</t>
  </si>
  <si>
    <t>-1943905391</t>
  </si>
  <si>
    <t>4"rok 2026</t>
  </si>
  <si>
    <t>2"rok 2027</t>
  </si>
  <si>
    <t>5</t>
  </si>
  <si>
    <t>7598095622</t>
  </si>
  <si>
    <t>Vyhotovení revizní zprávy SZZ reléové do 30 přestavníků - vykonání prohlídky a zkoušky pro napájení elektrického zařízení včetně vyhotovení revizní zprávy podle vyhl. 100/1995 Sb. a norem ČSN</t>
  </si>
  <si>
    <t>-740048736</t>
  </si>
  <si>
    <t>2"rok 2026</t>
  </si>
  <si>
    <t>6</t>
  </si>
  <si>
    <t>7598095625</t>
  </si>
  <si>
    <t>Vyhotovení revizní zprávy SZZ elektronické do 10 přestavníků - vykonání prohlídky a zkoušky pro napájení elektrického zařízení včetně vyhotovení revizní zprávy podle vyhl. 100/1995 Sb. a norem ČSN</t>
  </si>
  <si>
    <t>-964647559</t>
  </si>
  <si>
    <t>4"rok 2025</t>
  </si>
  <si>
    <t>5"rok 2026</t>
  </si>
  <si>
    <t>1"rok 2027</t>
  </si>
  <si>
    <t>7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</si>
  <si>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</si>
  <si>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</si>
  <si>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-1857132251</t>
  </si>
  <si>
    <t>3"rok 2027</t>
  </si>
  <si>
    <t>8</t>
  </si>
  <si>
    <t>7598095628</t>
  </si>
  <si>
    <t>Vyhotovení revizní zprávy SZZ elektronické přes 30 přestavníků - vykonání prohlídky a zkoušky pro napájení elektrického zařízení včetně vyhotovení revizní zprávy podle vyhl. 100/1995 Sb. a norem ČSN</t>
  </si>
  <si>
    <t>975540220</t>
  </si>
  <si>
    <t>3"rok 2026</t>
  </si>
  <si>
    <t>9</t>
  </si>
  <si>
    <t>7598095635</t>
  </si>
  <si>
    <t>Vyhotovení revizní zprávy PZZ - vykonání prohlídky a zkoušky pro napájení elektrického zařízení včetně vyhotovení revizní zprávy podle vyhl. 100/1995 Sb. a norem ČSN</t>
  </si>
  <si>
    <t>-1334182801</t>
  </si>
  <si>
    <t>61"rok 2025</t>
  </si>
  <si>
    <t>75"rok 2026</t>
  </si>
  <si>
    <t>18"rok 2027</t>
  </si>
  <si>
    <t>10</t>
  </si>
  <si>
    <t>7598095636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</si>
  <si>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</si>
  <si>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361893778</t>
  </si>
  <si>
    <t>64"rok 2025</t>
  </si>
  <si>
    <t>48"rok 2026</t>
  </si>
  <si>
    <t>15"rok 2027</t>
  </si>
  <si>
    <t>11</t>
  </si>
  <si>
    <t>7598095637R1</t>
  </si>
  <si>
    <t xml:space="preserve">Vykonání prohlídky a  zkoušky pro napájení elektrického zařízení včetně vyhotovení revizní zprávy podle vyhl. 100/1995 Sb. a norem ČSN, revize se vztahuje na přívod pro napájení světelné křižovatky_x000D_
</t>
  </si>
  <si>
    <t>556775407</t>
  </si>
  <si>
    <t>12</t>
  </si>
  <si>
    <t>7598095640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</si>
  <si>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</si>
  <si>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1475917011</t>
  </si>
  <si>
    <t>13"rok 2025</t>
  </si>
  <si>
    <t>26"rok 2026</t>
  </si>
  <si>
    <t>8"rok 2027</t>
  </si>
  <si>
    <t>13</t>
  </si>
  <si>
    <t>7598095641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</si>
  <si>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</si>
  <si>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-179743195</t>
  </si>
  <si>
    <t>14</t>
  </si>
  <si>
    <t>7598095642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</si>
  <si>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</si>
  <si>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-1259494374</t>
  </si>
  <si>
    <t>6"rok 2027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</si>
  <si>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</si>
  <si>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</si>
  <si>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1727879906</t>
  </si>
  <si>
    <t>10"rok 2025</t>
  </si>
  <si>
    <t>11"rok 2026</t>
  </si>
  <si>
    <t>16</t>
  </si>
  <si>
    <t>7598095647R2</t>
  </si>
  <si>
    <t>Vyhotovení revizní zprávy SZ - pro 2 - 3 kusy sdělovacího zařízení (zapojovače a pod.) - vykonání prohlídky a zkoušky pro napájení elektrického zařízení včetně vyhotovení revizní zprávy podle vyhl. 100/1995 Sb. a norem ČSN</t>
  </si>
  <si>
    <t>1882452669</t>
  </si>
  <si>
    <t>6"rok 2025</t>
  </si>
  <si>
    <t>17</t>
  </si>
  <si>
    <t>7598095647R3</t>
  </si>
  <si>
    <t>Vyhotovení revizní zprávy SZ - pro 4 - 5 kusů sdělovacího zařízení (zapojovače a pod.) - vykonání prohlídky a zkoušky pro napájení elektrického zařízení včetně vyhotovení revizní zprávy podle vyhl. 100/1995 Sb. a norem ČSN</t>
  </si>
  <si>
    <t>-367763882</t>
  </si>
  <si>
    <t>18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</si>
  <si>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</si>
  <si>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</si>
  <si>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-89586007</t>
  </si>
  <si>
    <t>15"rok 2025</t>
  </si>
  <si>
    <t>19</t>
  </si>
  <si>
    <t>7598095665</t>
  </si>
  <si>
    <t>Vyhotovení revizní zprávy pro napájecí zdroj UNZ pro více napěťových soustav - vykonání prohlídky a zkoušky pro napájení elektrického zařízení včetně vyhotovení revizní zprávy podle vyhl. 100/1995 Sb. a norem ČSN</t>
  </si>
  <si>
    <t>110331154</t>
  </si>
  <si>
    <t>9"rok 2025</t>
  </si>
  <si>
    <t>6"rok 2026</t>
  </si>
  <si>
    <t>4"rok 2027</t>
  </si>
  <si>
    <t>20</t>
  </si>
  <si>
    <t>7598095667</t>
  </si>
  <si>
    <t>Vyhotovení revizní zprávy pro napájecí zdroj jedné napěťové soustavy - vykonání prohlídky a zkoušky pro napájení elektrického zařízení včetně vyhotovení revizní zprávy podle vyhl. 100/1995 Sb. a norem ČSN, UNZ jedné frekvence, UPS v RACK apod.</t>
  </si>
  <si>
    <t>-2046200518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</si>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</sst>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N8" sqref="AN8"/>
    </sheetView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2"/>
      <c r="AL5" s="22"/>
      <c r="AM5" s="22"/>
      <c r="AN5" s="22"/>
      <c r="AO5" s="22"/>
      <c r="AP5" s="22"/>
      <c r="AQ5" s="22"/>
      <c r="AR5" s="20"/>
      <c r="BE5" s="288" t="s">
        <v>15</v>
      </c>
      <c r="BS5" s="17" t="s">
        <v>6</v>
      </c>
    </row>
    <row r="6" spans="1:74" s="1" customFormat="1" ht="37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2"/>
      <c r="AL6" s="22"/>
      <c r="AM6" s="22"/>
      <c r="AN6" s="22"/>
      <c r="AO6" s="22"/>
      <c r="AP6" s="22"/>
      <c r="AQ6" s="22"/>
      <c r="AR6" s="20"/>
      <c r="BE6" s="28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89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/>
      <c r="AO8" s="22"/>
      <c r="AP8" s="22"/>
      <c r="AQ8" s="22"/>
      <c r="AR8" s="20"/>
      <c r="BE8" s="289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9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21</v>
      </c>
      <c r="AO10" s="22"/>
      <c r="AP10" s="22"/>
      <c r="AQ10" s="22"/>
      <c r="AR10" s="20"/>
      <c r="BE10" s="289"/>
      <c r="BS10" s="17" t="s">
        <v>6</v>
      </c>
    </row>
    <row r="11" spans="1:74" s="1" customFormat="1" ht="18.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21</v>
      </c>
      <c r="AO11" s="22"/>
      <c r="AP11" s="22"/>
      <c r="AQ11" s="22"/>
      <c r="AR11" s="20"/>
      <c r="BE11" s="289"/>
      <c r="BS11" s="17" t="s">
        <v>6</v>
      </c>
    </row>
    <row r="12" spans="1:74" s="1" customFormat="1" ht="7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9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89"/>
      <c r="BS13" s="17" t="s">
        <v>6</v>
      </c>
    </row>
    <row r="14" spans="1:74" ht="12.5">
      <c r="B14" s="21"/>
      <c r="C14" s="22"/>
      <c r="D14" s="22"/>
      <c r="E14" s="294" t="s">
        <v>30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89"/>
      <c r="BS14" s="17" t="s">
        <v>6</v>
      </c>
    </row>
    <row r="15" spans="1:74" s="1" customFormat="1" ht="7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9"/>
      <c r="BS15" s="17" t="s">
        <v>31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21</v>
      </c>
      <c r="AO16" s="22"/>
      <c r="AP16" s="22"/>
      <c r="AQ16" s="22"/>
      <c r="AR16" s="20"/>
      <c r="BE16" s="289"/>
      <c r="BS16" s="17" t="s">
        <v>4</v>
      </c>
    </row>
    <row r="17" spans="1:71" s="1" customFormat="1" ht="18.5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21</v>
      </c>
      <c r="AO17" s="22"/>
      <c r="AP17" s="22"/>
      <c r="AQ17" s="22"/>
      <c r="AR17" s="20"/>
      <c r="BE17" s="289"/>
      <c r="BS17" s="17" t="s">
        <v>31</v>
      </c>
    </row>
    <row r="18" spans="1:71" s="1" customFormat="1" ht="7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9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21</v>
      </c>
      <c r="AO19" s="22"/>
      <c r="AP19" s="22"/>
      <c r="AQ19" s="22"/>
      <c r="AR19" s="20"/>
      <c r="BE19" s="289"/>
      <c r="BS19" s="17" t="s">
        <v>6</v>
      </c>
    </row>
    <row r="20" spans="1:71" s="1" customFormat="1" ht="18.5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21</v>
      </c>
      <c r="AO20" s="22"/>
      <c r="AP20" s="22"/>
      <c r="AQ20" s="22"/>
      <c r="AR20" s="20"/>
      <c r="BE20" s="289"/>
      <c r="BS20" s="17" t="s">
        <v>4</v>
      </c>
    </row>
    <row r="21" spans="1:71" s="1" customFormat="1" ht="7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9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9"/>
    </row>
    <row r="23" spans="1:71" s="1" customFormat="1" ht="47.25" customHeight="1">
      <c r="B23" s="21"/>
      <c r="C23" s="22"/>
      <c r="D23" s="22"/>
      <c r="E23" s="296" t="s">
        <v>37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2"/>
      <c r="AP23" s="22"/>
      <c r="AQ23" s="22"/>
      <c r="AR23" s="20"/>
      <c r="BE23" s="289"/>
    </row>
    <row r="24" spans="1:71" s="1" customFormat="1" ht="7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9"/>
    </row>
    <row r="25" spans="1:71" s="1" customFormat="1" ht="7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9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7">
        <f>ROUND(AG54,2)</f>
        <v>0</v>
      </c>
      <c r="AL26" s="298"/>
      <c r="AM26" s="298"/>
      <c r="AN26" s="298"/>
      <c r="AO26" s="298"/>
      <c r="AP26" s="36"/>
      <c r="AQ26" s="36"/>
      <c r="AR26" s="39"/>
      <c r="BE26" s="289"/>
    </row>
    <row r="27" spans="1:71" s="2" customFormat="1" ht="7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9"/>
    </row>
    <row r="28" spans="1:71" s="2" customFormat="1" ht="12.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9" t="s">
        <v>39</v>
      </c>
      <c r="M28" s="299"/>
      <c r="N28" s="299"/>
      <c r="O28" s="299"/>
      <c r="P28" s="299"/>
      <c r="Q28" s="36"/>
      <c r="R28" s="36"/>
      <c r="S28" s="36"/>
      <c r="T28" s="36"/>
      <c r="U28" s="36"/>
      <c r="V28" s="36"/>
      <c r="W28" s="299" t="s">
        <v>40</v>
      </c>
      <c r="X28" s="299"/>
      <c r="Y28" s="299"/>
      <c r="Z28" s="299"/>
      <c r="AA28" s="299"/>
      <c r="AB28" s="299"/>
      <c r="AC28" s="299"/>
      <c r="AD28" s="299"/>
      <c r="AE28" s="299"/>
      <c r="AF28" s="36"/>
      <c r="AG28" s="36"/>
      <c r="AH28" s="36"/>
      <c r="AI28" s="36"/>
      <c r="AJ28" s="36"/>
      <c r="AK28" s="299" t="s">
        <v>41</v>
      </c>
      <c r="AL28" s="299"/>
      <c r="AM28" s="299"/>
      <c r="AN28" s="299"/>
      <c r="AO28" s="299"/>
      <c r="AP28" s="36"/>
      <c r="AQ28" s="36"/>
      <c r="AR28" s="39"/>
      <c r="BE28" s="289"/>
    </row>
    <row r="29" spans="1:71" s="3" customFormat="1" ht="14.4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02">
        <v>0.21</v>
      </c>
      <c r="M29" s="301"/>
      <c r="N29" s="301"/>
      <c r="O29" s="301"/>
      <c r="P29" s="301"/>
      <c r="Q29" s="41"/>
      <c r="R29" s="41"/>
      <c r="S29" s="41"/>
      <c r="T29" s="41"/>
      <c r="U29" s="41"/>
      <c r="V29" s="41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41"/>
      <c r="AG29" s="41"/>
      <c r="AH29" s="41"/>
      <c r="AI29" s="41"/>
      <c r="AJ29" s="41"/>
      <c r="AK29" s="300">
        <f>ROUND(AV54, 2)</f>
        <v>0</v>
      </c>
      <c r="AL29" s="301"/>
      <c r="AM29" s="301"/>
      <c r="AN29" s="301"/>
      <c r="AO29" s="301"/>
      <c r="AP29" s="41"/>
      <c r="AQ29" s="41"/>
      <c r="AR29" s="42"/>
      <c r="BE29" s="290"/>
    </row>
    <row r="30" spans="1:71" s="3" customFormat="1" ht="14.4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02">
        <v>0.15</v>
      </c>
      <c r="M30" s="301"/>
      <c r="N30" s="301"/>
      <c r="O30" s="301"/>
      <c r="P30" s="301"/>
      <c r="Q30" s="41"/>
      <c r="R30" s="41"/>
      <c r="S30" s="41"/>
      <c r="T30" s="41"/>
      <c r="U30" s="41"/>
      <c r="V30" s="41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41"/>
      <c r="AG30" s="41"/>
      <c r="AH30" s="41"/>
      <c r="AI30" s="41"/>
      <c r="AJ30" s="41"/>
      <c r="AK30" s="300">
        <f>ROUND(AW54, 2)</f>
        <v>0</v>
      </c>
      <c r="AL30" s="301"/>
      <c r="AM30" s="301"/>
      <c r="AN30" s="301"/>
      <c r="AO30" s="301"/>
      <c r="AP30" s="41"/>
      <c r="AQ30" s="41"/>
      <c r="AR30" s="42"/>
      <c r="BE30" s="290"/>
    </row>
    <row r="31" spans="1:71" s="3" customFormat="1" ht="14.4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02">
        <v>0.21</v>
      </c>
      <c r="M31" s="301"/>
      <c r="N31" s="301"/>
      <c r="O31" s="301"/>
      <c r="P31" s="301"/>
      <c r="Q31" s="41"/>
      <c r="R31" s="41"/>
      <c r="S31" s="41"/>
      <c r="T31" s="41"/>
      <c r="U31" s="41"/>
      <c r="V31" s="41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41"/>
      <c r="AG31" s="41"/>
      <c r="AH31" s="41"/>
      <c r="AI31" s="41"/>
      <c r="AJ31" s="41"/>
      <c r="AK31" s="300">
        <v>0</v>
      </c>
      <c r="AL31" s="301"/>
      <c r="AM31" s="301"/>
      <c r="AN31" s="301"/>
      <c r="AO31" s="301"/>
      <c r="AP31" s="41"/>
      <c r="AQ31" s="41"/>
      <c r="AR31" s="42"/>
      <c r="BE31" s="290"/>
    </row>
    <row r="32" spans="1:71" s="3" customFormat="1" ht="14.4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02">
        <v>0.15</v>
      </c>
      <c r="M32" s="301"/>
      <c r="N32" s="301"/>
      <c r="O32" s="301"/>
      <c r="P32" s="301"/>
      <c r="Q32" s="41"/>
      <c r="R32" s="41"/>
      <c r="S32" s="41"/>
      <c r="T32" s="41"/>
      <c r="U32" s="41"/>
      <c r="V32" s="41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41"/>
      <c r="AG32" s="41"/>
      <c r="AH32" s="41"/>
      <c r="AI32" s="41"/>
      <c r="AJ32" s="41"/>
      <c r="AK32" s="300">
        <v>0</v>
      </c>
      <c r="AL32" s="301"/>
      <c r="AM32" s="301"/>
      <c r="AN32" s="301"/>
      <c r="AO32" s="301"/>
      <c r="AP32" s="41"/>
      <c r="AQ32" s="41"/>
      <c r="AR32" s="42"/>
      <c r="BE32" s="290"/>
    </row>
    <row r="33" spans="1:57" s="3" customFormat="1" ht="14.4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02">
        <v>0</v>
      </c>
      <c r="M33" s="301"/>
      <c r="N33" s="301"/>
      <c r="O33" s="301"/>
      <c r="P33" s="301"/>
      <c r="Q33" s="41"/>
      <c r="R33" s="41"/>
      <c r="S33" s="41"/>
      <c r="T33" s="41"/>
      <c r="U33" s="41"/>
      <c r="V33" s="41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41"/>
      <c r="AG33" s="41"/>
      <c r="AH33" s="41"/>
      <c r="AI33" s="41"/>
      <c r="AJ33" s="41"/>
      <c r="AK33" s="300">
        <v>0</v>
      </c>
      <c r="AL33" s="301"/>
      <c r="AM33" s="301"/>
      <c r="AN33" s="301"/>
      <c r="AO33" s="301"/>
      <c r="AP33" s="41"/>
      <c r="AQ33" s="41"/>
      <c r="AR33" s="42"/>
    </row>
    <row r="34" spans="1:57" s="2" customFormat="1" ht="7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03" t="s">
        <v>50</v>
      </c>
      <c r="Y35" s="304"/>
      <c r="Z35" s="304"/>
      <c r="AA35" s="304"/>
      <c r="AB35" s="304"/>
      <c r="AC35" s="45"/>
      <c r="AD35" s="45"/>
      <c r="AE35" s="45"/>
      <c r="AF35" s="45"/>
      <c r="AG35" s="45"/>
      <c r="AH35" s="45"/>
      <c r="AI35" s="45"/>
      <c r="AJ35" s="45"/>
      <c r="AK35" s="305">
        <f>SUM(AK26:AK33)</f>
        <v>0</v>
      </c>
      <c r="AL35" s="304"/>
      <c r="AM35" s="304"/>
      <c r="AN35" s="304"/>
      <c r="AO35" s="306"/>
      <c r="AP35" s="43"/>
      <c r="AQ35" s="43"/>
      <c r="AR35" s="39"/>
      <c r="BE35" s="34"/>
    </row>
    <row r="36" spans="1:57" s="2" customFormat="1" ht="7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7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7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7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F20240726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7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07" t="str">
        <f>K6</f>
        <v>Revize UTZ/E (zabezpečovací a sdělovací zařízení) ve správě OŘ OVA 2025-2027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56"/>
      <c r="AL45" s="56"/>
      <c r="AM45" s="56"/>
      <c r="AN45" s="56"/>
      <c r="AO45" s="56"/>
      <c r="AP45" s="56"/>
      <c r="AQ45" s="56"/>
      <c r="AR45" s="57"/>
    </row>
    <row r="46" spans="1:57" s="2" customFormat="1" ht="7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Oblastní ředitelství Ostrava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09" t="str">
        <f>IF(AN8= "","",AN8)</f>
        <v/>
      </c>
      <c r="AN47" s="309"/>
      <c r="AO47" s="36"/>
      <c r="AP47" s="36"/>
      <c r="AQ47" s="36"/>
      <c r="AR47" s="39"/>
      <c r="BE47" s="34"/>
    </row>
    <row r="48" spans="1:57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15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Správa železnic,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10" t="str">
        <f>IF(E17="","",E17)</f>
        <v xml:space="preserve"> </v>
      </c>
      <c r="AN49" s="311"/>
      <c r="AO49" s="311"/>
      <c r="AP49" s="311"/>
      <c r="AQ49" s="36"/>
      <c r="AR49" s="39"/>
      <c r="AS49" s="312" t="s">
        <v>52</v>
      </c>
      <c r="AT49" s="31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10" t="str">
        <f>IF(E20="","",E20)</f>
        <v>Jana Kotasková</v>
      </c>
      <c r="AN50" s="311"/>
      <c r="AO50" s="311"/>
      <c r="AP50" s="311"/>
      <c r="AQ50" s="36"/>
      <c r="AR50" s="39"/>
      <c r="AS50" s="314"/>
      <c r="AT50" s="31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7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16"/>
      <c r="AT51" s="31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18" t="s">
        <v>53</v>
      </c>
      <c r="D52" s="319"/>
      <c r="E52" s="319"/>
      <c r="F52" s="319"/>
      <c r="G52" s="319"/>
      <c r="H52" s="66"/>
      <c r="I52" s="320" t="s">
        <v>54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1" t="s">
        <v>55</v>
      </c>
      <c r="AH52" s="319"/>
      <c r="AI52" s="319"/>
      <c r="AJ52" s="319"/>
      <c r="AK52" s="319"/>
      <c r="AL52" s="319"/>
      <c r="AM52" s="319"/>
      <c r="AN52" s="320" t="s">
        <v>56</v>
      </c>
      <c r="AO52" s="319"/>
      <c r="AP52" s="319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7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5">
        <f>ROUND(AG55,2)</f>
        <v>0</v>
      </c>
      <c r="AH54" s="325"/>
      <c r="AI54" s="325"/>
      <c r="AJ54" s="325"/>
      <c r="AK54" s="325"/>
      <c r="AL54" s="325"/>
      <c r="AM54" s="325"/>
      <c r="AN54" s="326">
        <f>SUM(AG54,AT54)</f>
        <v>0</v>
      </c>
      <c r="AO54" s="326"/>
      <c r="AP54" s="326"/>
      <c r="AQ54" s="78" t="s">
        <v>21</v>
      </c>
      <c r="AR54" s="79"/>
      <c r="AS54" s="80">
        <f>ROUND(AS55,2)</f>
        <v>0</v>
      </c>
      <c r="AT54" s="81">
        <f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324" t="s">
        <v>77</v>
      </c>
      <c r="E55" s="324"/>
      <c r="F55" s="324"/>
      <c r="G55" s="324"/>
      <c r="H55" s="324"/>
      <c r="I55" s="89"/>
      <c r="J55" s="324" t="s">
        <v>78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2">
        <f>'01 - Sborník ÚOŽI'!J30</f>
        <v>0</v>
      </c>
      <c r="AH55" s="323"/>
      <c r="AI55" s="323"/>
      <c r="AJ55" s="323"/>
      <c r="AK55" s="323"/>
      <c r="AL55" s="323"/>
      <c r="AM55" s="323"/>
      <c r="AN55" s="322">
        <f>SUM(AG55,AT55)</f>
        <v>0</v>
      </c>
      <c r="AO55" s="323"/>
      <c r="AP55" s="323"/>
      <c r="AQ55" s="90" t="s">
        <v>79</v>
      </c>
      <c r="AR55" s="91"/>
      <c r="AS55" s="92">
        <v>0</v>
      </c>
      <c r="AT55" s="93">
        <f>ROUND(SUM(AV55:AW55),2)</f>
        <v>0</v>
      </c>
      <c r="AU55" s="94">
        <f>'01 - Sborník ÚOŽI'!P80</f>
        <v>0</v>
      </c>
      <c r="AV55" s="93">
        <f>'01 - Sborník ÚOŽI'!J33</f>
        <v>0</v>
      </c>
      <c r="AW55" s="93">
        <f>'01 - Sborník ÚOŽI'!J34</f>
        <v>0</v>
      </c>
      <c r="AX55" s="93">
        <f>'01 - Sborník ÚOŽI'!J35</f>
        <v>0</v>
      </c>
      <c r="AY55" s="93">
        <f>'01 - Sborník ÚOŽI'!J36</f>
        <v>0</v>
      </c>
      <c r="AZ55" s="93">
        <f>'01 - Sborník ÚOŽI'!F33</f>
        <v>0</v>
      </c>
      <c r="BA55" s="93">
        <f>'01 - Sborník ÚOŽI'!F34</f>
        <v>0</v>
      </c>
      <c r="BB55" s="93">
        <f>'01 - Sborník ÚOŽI'!F35</f>
        <v>0</v>
      </c>
      <c r="BC55" s="93">
        <f>'01 - Sborník ÚOŽI'!F36</f>
        <v>0</v>
      </c>
      <c r="BD55" s="95">
        <f>'01 - Sborník ÚOŽI'!F37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9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7" customHeight="1">
      <c r="A57" s="34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algorithmName="SHA-512" hashValue="O+VGlxRh6elSTaddiwhn/yu4tX/UJycbH8hpj96HkevJk2BLIo4UI9cXv6jN1fOrdyOEq5OzyD+xrFjwFUSKjA==" saltValue="JYni5xDPccDqc5dCS4XoLFJcQVTpTFubM7UcaFSLjecYkTfcnB8Jua0f9uRcrE1lHRU4BIsaatIDfO4BPEtOT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J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borník ÚOŽI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9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7" t="s">
        <v>81</v>
      </c>
    </row>
    <row r="3" spans="1:46" s="1" customFormat="1" ht="7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0"/>
      <c r="AT3" s="17" t="s">
        <v>82</v>
      </c>
    </row>
    <row r="4" spans="1:46" s="1" customFormat="1" ht="25" customHeight="1">
      <c r="B4" s="20"/>
      <c r="D4" s="99" t="s">
        <v>83</v>
      </c>
      <c r="L4" s="20"/>
      <c r="M4" s="100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01" t="s">
        <v>16</v>
      </c>
      <c r="L6" s="20"/>
    </row>
    <row r="7" spans="1:46" s="1" customFormat="1" ht="26.25" customHeight="1">
      <c r="B7" s="20"/>
      <c r="E7" s="328" t="str">
        <f>'Rekapitulace zakázky'!K6</f>
        <v>Revize UTZ/E (zabezpečovací a sdělovací zařízení) ve správě OŘ OVA 2025-2027</v>
      </c>
      <c r="F7" s="329"/>
      <c r="G7" s="329"/>
      <c r="H7" s="329"/>
      <c r="L7" s="20"/>
    </row>
    <row r="8" spans="1:46" s="2" customFormat="1" ht="12" customHeight="1">
      <c r="A8" s="34"/>
      <c r="B8" s="39"/>
      <c r="C8" s="34"/>
      <c r="D8" s="101" t="s">
        <v>84</v>
      </c>
      <c r="E8" s="34"/>
      <c r="F8" s="34"/>
      <c r="G8" s="34"/>
      <c r="H8" s="34"/>
      <c r="I8" s="34"/>
      <c r="J8" s="34"/>
      <c r="K8" s="34"/>
      <c r="L8" s="10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30" t="s">
        <v>85</v>
      </c>
      <c r="F9" s="331"/>
      <c r="G9" s="331"/>
      <c r="H9" s="331"/>
      <c r="I9" s="34"/>
      <c r="J9" s="34"/>
      <c r="K9" s="34"/>
      <c r="L9" s="10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1" t="s">
        <v>18</v>
      </c>
      <c r="E11" s="34"/>
      <c r="F11" s="103" t="s">
        <v>19</v>
      </c>
      <c r="G11" s="34"/>
      <c r="H11" s="34"/>
      <c r="I11" s="101" t="s">
        <v>20</v>
      </c>
      <c r="J11" s="103" t="s">
        <v>21</v>
      </c>
      <c r="K11" s="34"/>
      <c r="L11" s="10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1" t="s">
        <v>22</v>
      </c>
      <c r="E12" s="34"/>
      <c r="F12" s="103" t="s">
        <v>23</v>
      </c>
      <c r="G12" s="34"/>
      <c r="H12" s="34"/>
      <c r="I12" s="101" t="s">
        <v>24</v>
      </c>
      <c r="J12" s="104">
        <f>'Rekapitulace zakázky'!AN8</f>
        <v>0</v>
      </c>
      <c r="K12" s="34"/>
      <c r="L12" s="10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1" t="s">
        <v>25</v>
      </c>
      <c r="E14" s="34"/>
      <c r="F14" s="34"/>
      <c r="G14" s="34"/>
      <c r="H14" s="34"/>
      <c r="I14" s="101" t="s">
        <v>26</v>
      </c>
      <c r="J14" s="103" t="s">
        <v>21</v>
      </c>
      <c r="K14" s="34"/>
      <c r="L14" s="10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01" t="s">
        <v>28</v>
      </c>
      <c r="J15" s="103" t="s">
        <v>21</v>
      </c>
      <c r="K15" s="34"/>
      <c r="L15" s="10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1" t="s">
        <v>29</v>
      </c>
      <c r="E17" s="34"/>
      <c r="F17" s="34"/>
      <c r="G17" s="34"/>
      <c r="H17" s="34"/>
      <c r="I17" s="101" t="s">
        <v>26</v>
      </c>
      <c r="J17" s="30" t="str">
        <f>'Rekapitulace zakázky'!AN13</f>
        <v>Vyplň údaj</v>
      </c>
      <c r="K17" s="34"/>
      <c r="L17" s="10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2" t="str">
        <f>'Rekapitulace zakázky'!E14</f>
        <v>Vyplň údaj</v>
      </c>
      <c r="F18" s="333"/>
      <c r="G18" s="333"/>
      <c r="H18" s="333"/>
      <c r="I18" s="101" t="s">
        <v>28</v>
      </c>
      <c r="J18" s="30" t="str">
        <f>'Rekapitulace zakázky'!AN14</f>
        <v>Vyplň údaj</v>
      </c>
      <c r="K18" s="34"/>
      <c r="L18" s="10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1" t="s">
        <v>32</v>
      </c>
      <c r="E20" s="34"/>
      <c r="F20" s="34"/>
      <c r="G20" s="34"/>
      <c r="H20" s="34"/>
      <c r="I20" s="101" t="s">
        <v>26</v>
      </c>
      <c r="J20" s="103" t="s">
        <v>21</v>
      </c>
      <c r="K20" s="34"/>
      <c r="L20" s="10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33</v>
      </c>
      <c r="F21" s="34"/>
      <c r="G21" s="34"/>
      <c r="H21" s="34"/>
      <c r="I21" s="101" t="s">
        <v>28</v>
      </c>
      <c r="J21" s="103" t="s">
        <v>21</v>
      </c>
      <c r="K21" s="34"/>
      <c r="L21" s="10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1" t="s">
        <v>34</v>
      </c>
      <c r="E23" s="34"/>
      <c r="F23" s="34"/>
      <c r="G23" s="34"/>
      <c r="H23" s="34"/>
      <c r="I23" s="101" t="s">
        <v>26</v>
      </c>
      <c r="J23" s="103" t="s">
        <v>21</v>
      </c>
      <c r="K23" s="34"/>
      <c r="L23" s="10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35</v>
      </c>
      <c r="F24" s="34"/>
      <c r="G24" s="34"/>
      <c r="H24" s="34"/>
      <c r="I24" s="101" t="s">
        <v>28</v>
      </c>
      <c r="J24" s="103" t="s">
        <v>21</v>
      </c>
      <c r="K24" s="34"/>
      <c r="L24" s="10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1" t="s">
        <v>36</v>
      </c>
      <c r="E26" s="34"/>
      <c r="F26" s="34"/>
      <c r="G26" s="34"/>
      <c r="H26" s="34"/>
      <c r="I26" s="34"/>
      <c r="J26" s="34"/>
      <c r="K26" s="34"/>
      <c r="L26" s="10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5"/>
      <c r="B27" s="106"/>
      <c r="C27" s="105"/>
      <c r="D27" s="105"/>
      <c r="E27" s="334" t="s">
        <v>21</v>
      </c>
      <c r="F27" s="334"/>
      <c r="G27" s="334"/>
      <c r="H27" s="334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08"/>
      <c r="E29" s="108"/>
      <c r="F29" s="108"/>
      <c r="G29" s="108"/>
      <c r="H29" s="108"/>
      <c r="I29" s="108"/>
      <c r="J29" s="108"/>
      <c r="K29" s="108"/>
      <c r="L29" s="10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>
      <c r="A30" s="34"/>
      <c r="B30" s="39"/>
      <c r="C30" s="34"/>
      <c r="D30" s="109" t="s">
        <v>38</v>
      </c>
      <c r="E30" s="34"/>
      <c r="F30" s="34"/>
      <c r="G30" s="34"/>
      <c r="H30" s="34"/>
      <c r="I30" s="34"/>
      <c r="J30" s="110">
        <f>ROUND(J80, 2)</f>
        <v>0</v>
      </c>
      <c r="K30" s="34"/>
      <c r="L30" s="10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08"/>
      <c r="E31" s="108"/>
      <c r="F31" s="108"/>
      <c r="G31" s="108"/>
      <c r="H31" s="108"/>
      <c r="I31" s="108"/>
      <c r="J31" s="108"/>
      <c r="K31" s="108"/>
      <c r="L31" s="10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1" t="s">
        <v>40</v>
      </c>
      <c r="G32" s="34"/>
      <c r="H32" s="34"/>
      <c r="I32" s="111" t="s">
        <v>39</v>
      </c>
      <c r="J32" s="111" t="s">
        <v>41</v>
      </c>
      <c r="K32" s="34"/>
      <c r="L32" s="10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2" t="s">
        <v>42</v>
      </c>
      <c r="E33" s="101" t="s">
        <v>43</v>
      </c>
      <c r="F33" s="113">
        <f>ROUND((SUM(BE80:BE168)),  2)</f>
        <v>0</v>
      </c>
      <c r="G33" s="34"/>
      <c r="H33" s="34"/>
      <c r="I33" s="114">
        <v>0.21</v>
      </c>
      <c r="J33" s="113">
        <f>ROUND(((SUM(BE80:BE168))*I33),  2)</f>
        <v>0</v>
      </c>
      <c r="K33" s="34"/>
      <c r="L33" s="10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1" t="s">
        <v>44</v>
      </c>
      <c r="F34" s="113">
        <f>ROUND((SUM(BF80:BF168)),  2)</f>
        <v>0</v>
      </c>
      <c r="G34" s="34"/>
      <c r="H34" s="34"/>
      <c r="I34" s="114">
        <v>0.15</v>
      </c>
      <c r="J34" s="113">
        <f>ROUND(((SUM(BF80:BF168))*I34),  2)</f>
        <v>0</v>
      </c>
      <c r="K34" s="34"/>
      <c r="L34" s="10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1" t="s">
        <v>45</v>
      </c>
      <c r="F35" s="113">
        <f>ROUND((SUM(BG80:BG168)),  2)</f>
        <v>0</v>
      </c>
      <c r="G35" s="34"/>
      <c r="H35" s="34"/>
      <c r="I35" s="114">
        <v>0.21</v>
      </c>
      <c r="J35" s="113">
        <f>0</f>
        <v>0</v>
      </c>
      <c r="K35" s="34"/>
      <c r="L35" s="10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1" t="s">
        <v>46</v>
      </c>
      <c r="F36" s="113">
        <f>ROUND((SUM(BH80:BH168)),  2)</f>
        <v>0</v>
      </c>
      <c r="G36" s="34"/>
      <c r="H36" s="34"/>
      <c r="I36" s="114">
        <v>0.15</v>
      </c>
      <c r="J36" s="113">
        <f>0</f>
        <v>0</v>
      </c>
      <c r="K36" s="34"/>
      <c r="L36" s="10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1" t="s">
        <v>47</v>
      </c>
      <c r="F37" s="113">
        <f>ROUND((SUM(BI80:BI168)),  2)</f>
        <v>0</v>
      </c>
      <c r="G37" s="34"/>
      <c r="H37" s="34"/>
      <c r="I37" s="114">
        <v>0</v>
      </c>
      <c r="J37" s="113">
        <f>0</f>
        <v>0</v>
      </c>
      <c r="K37" s="34"/>
      <c r="L37" s="10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>
      <c r="A39" s="34"/>
      <c r="B39" s="39"/>
      <c r="C39" s="115"/>
      <c r="D39" s="116" t="s">
        <v>48</v>
      </c>
      <c r="E39" s="117"/>
      <c r="F39" s="117"/>
      <c r="G39" s="118" t="s">
        <v>49</v>
      </c>
      <c r="H39" s="119" t="s">
        <v>50</v>
      </c>
      <c r="I39" s="117"/>
      <c r="J39" s="120">
        <f>SUM(J30:J37)</f>
        <v>0</v>
      </c>
      <c r="K39" s="121"/>
      <c r="L39" s="10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2"/>
      <c r="C40" s="123"/>
      <c r="D40" s="123"/>
      <c r="E40" s="123"/>
      <c r="F40" s="123"/>
      <c r="G40" s="123"/>
      <c r="H40" s="123"/>
      <c r="I40" s="123"/>
      <c r="J40" s="123"/>
      <c r="K40" s="123"/>
      <c r="L40" s="10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7" customHeight="1">
      <c r="A44" s="34"/>
      <c r="B44" s="124"/>
      <c r="C44" s="125"/>
      <c r="D44" s="125"/>
      <c r="E44" s="125"/>
      <c r="F44" s="125"/>
      <c r="G44" s="125"/>
      <c r="H44" s="125"/>
      <c r="I44" s="125"/>
      <c r="J44" s="125"/>
      <c r="K44" s="125"/>
      <c r="L44" s="10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5" customHeight="1">
      <c r="A45" s="34"/>
      <c r="B45" s="35"/>
      <c r="C45" s="23" t="s">
        <v>86</v>
      </c>
      <c r="D45" s="36"/>
      <c r="E45" s="36"/>
      <c r="F45" s="36"/>
      <c r="G45" s="36"/>
      <c r="H45" s="36"/>
      <c r="I45" s="36"/>
      <c r="J45" s="36"/>
      <c r="K45" s="36"/>
      <c r="L45" s="10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7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6.25" customHeight="1">
      <c r="A48" s="34"/>
      <c r="B48" s="35"/>
      <c r="C48" s="36"/>
      <c r="D48" s="36"/>
      <c r="E48" s="335" t="str">
        <f>E7</f>
        <v>Revize UTZ/E (zabezpečovací a sdělovací zařízení) ve správě OŘ OVA 2025-2027</v>
      </c>
      <c r="F48" s="336"/>
      <c r="G48" s="336"/>
      <c r="H48" s="336"/>
      <c r="I48" s="36"/>
      <c r="J48" s="36"/>
      <c r="K48" s="36"/>
      <c r="L48" s="10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84</v>
      </c>
      <c r="D49" s="36"/>
      <c r="E49" s="36"/>
      <c r="F49" s="36"/>
      <c r="G49" s="36"/>
      <c r="H49" s="36"/>
      <c r="I49" s="36"/>
      <c r="J49" s="36"/>
      <c r="K49" s="36"/>
      <c r="L49" s="10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07" t="str">
        <f>E9</f>
        <v>01 - Sborník ÚOŽI</v>
      </c>
      <c r="F50" s="337"/>
      <c r="G50" s="337"/>
      <c r="H50" s="337"/>
      <c r="I50" s="36"/>
      <c r="J50" s="36"/>
      <c r="K50" s="36"/>
      <c r="L50" s="10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7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Oblastní ředitelství Ostrava</v>
      </c>
      <c r="G52" s="36"/>
      <c r="H52" s="36"/>
      <c r="I52" s="29" t="s">
        <v>24</v>
      </c>
      <c r="J52" s="59">
        <f>IF(J12="","",J12)</f>
        <v>0</v>
      </c>
      <c r="K52" s="36"/>
      <c r="L52" s="10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7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Správa železnic, státní organizace</v>
      </c>
      <c r="G54" s="36"/>
      <c r="H54" s="36"/>
      <c r="I54" s="29" t="s">
        <v>32</v>
      </c>
      <c r="J54" s="32" t="str">
        <f>E21</f>
        <v xml:space="preserve"> </v>
      </c>
      <c r="K54" s="36"/>
      <c r="L54" s="10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Jana Kotasková</v>
      </c>
      <c r="K55" s="36"/>
      <c r="L55" s="10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2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26" t="s">
        <v>87</v>
      </c>
      <c r="D57" s="127"/>
      <c r="E57" s="127"/>
      <c r="F57" s="127"/>
      <c r="G57" s="127"/>
      <c r="H57" s="127"/>
      <c r="I57" s="127"/>
      <c r="J57" s="128" t="s">
        <v>88</v>
      </c>
      <c r="K57" s="127"/>
      <c r="L57" s="10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2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75" customHeight="1">
      <c r="A59" s="34"/>
      <c r="B59" s="35"/>
      <c r="C59" s="129" t="s">
        <v>70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89</v>
      </c>
    </row>
    <row r="60" spans="1:47" s="9" customFormat="1" ht="25" customHeight="1">
      <c r="B60" s="130"/>
      <c r="C60" s="131"/>
      <c r="D60" s="132" t="s">
        <v>90</v>
      </c>
      <c r="E60" s="133"/>
      <c r="F60" s="133"/>
      <c r="G60" s="133"/>
      <c r="H60" s="133"/>
      <c r="I60" s="133"/>
      <c r="J60" s="134">
        <f>J81</f>
        <v>0</v>
      </c>
      <c r="K60" s="131"/>
      <c r="L60" s="135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7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2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7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2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5" customHeight="1">
      <c r="A67" s="34"/>
      <c r="B67" s="35"/>
      <c r="C67" s="23" t="s">
        <v>91</v>
      </c>
      <c r="D67" s="36"/>
      <c r="E67" s="36"/>
      <c r="F67" s="36"/>
      <c r="G67" s="36"/>
      <c r="H67" s="36"/>
      <c r="I67" s="36"/>
      <c r="J67" s="36"/>
      <c r="K67" s="36"/>
      <c r="L67" s="102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7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2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2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26.25" customHeight="1">
      <c r="A70" s="34"/>
      <c r="B70" s="35"/>
      <c r="C70" s="36"/>
      <c r="D70" s="36"/>
      <c r="E70" s="335" t="str">
        <f>E7</f>
        <v>Revize UTZ/E (zabezpečovací a sdělovací zařízení) ve správě OŘ OVA 2025-2027</v>
      </c>
      <c r="F70" s="336"/>
      <c r="G70" s="336"/>
      <c r="H70" s="336"/>
      <c r="I70" s="36"/>
      <c r="J70" s="36"/>
      <c r="K70" s="36"/>
      <c r="L70" s="102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84</v>
      </c>
      <c r="D71" s="36"/>
      <c r="E71" s="36"/>
      <c r="F71" s="36"/>
      <c r="G71" s="36"/>
      <c r="H71" s="36"/>
      <c r="I71" s="36"/>
      <c r="J71" s="36"/>
      <c r="K71" s="36"/>
      <c r="L71" s="102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07" t="str">
        <f>E9</f>
        <v>01 - Sborník ÚOŽI</v>
      </c>
      <c r="F72" s="337"/>
      <c r="G72" s="337"/>
      <c r="H72" s="337"/>
      <c r="I72" s="36"/>
      <c r="J72" s="36"/>
      <c r="K72" s="36"/>
      <c r="L72" s="102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7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2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22</v>
      </c>
      <c r="D74" s="36"/>
      <c r="E74" s="36"/>
      <c r="F74" s="27" t="str">
        <f>F12</f>
        <v>Oblastní ředitelství Ostrava</v>
      </c>
      <c r="G74" s="36"/>
      <c r="H74" s="36"/>
      <c r="I74" s="29" t="s">
        <v>24</v>
      </c>
      <c r="J74" s="59">
        <f>IF(J12="","",J12)</f>
        <v>0</v>
      </c>
      <c r="K74" s="36"/>
      <c r="L74" s="102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7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2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15" customHeight="1">
      <c r="A76" s="34"/>
      <c r="B76" s="35"/>
      <c r="C76" s="29" t="s">
        <v>25</v>
      </c>
      <c r="D76" s="36"/>
      <c r="E76" s="36"/>
      <c r="F76" s="27" t="str">
        <f>E15</f>
        <v>Správa železnic, státní organizace</v>
      </c>
      <c r="G76" s="36"/>
      <c r="H76" s="36"/>
      <c r="I76" s="29" t="s">
        <v>32</v>
      </c>
      <c r="J76" s="32" t="str">
        <f>E21</f>
        <v xml:space="preserve"> </v>
      </c>
      <c r="K76" s="36"/>
      <c r="L76" s="10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15" customHeight="1">
      <c r="A77" s="34"/>
      <c r="B77" s="35"/>
      <c r="C77" s="29" t="s">
        <v>29</v>
      </c>
      <c r="D77" s="36"/>
      <c r="E77" s="36"/>
      <c r="F77" s="27" t="str">
        <f>IF(E18="","",E18)</f>
        <v>Vyplň údaj</v>
      </c>
      <c r="G77" s="36"/>
      <c r="H77" s="36"/>
      <c r="I77" s="29" t="s">
        <v>34</v>
      </c>
      <c r="J77" s="32" t="str">
        <f>E24</f>
        <v>Jana Kotasková</v>
      </c>
      <c r="K77" s="36"/>
      <c r="L77" s="10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2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0" customFormat="1" ht="29.25" customHeight="1">
      <c r="A79" s="136"/>
      <c r="B79" s="137"/>
      <c r="C79" s="138" t="s">
        <v>92</v>
      </c>
      <c r="D79" s="139" t="s">
        <v>57</v>
      </c>
      <c r="E79" s="139" t="s">
        <v>53</v>
      </c>
      <c r="F79" s="139" t="s">
        <v>54</v>
      </c>
      <c r="G79" s="139" t="s">
        <v>93</v>
      </c>
      <c r="H79" s="139" t="s">
        <v>94</v>
      </c>
      <c r="I79" s="139" t="s">
        <v>95</v>
      </c>
      <c r="J79" s="139" t="s">
        <v>88</v>
      </c>
      <c r="K79" s="140" t="s">
        <v>96</v>
      </c>
      <c r="L79" s="141"/>
      <c r="M79" s="68" t="s">
        <v>21</v>
      </c>
      <c r="N79" s="69" t="s">
        <v>42</v>
      </c>
      <c r="O79" s="69" t="s">
        <v>97</v>
      </c>
      <c r="P79" s="69" t="s">
        <v>98</v>
      </c>
      <c r="Q79" s="69" t="s">
        <v>99</v>
      </c>
      <c r="R79" s="69" t="s">
        <v>100</v>
      </c>
      <c r="S79" s="69" t="s">
        <v>101</v>
      </c>
      <c r="T79" s="70" t="s">
        <v>102</v>
      </c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</row>
    <row r="80" spans="1:63" s="2" customFormat="1" ht="22.75" customHeight="1">
      <c r="A80" s="34"/>
      <c r="B80" s="35"/>
      <c r="C80" s="75" t="s">
        <v>103</v>
      </c>
      <c r="D80" s="36"/>
      <c r="E80" s="36"/>
      <c r="F80" s="36"/>
      <c r="G80" s="36"/>
      <c r="H80" s="36"/>
      <c r="I80" s="36"/>
      <c r="J80" s="142">
        <f>BK80</f>
        <v>0</v>
      </c>
      <c r="K80" s="36"/>
      <c r="L80" s="39"/>
      <c r="M80" s="71"/>
      <c r="N80" s="143"/>
      <c r="O80" s="72"/>
      <c r="P80" s="144">
        <f>P81</f>
        <v>0</v>
      </c>
      <c r="Q80" s="72"/>
      <c r="R80" s="144">
        <f>R81</f>
        <v>0</v>
      </c>
      <c r="S80" s="72"/>
      <c r="T80" s="145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71</v>
      </c>
      <c r="AU80" s="17" t="s">
        <v>89</v>
      </c>
      <c r="BK80" s="146">
        <f>BK81</f>
        <v>0</v>
      </c>
    </row>
    <row r="81" spans="1:65" s="11" customFormat="1" ht="25.9" customHeight="1">
      <c r="B81" s="147"/>
      <c r="C81" s="148"/>
      <c r="D81" s="149" t="s">
        <v>71</v>
      </c>
      <c r="E81" s="150" t="s">
        <v>104</v>
      </c>
      <c r="F81" s="150" t="s">
        <v>105</v>
      </c>
      <c r="G81" s="148"/>
      <c r="H81" s="148"/>
      <c r="I81" s="151"/>
      <c r="J81" s="152">
        <f>BK81</f>
        <v>0</v>
      </c>
      <c r="K81" s="148"/>
      <c r="L81" s="153"/>
      <c r="M81" s="154"/>
      <c r="N81" s="155"/>
      <c r="O81" s="155"/>
      <c r="P81" s="156">
        <f>SUM(P82:P168)</f>
        <v>0</v>
      </c>
      <c r="Q81" s="155"/>
      <c r="R81" s="156">
        <f>SUM(R82:R168)</f>
        <v>0</v>
      </c>
      <c r="S81" s="155"/>
      <c r="T81" s="157">
        <f>SUM(T82:T168)</f>
        <v>0</v>
      </c>
      <c r="AR81" s="158" t="s">
        <v>106</v>
      </c>
      <c r="AT81" s="159" t="s">
        <v>71</v>
      </c>
      <c r="AU81" s="159" t="s">
        <v>72</v>
      </c>
      <c r="AY81" s="158" t="s">
        <v>107</v>
      </c>
      <c r="BK81" s="160">
        <f>SUM(BK82:BK168)</f>
        <v>0</v>
      </c>
    </row>
    <row r="82" spans="1:65" s="2" customFormat="1" ht="55.5" customHeight="1">
      <c r="A82" s="34"/>
      <c r="B82" s="35"/>
      <c r="C82" s="161" t="s">
        <v>80</v>
      </c>
      <c r="D82" s="161" t="s">
        <v>108</v>
      </c>
      <c r="E82" s="162" t="s">
        <v>109</v>
      </c>
      <c r="F82" s="163" t="s">
        <v>110</v>
      </c>
      <c r="G82" s="164" t="s">
        <v>111</v>
      </c>
      <c r="H82" s="165">
        <v>4</v>
      </c>
      <c r="I82" s="166"/>
      <c r="J82" s="167">
        <f>ROUND(I82*H82,2)</f>
        <v>0</v>
      </c>
      <c r="K82" s="163" t="s">
        <v>112</v>
      </c>
      <c r="L82" s="39"/>
      <c r="M82" s="168" t="s">
        <v>21</v>
      </c>
      <c r="N82" s="169" t="s">
        <v>43</v>
      </c>
      <c r="O82" s="64"/>
      <c r="P82" s="170">
        <f>O82*H82</f>
        <v>0</v>
      </c>
      <c r="Q82" s="170">
        <v>0</v>
      </c>
      <c r="R82" s="170">
        <f>Q82*H82</f>
        <v>0</v>
      </c>
      <c r="S82" s="170">
        <v>0</v>
      </c>
      <c r="T82" s="171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72" t="s">
        <v>106</v>
      </c>
      <c r="AT82" s="172" t="s">
        <v>108</v>
      </c>
      <c r="AU82" s="172" t="s">
        <v>80</v>
      </c>
      <c r="AY82" s="17" t="s">
        <v>107</v>
      </c>
      <c r="BE82" s="173">
        <f>IF(N82="základní",J82,0)</f>
        <v>0</v>
      </c>
      <c r="BF82" s="173">
        <f>IF(N82="snížená",J82,0)</f>
        <v>0</v>
      </c>
      <c r="BG82" s="173">
        <f>IF(N82="zákl. přenesená",J82,0)</f>
        <v>0</v>
      </c>
      <c r="BH82" s="173">
        <f>IF(N82="sníž. přenesená",J82,0)</f>
        <v>0</v>
      </c>
      <c r="BI82" s="173">
        <f>IF(N82="nulová",J82,0)</f>
        <v>0</v>
      </c>
      <c r="BJ82" s="17" t="s">
        <v>80</v>
      </c>
      <c r="BK82" s="173">
        <f>ROUND(I82*H82,2)</f>
        <v>0</v>
      </c>
      <c r="BL82" s="17" t="s">
        <v>106</v>
      </c>
      <c r="BM82" s="172" t="s">
        <v>113</v>
      </c>
    </row>
    <row r="83" spans="1:65" s="12" customFormat="1" ht="10">
      <c r="B83" s="174"/>
      <c r="C83" s="175"/>
      <c r="D83" s="176" t="s">
        <v>114</v>
      </c>
      <c r="E83" s="177" t="s">
        <v>21</v>
      </c>
      <c r="F83" s="178" t="s">
        <v>115</v>
      </c>
      <c r="G83" s="175"/>
      <c r="H83" s="179">
        <v>3</v>
      </c>
      <c r="I83" s="180"/>
      <c r="J83" s="175"/>
      <c r="K83" s="175"/>
      <c r="L83" s="181"/>
      <c r="M83" s="182"/>
      <c r="N83" s="183"/>
      <c r="O83" s="183"/>
      <c r="P83" s="183"/>
      <c r="Q83" s="183"/>
      <c r="R83" s="183"/>
      <c r="S83" s="183"/>
      <c r="T83" s="184"/>
      <c r="AT83" s="185" t="s">
        <v>114</v>
      </c>
      <c r="AU83" s="185" t="s">
        <v>80</v>
      </c>
      <c r="AV83" s="12" t="s">
        <v>82</v>
      </c>
      <c r="AW83" s="12" t="s">
        <v>31</v>
      </c>
      <c r="AX83" s="12" t="s">
        <v>72</v>
      </c>
      <c r="AY83" s="185" t="s">
        <v>107</v>
      </c>
    </row>
    <row r="84" spans="1:65" s="12" customFormat="1" ht="10">
      <c r="B84" s="174"/>
      <c r="C84" s="175"/>
      <c r="D84" s="176" t="s">
        <v>114</v>
      </c>
      <c r="E84" s="177" t="s">
        <v>21</v>
      </c>
      <c r="F84" s="178" t="s">
        <v>116</v>
      </c>
      <c r="G84" s="175"/>
      <c r="H84" s="179">
        <v>1</v>
      </c>
      <c r="I84" s="180"/>
      <c r="J84" s="175"/>
      <c r="K84" s="175"/>
      <c r="L84" s="181"/>
      <c r="M84" s="182"/>
      <c r="N84" s="183"/>
      <c r="O84" s="183"/>
      <c r="P84" s="183"/>
      <c r="Q84" s="183"/>
      <c r="R84" s="183"/>
      <c r="S84" s="183"/>
      <c r="T84" s="184"/>
      <c r="AT84" s="185" t="s">
        <v>114</v>
      </c>
      <c r="AU84" s="185" t="s">
        <v>80</v>
      </c>
      <c r="AV84" s="12" t="s">
        <v>82</v>
      </c>
      <c r="AW84" s="12" t="s">
        <v>31</v>
      </c>
      <c r="AX84" s="12" t="s">
        <v>72</v>
      </c>
      <c r="AY84" s="185" t="s">
        <v>107</v>
      </c>
    </row>
    <row r="85" spans="1:65" s="13" customFormat="1" ht="10">
      <c r="B85" s="186"/>
      <c r="C85" s="187"/>
      <c r="D85" s="176" t="s">
        <v>114</v>
      </c>
      <c r="E85" s="188" t="s">
        <v>21</v>
      </c>
      <c r="F85" s="189" t="s">
        <v>117</v>
      </c>
      <c r="G85" s="187"/>
      <c r="H85" s="190">
        <v>4</v>
      </c>
      <c r="I85" s="191"/>
      <c r="J85" s="187"/>
      <c r="K85" s="187"/>
      <c r="L85" s="192"/>
      <c r="M85" s="193"/>
      <c r="N85" s="194"/>
      <c r="O85" s="194"/>
      <c r="P85" s="194"/>
      <c r="Q85" s="194"/>
      <c r="R85" s="194"/>
      <c r="S85" s="194"/>
      <c r="T85" s="195"/>
      <c r="AT85" s="196" t="s">
        <v>114</v>
      </c>
      <c r="AU85" s="196" t="s">
        <v>80</v>
      </c>
      <c r="AV85" s="13" t="s">
        <v>106</v>
      </c>
      <c r="AW85" s="13" t="s">
        <v>31</v>
      </c>
      <c r="AX85" s="13" t="s">
        <v>80</v>
      </c>
      <c r="AY85" s="196" t="s">
        <v>107</v>
      </c>
    </row>
    <row r="86" spans="1:65" s="2" customFormat="1" ht="55.5" customHeight="1">
      <c r="A86" s="34"/>
      <c r="B86" s="35"/>
      <c r="C86" s="161" t="s">
        <v>82</v>
      </c>
      <c r="D86" s="161" t="s">
        <v>108</v>
      </c>
      <c r="E86" s="162" t="s">
        <v>118</v>
      </c>
      <c r="F86" s="163" t="s">
        <v>119</v>
      </c>
      <c r="G86" s="164" t="s">
        <v>111</v>
      </c>
      <c r="H86" s="165">
        <v>1</v>
      </c>
      <c r="I86" s="166"/>
      <c r="J86" s="167">
        <f>ROUND(I86*H86,2)</f>
        <v>0</v>
      </c>
      <c r="K86" s="163" t="s">
        <v>112</v>
      </c>
      <c r="L86" s="39"/>
      <c r="M86" s="168" t="s">
        <v>21</v>
      </c>
      <c r="N86" s="169" t="s">
        <v>43</v>
      </c>
      <c r="O86" s="64"/>
      <c r="P86" s="170">
        <f>O86*H86</f>
        <v>0</v>
      </c>
      <c r="Q86" s="170">
        <v>0</v>
      </c>
      <c r="R86" s="170">
        <f>Q86*H86</f>
        <v>0</v>
      </c>
      <c r="S86" s="170">
        <v>0</v>
      </c>
      <c r="T86" s="17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2" t="s">
        <v>106</v>
      </c>
      <c r="AT86" s="172" t="s">
        <v>108</v>
      </c>
      <c r="AU86" s="172" t="s">
        <v>80</v>
      </c>
      <c r="AY86" s="17" t="s">
        <v>107</v>
      </c>
      <c r="BE86" s="173">
        <f>IF(N86="základní",J86,0)</f>
        <v>0</v>
      </c>
      <c r="BF86" s="173">
        <f>IF(N86="snížená",J86,0)</f>
        <v>0</v>
      </c>
      <c r="BG86" s="173">
        <f>IF(N86="zákl. přenesená",J86,0)</f>
        <v>0</v>
      </c>
      <c r="BH86" s="173">
        <f>IF(N86="sníž. přenesená",J86,0)</f>
        <v>0</v>
      </c>
      <c r="BI86" s="173">
        <f>IF(N86="nulová",J86,0)</f>
        <v>0</v>
      </c>
      <c r="BJ86" s="17" t="s">
        <v>80</v>
      </c>
      <c r="BK86" s="173">
        <f>ROUND(I86*H86,2)</f>
        <v>0</v>
      </c>
      <c r="BL86" s="17" t="s">
        <v>106</v>
      </c>
      <c r="BM86" s="172" t="s">
        <v>120</v>
      </c>
    </row>
    <row r="87" spans="1:65" s="12" customFormat="1" ht="10">
      <c r="B87" s="174"/>
      <c r="C87" s="175"/>
      <c r="D87" s="176" t="s">
        <v>114</v>
      </c>
      <c r="E87" s="177" t="s">
        <v>21</v>
      </c>
      <c r="F87" s="178" t="s">
        <v>121</v>
      </c>
      <c r="G87" s="175"/>
      <c r="H87" s="179">
        <v>1</v>
      </c>
      <c r="I87" s="180"/>
      <c r="J87" s="175"/>
      <c r="K87" s="175"/>
      <c r="L87" s="181"/>
      <c r="M87" s="182"/>
      <c r="N87" s="183"/>
      <c r="O87" s="183"/>
      <c r="P87" s="183"/>
      <c r="Q87" s="183"/>
      <c r="R87" s="183"/>
      <c r="S87" s="183"/>
      <c r="T87" s="184"/>
      <c r="AT87" s="185" t="s">
        <v>114</v>
      </c>
      <c r="AU87" s="185" t="s">
        <v>80</v>
      </c>
      <c r="AV87" s="12" t="s">
        <v>82</v>
      </c>
      <c r="AW87" s="12" t="s">
        <v>31</v>
      </c>
      <c r="AX87" s="12" t="s">
        <v>72</v>
      </c>
      <c r="AY87" s="185" t="s">
        <v>107</v>
      </c>
    </row>
    <row r="88" spans="1:65" s="13" customFormat="1" ht="10">
      <c r="B88" s="186"/>
      <c r="C88" s="187"/>
      <c r="D88" s="176" t="s">
        <v>114</v>
      </c>
      <c r="E88" s="188" t="s">
        <v>21</v>
      </c>
      <c r="F88" s="189" t="s">
        <v>117</v>
      </c>
      <c r="G88" s="187"/>
      <c r="H88" s="190">
        <v>1</v>
      </c>
      <c r="I88" s="191"/>
      <c r="J88" s="187"/>
      <c r="K88" s="187"/>
      <c r="L88" s="192"/>
      <c r="M88" s="193"/>
      <c r="N88" s="194"/>
      <c r="O88" s="194"/>
      <c r="P88" s="194"/>
      <c r="Q88" s="194"/>
      <c r="R88" s="194"/>
      <c r="S88" s="194"/>
      <c r="T88" s="195"/>
      <c r="AT88" s="196" t="s">
        <v>114</v>
      </c>
      <c r="AU88" s="196" t="s">
        <v>80</v>
      </c>
      <c r="AV88" s="13" t="s">
        <v>106</v>
      </c>
      <c r="AW88" s="13" t="s">
        <v>31</v>
      </c>
      <c r="AX88" s="13" t="s">
        <v>80</v>
      </c>
      <c r="AY88" s="196" t="s">
        <v>107</v>
      </c>
    </row>
    <row r="89" spans="1:65" s="2" customFormat="1" ht="55.5" customHeight="1">
      <c r="A89" s="34"/>
      <c r="B89" s="35"/>
      <c r="C89" s="161" t="s">
        <v>122</v>
      </c>
      <c r="D89" s="161" t="s">
        <v>108</v>
      </c>
      <c r="E89" s="162" t="s">
        <v>123</v>
      </c>
      <c r="F89" s="163" t="s">
        <v>124</v>
      </c>
      <c r="G89" s="164" t="s">
        <v>111</v>
      </c>
      <c r="H89" s="165">
        <v>1</v>
      </c>
      <c r="I89" s="166"/>
      <c r="J89" s="167">
        <f>ROUND(I89*H89,2)</f>
        <v>0</v>
      </c>
      <c r="K89" s="163" t="s">
        <v>112</v>
      </c>
      <c r="L89" s="39"/>
      <c r="M89" s="168" t="s">
        <v>21</v>
      </c>
      <c r="N89" s="169" t="s">
        <v>43</v>
      </c>
      <c r="O89" s="64"/>
      <c r="P89" s="170">
        <f>O89*H89</f>
        <v>0</v>
      </c>
      <c r="Q89" s="170">
        <v>0</v>
      </c>
      <c r="R89" s="170">
        <f>Q89*H89</f>
        <v>0</v>
      </c>
      <c r="S89" s="170">
        <v>0</v>
      </c>
      <c r="T89" s="17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2" t="s">
        <v>106</v>
      </c>
      <c r="AT89" s="172" t="s">
        <v>108</v>
      </c>
      <c r="AU89" s="172" t="s">
        <v>80</v>
      </c>
      <c r="AY89" s="17" t="s">
        <v>107</v>
      </c>
      <c r="BE89" s="173">
        <f>IF(N89="základní",J89,0)</f>
        <v>0</v>
      </c>
      <c r="BF89" s="173">
        <f>IF(N89="snížená",J89,0)</f>
        <v>0</v>
      </c>
      <c r="BG89" s="173">
        <f>IF(N89="zákl. přenesená",J89,0)</f>
        <v>0</v>
      </c>
      <c r="BH89" s="173">
        <f>IF(N89="sníž. přenesená",J89,0)</f>
        <v>0</v>
      </c>
      <c r="BI89" s="173">
        <f>IF(N89="nulová",J89,0)</f>
        <v>0</v>
      </c>
      <c r="BJ89" s="17" t="s">
        <v>80</v>
      </c>
      <c r="BK89" s="173">
        <f>ROUND(I89*H89,2)</f>
        <v>0</v>
      </c>
      <c r="BL89" s="17" t="s">
        <v>106</v>
      </c>
      <c r="BM89" s="172" t="s">
        <v>125</v>
      </c>
    </row>
    <row r="90" spans="1:65" s="12" customFormat="1" ht="10">
      <c r="B90" s="174"/>
      <c r="C90" s="175"/>
      <c r="D90" s="176" t="s">
        <v>114</v>
      </c>
      <c r="E90" s="177" t="s">
        <v>21</v>
      </c>
      <c r="F90" s="178" t="s">
        <v>116</v>
      </c>
      <c r="G90" s="175"/>
      <c r="H90" s="179">
        <v>1</v>
      </c>
      <c r="I90" s="180"/>
      <c r="J90" s="175"/>
      <c r="K90" s="175"/>
      <c r="L90" s="181"/>
      <c r="M90" s="182"/>
      <c r="N90" s="183"/>
      <c r="O90" s="183"/>
      <c r="P90" s="183"/>
      <c r="Q90" s="183"/>
      <c r="R90" s="183"/>
      <c r="S90" s="183"/>
      <c r="T90" s="184"/>
      <c r="AT90" s="185" t="s">
        <v>114</v>
      </c>
      <c r="AU90" s="185" t="s">
        <v>80</v>
      </c>
      <c r="AV90" s="12" t="s">
        <v>82</v>
      </c>
      <c r="AW90" s="12" t="s">
        <v>31</v>
      </c>
      <c r="AX90" s="12" t="s">
        <v>72</v>
      </c>
      <c r="AY90" s="185" t="s">
        <v>107</v>
      </c>
    </row>
    <row r="91" spans="1:65" s="13" customFormat="1" ht="10">
      <c r="B91" s="186"/>
      <c r="C91" s="187"/>
      <c r="D91" s="176" t="s">
        <v>114</v>
      </c>
      <c r="E91" s="188" t="s">
        <v>21</v>
      </c>
      <c r="F91" s="189" t="s">
        <v>117</v>
      </c>
      <c r="G91" s="187"/>
      <c r="H91" s="190">
        <v>1</v>
      </c>
      <c r="I91" s="191"/>
      <c r="J91" s="187"/>
      <c r="K91" s="187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114</v>
      </c>
      <c r="AU91" s="196" t="s">
        <v>80</v>
      </c>
      <c r="AV91" s="13" t="s">
        <v>106</v>
      </c>
      <c r="AW91" s="13" t="s">
        <v>31</v>
      </c>
      <c r="AX91" s="13" t="s">
        <v>80</v>
      </c>
      <c r="AY91" s="196" t="s">
        <v>107</v>
      </c>
    </row>
    <row r="92" spans="1:65" s="2" customFormat="1" ht="55.5" customHeight="1">
      <c r="A92" s="34"/>
      <c r="B92" s="35"/>
      <c r="C92" s="161" t="s">
        <v>106</v>
      </c>
      <c r="D92" s="161" t="s">
        <v>108</v>
      </c>
      <c r="E92" s="162" t="s">
        <v>126</v>
      </c>
      <c r="F92" s="163" t="s">
        <v>127</v>
      </c>
      <c r="G92" s="164" t="s">
        <v>111</v>
      </c>
      <c r="H92" s="165">
        <v>9</v>
      </c>
      <c r="I92" s="166"/>
      <c r="J92" s="167">
        <f>ROUND(I92*H92,2)</f>
        <v>0</v>
      </c>
      <c r="K92" s="163" t="s">
        <v>112</v>
      </c>
      <c r="L92" s="39"/>
      <c r="M92" s="168" t="s">
        <v>21</v>
      </c>
      <c r="N92" s="169" t="s">
        <v>43</v>
      </c>
      <c r="O92" s="64"/>
      <c r="P92" s="170">
        <f>O92*H92</f>
        <v>0</v>
      </c>
      <c r="Q92" s="170">
        <v>0</v>
      </c>
      <c r="R92" s="170">
        <f>Q92*H92</f>
        <v>0</v>
      </c>
      <c r="S92" s="170">
        <v>0</v>
      </c>
      <c r="T92" s="17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2" t="s">
        <v>106</v>
      </c>
      <c r="AT92" s="172" t="s">
        <v>108</v>
      </c>
      <c r="AU92" s="172" t="s">
        <v>80</v>
      </c>
      <c r="AY92" s="17" t="s">
        <v>107</v>
      </c>
      <c r="BE92" s="173">
        <f>IF(N92="základní",J92,0)</f>
        <v>0</v>
      </c>
      <c r="BF92" s="173">
        <f>IF(N92="snížená",J92,0)</f>
        <v>0</v>
      </c>
      <c r="BG92" s="173">
        <f>IF(N92="zákl. přenesená",J92,0)</f>
        <v>0</v>
      </c>
      <c r="BH92" s="173">
        <f>IF(N92="sníž. přenesená",J92,0)</f>
        <v>0</v>
      </c>
      <c r="BI92" s="173">
        <f>IF(N92="nulová",J92,0)</f>
        <v>0</v>
      </c>
      <c r="BJ92" s="17" t="s">
        <v>80</v>
      </c>
      <c r="BK92" s="173">
        <f>ROUND(I92*H92,2)</f>
        <v>0</v>
      </c>
      <c r="BL92" s="17" t="s">
        <v>106</v>
      </c>
      <c r="BM92" s="172" t="s">
        <v>128</v>
      </c>
    </row>
    <row r="93" spans="1:65" s="12" customFormat="1" ht="10">
      <c r="B93" s="174"/>
      <c r="C93" s="175"/>
      <c r="D93" s="176" t="s">
        <v>114</v>
      </c>
      <c r="E93" s="177" t="s">
        <v>21</v>
      </c>
      <c r="F93" s="178" t="s">
        <v>115</v>
      </c>
      <c r="G93" s="175"/>
      <c r="H93" s="179">
        <v>3</v>
      </c>
      <c r="I93" s="180"/>
      <c r="J93" s="175"/>
      <c r="K93" s="175"/>
      <c r="L93" s="181"/>
      <c r="M93" s="182"/>
      <c r="N93" s="183"/>
      <c r="O93" s="183"/>
      <c r="P93" s="183"/>
      <c r="Q93" s="183"/>
      <c r="R93" s="183"/>
      <c r="S93" s="183"/>
      <c r="T93" s="184"/>
      <c r="AT93" s="185" t="s">
        <v>114</v>
      </c>
      <c r="AU93" s="185" t="s">
        <v>80</v>
      </c>
      <c r="AV93" s="12" t="s">
        <v>82</v>
      </c>
      <c r="AW93" s="12" t="s">
        <v>31</v>
      </c>
      <c r="AX93" s="12" t="s">
        <v>72</v>
      </c>
      <c r="AY93" s="185" t="s">
        <v>107</v>
      </c>
    </row>
    <row r="94" spans="1:65" s="12" customFormat="1" ht="10">
      <c r="B94" s="174"/>
      <c r="C94" s="175"/>
      <c r="D94" s="176" t="s">
        <v>114</v>
      </c>
      <c r="E94" s="177" t="s">
        <v>21</v>
      </c>
      <c r="F94" s="178" t="s">
        <v>129</v>
      </c>
      <c r="G94" s="175"/>
      <c r="H94" s="179">
        <v>4</v>
      </c>
      <c r="I94" s="180"/>
      <c r="J94" s="175"/>
      <c r="K94" s="175"/>
      <c r="L94" s="181"/>
      <c r="M94" s="182"/>
      <c r="N94" s="183"/>
      <c r="O94" s="183"/>
      <c r="P94" s="183"/>
      <c r="Q94" s="183"/>
      <c r="R94" s="183"/>
      <c r="S94" s="183"/>
      <c r="T94" s="184"/>
      <c r="AT94" s="185" t="s">
        <v>114</v>
      </c>
      <c r="AU94" s="185" t="s">
        <v>80</v>
      </c>
      <c r="AV94" s="12" t="s">
        <v>82</v>
      </c>
      <c r="AW94" s="12" t="s">
        <v>31</v>
      </c>
      <c r="AX94" s="12" t="s">
        <v>72</v>
      </c>
      <c r="AY94" s="185" t="s">
        <v>107</v>
      </c>
    </row>
    <row r="95" spans="1:65" s="12" customFormat="1" ht="10">
      <c r="B95" s="174"/>
      <c r="C95" s="175"/>
      <c r="D95" s="176" t="s">
        <v>114</v>
      </c>
      <c r="E95" s="177" t="s">
        <v>21</v>
      </c>
      <c r="F95" s="178" t="s">
        <v>130</v>
      </c>
      <c r="G95" s="175"/>
      <c r="H95" s="179">
        <v>2</v>
      </c>
      <c r="I95" s="180"/>
      <c r="J95" s="175"/>
      <c r="K95" s="175"/>
      <c r="L95" s="181"/>
      <c r="M95" s="182"/>
      <c r="N95" s="183"/>
      <c r="O95" s="183"/>
      <c r="P95" s="183"/>
      <c r="Q95" s="183"/>
      <c r="R95" s="183"/>
      <c r="S95" s="183"/>
      <c r="T95" s="184"/>
      <c r="AT95" s="185" t="s">
        <v>114</v>
      </c>
      <c r="AU95" s="185" t="s">
        <v>80</v>
      </c>
      <c r="AV95" s="12" t="s">
        <v>82</v>
      </c>
      <c r="AW95" s="12" t="s">
        <v>31</v>
      </c>
      <c r="AX95" s="12" t="s">
        <v>72</v>
      </c>
      <c r="AY95" s="185" t="s">
        <v>107</v>
      </c>
    </row>
    <row r="96" spans="1:65" s="13" customFormat="1" ht="10">
      <c r="B96" s="186"/>
      <c r="C96" s="187"/>
      <c r="D96" s="176" t="s">
        <v>114</v>
      </c>
      <c r="E96" s="188" t="s">
        <v>21</v>
      </c>
      <c r="F96" s="189" t="s">
        <v>117</v>
      </c>
      <c r="G96" s="187"/>
      <c r="H96" s="190">
        <v>9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114</v>
      </c>
      <c r="AU96" s="196" t="s">
        <v>80</v>
      </c>
      <c r="AV96" s="13" t="s">
        <v>106</v>
      </c>
      <c r="AW96" s="13" t="s">
        <v>31</v>
      </c>
      <c r="AX96" s="13" t="s">
        <v>80</v>
      </c>
      <c r="AY96" s="196" t="s">
        <v>107</v>
      </c>
    </row>
    <row r="97" spans="1:65" s="2" customFormat="1" ht="55.5" customHeight="1">
      <c r="A97" s="34"/>
      <c r="B97" s="35"/>
      <c r="C97" s="161" t="s">
        <v>131</v>
      </c>
      <c r="D97" s="161" t="s">
        <v>108</v>
      </c>
      <c r="E97" s="162" t="s">
        <v>132</v>
      </c>
      <c r="F97" s="163" t="s">
        <v>133</v>
      </c>
      <c r="G97" s="164" t="s">
        <v>111</v>
      </c>
      <c r="H97" s="165">
        <v>2</v>
      </c>
      <c r="I97" s="166"/>
      <c r="J97" s="167">
        <f>ROUND(I97*H97,2)</f>
        <v>0</v>
      </c>
      <c r="K97" s="163" t="s">
        <v>112</v>
      </c>
      <c r="L97" s="39"/>
      <c r="M97" s="168" t="s">
        <v>21</v>
      </c>
      <c r="N97" s="169" t="s">
        <v>43</v>
      </c>
      <c r="O97" s="64"/>
      <c r="P97" s="170">
        <f>O97*H97</f>
        <v>0</v>
      </c>
      <c r="Q97" s="170">
        <v>0</v>
      </c>
      <c r="R97" s="170">
        <f>Q97*H97</f>
        <v>0</v>
      </c>
      <c r="S97" s="170">
        <v>0</v>
      </c>
      <c r="T97" s="17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2" t="s">
        <v>106</v>
      </c>
      <c r="AT97" s="172" t="s">
        <v>108</v>
      </c>
      <c r="AU97" s="172" t="s">
        <v>80</v>
      </c>
      <c r="AY97" s="17" t="s">
        <v>107</v>
      </c>
      <c r="BE97" s="173">
        <f>IF(N97="základní",J97,0)</f>
        <v>0</v>
      </c>
      <c r="BF97" s="173">
        <f>IF(N97="snížená",J97,0)</f>
        <v>0</v>
      </c>
      <c r="BG97" s="173">
        <f>IF(N97="zákl. přenesená",J97,0)</f>
        <v>0</v>
      </c>
      <c r="BH97" s="173">
        <f>IF(N97="sníž. přenesená",J97,0)</f>
        <v>0</v>
      </c>
      <c r="BI97" s="173">
        <f>IF(N97="nulová",J97,0)</f>
        <v>0</v>
      </c>
      <c r="BJ97" s="17" t="s">
        <v>80</v>
      </c>
      <c r="BK97" s="173">
        <f>ROUND(I97*H97,2)</f>
        <v>0</v>
      </c>
      <c r="BL97" s="17" t="s">
        <v>106</v>
      </c>
      <c r="BM97" s="172" t="s">
        <v>134</v>
      </c>
    </row>
    <row r="98" spans="1:65" s="12" customFormat="1" ht="10">
      <c r="B98" s="174"/>
      <c r="C98" s="175"/>
      <c r="D98" s="176" t="s">
        <v>114</v>
      </c>
      <c r="E98" s="177" t="s">
        <v>21</v>
      </c>
      <c r="F98" s="178" t="s">
        <v>135</v>
      </c>
      <c r="G98" s="175"/>
      <c r="H98" s="179">
        <v>2</v>
      </c>
      <c r="I98" s="180"/>
      <c r="J98" s="175"/>
      <c r="K98" s="175"/>
      <c r="L98" s="181"/>
      <c r="M98" s="182"/>
      <c r="N98" s="183"/>
      <c r="O98" s="183"/>
      <c r="P98" s="183"/>
      <c r="Q98" s="183"/>
      <c r="R98" s="183"/>
      <c r="S98" s="183"/>
      <c r="T98" s="184"/>
      <c r="AT98" s="185" t="s">
        <v>114</v>
      </c>
      <c r="AU98" s="185" t="s">
        <v>80</v>
      </c>
      <c r="AV98" s="12" t="s">
        <v>82</v>
      </c>
      <c r="AW98" s="12" t="s">
        <v>31</v>
      </c>
      <c r="AX98" s="12" t="s">
        <v>72</v>
      </c>
      <c r="AY98" s="185" t="s">
        <v>107</v>
      </c>
    </row>
    <row r="99" spans="1:65" s="13" customFormat="1" ht="10">
      <c r="B99" s="186"/>
      <c r="C99" s="187"/>
      <c r="D99" s="176" t="s">
        <v>114</v>
      </c>
      <c r="E99" s="188" t="s">
        <v>21</v>
      </c>
      <c r="F99" s="189" t="s">
        <v>117</v>
      </c>
      <c r="G99" s="187"/>
      <c r="H99" s="190">
        <v>2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114</v>
      </c>
      <c r="AU99" s="196" t="s">
        <v>80</v>
      </c>
      <c r="AV99" s="13" t="s">
        <v>106</v>
      </c>
      <c r="AW99" s="13" t="s">
        <v>31</v>
      </c>
      <c r="AX99" s="13" t="s">
        <v>80</v>
      </c>
      <c r="AY99" s="196" t="s">
        <v>107</v>
      </c>
    </row>
    <row r="100" spans="1:65" s="2" customFormat="1" ht="55.5" customHeight="1">
      <c r="A100" s="34"/>
      <c r="B100" s="35"/>
      <c r="C100" s="161" t="s">
        <v>136</v>
      </c>
      <c r="D100" s="161" t="s">
        <v>108</v>
      </c>
      <c r="E100" s="162" t="s">
        <v>137</v>
      </c>
      <c r="F100" s="163" t="s">
        <v>138</v>
      </c>
      <c r="G100" s="164" t="s">
        <v>111</v>
      </c>
      <c r="H100" s="165">
        <v>10</v>
      </c>
      <c r="I100" s="166"/>
      <c r="J100" s="167">
        <f>ROUND(I100*H100,2)</f>
        <v>0</v>
      </c>
      <c r="K100" s="163" t="s">
        <v>112</v>
      </c>
      <c r="L100" s="39"/>
      <c r="M100" s="168" t="s">
        <v>21</v>
      </c>
      <c r="N100" s="169" t="s">
        <v>43</v>
      </c>
      <c r="O100" s="64"/>
      <c r="P100" s="170">
        <f>O100*H100</f>
        <v>0</v>
      </c>
      <c r="Q100" s="170">
        <v>0</v>
      </c>
      <c r="R100" s="170">
        <f>Q100*H100</f>
        <v>0</v>
      </c>
      <c r="S100" s="170">
        <v>0</v>
      </c>
      <c r="T100" s="171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2" t="s">
        <v>106</v>
      </c>
      <c r="AT100" s="172" t="s">
        <v>108</v>
      </c>
      <c r="AU100" s="172" t="s">
        <v>80</v>
      </c>
      <c r="AY100" s="17" t="s">
        <v>107</v>
      </c>
      <c r="BE100" s="173">
        <f>IF(N100="základní",J100,0)</f>
        <v>0</v>
      </c>
      <c r="BF100" s="173">
        <f>IF(N100="snížená",J100,0)</f>
        <v>0</v>
      </c>
      <c r="BG100" s="173">
        <f>IF(N100="zákl. přenesená",J100,0)</f>
        <v>0</v>
      </c>
      <c r="BH100" s="173">
        <f>IF(N100="sníž. přenesená",J100,0)</f>
        <v>0</v>
      </c>
      <c r="BI100" s="173">
        <f>IF(N100="nulová",J100,0)</f>
        <v>0</v>
      </c>
      <c r="BJ100" s="17" t="s">
        <v>80</v>
      </c>
      <c r="BK100" s="173">
        <f>ROUND(I100*H100,2)</f>
        <v>0</v>
      </c>
      <c r="BL100" s="17" t="s">
        <v>106</v>
      </c>
      <c r="BM100" s="172" t="s">
        <v>139</v>
      </c>
    </row>
    <row r="101" spans="1:65" s="12" customFormat="1" ht="10">
      <c r="B101" s="174"/>
      <c r="C101" s="175"/>
      <c r="D101" s="176" t="s">
        <v>114</v>
      </c>
      <c r="E101" s="177" t="s">
        <v>21</v>
      </c>
      <c r="F101" s="178" t="s">
        <v>140</v>
      </c>
      <c r="G101" s="175"/>
      <c r="H101" s="179">
        <v>4</v>
      </c>
      <c r="I101" s="180"/>
      <c r="J101" s="175"/>
      <c r="K101" s="175"/>
      <c r="L101" s="181"/>
      <c r="M101" s="182"/>
      <c r="N101" s="183"/>
      <c r="O101" s="183"/>
      <c r="P101" s="183"/>
      <c r="Q101" s="183"/>
      <c r="R101" s="183"/>
      <c r="S101" s="183"/>
      <c r="T101" s="184"/>
      <c r="AT101" s="185" t="s">
        <v>114</v>
      </c>
      <c r="AU101" s="185" t="s">
        <v>80</v>
      </c>
      <c r="AV101" s="12" t="s">
        <v>82</v>
      </c>
      <c r="AW101" s="12" t="s">
        <v>31</v>
      </c>
      <c r="AX101" s="12" t="s">
        <v>72</v>
      </c>
      <c r="AY101" s="185" t="s">
        <v>107</v>
      </c>
    </row>
    <row r="102" spans="1:65" s="12" customFormat="1" ht="10">
      <c r="B102" s="174"/>
      <c r="C102" s="175"/>
      <c r="D102" s="176" t="s">
        <v>114</v>
      </c>
      <c r="E102" s="177" t="s">
        <v>21</v>
      </c>
      <c r="F102" s="178" t="s">
        <v>141</v>
      </c>
      <c r="G102" s="175"/>
      <c r="H102" s="179">
        <v>5</v>
      </c>
      <c r="I102" s="180"/>
      <c r="J102" s="175"/>
      <c r="K102" s="175"/>
      <c r="L102" s="181"/>
      <c r="M102" s="182"/>
      <c r="N102" s="183"/>
      <c r="O102" s="183"/>
      <c r="P102" s="183"/>
      <c r="Q102" s="183"/>
      <c r="R102" s="183"/>
      <c r="S102" s="183"/>
      <c r="T102" s="184"/>
      <c r="AT102" s="185" t="s">
        <v>114</v>
      </c>
      <c r="AU102" s="185" t="s">
        <v>80</v>
      </c>
      <c r="AV102" s="12" t="s">
        <v>82</v>
      </c>
      <c r="AW102" s="12" t="s">
        <v>31</v>
      </c>
      <c r="AX102" s="12" t="s">
        <v>72</v>
      </c>
      <c r="AY102" s="185" t="s">
        <v>107</v>
      </c>
    </row>
    <row r="103" spans="1:65" s="12" customFormat="1" ht="10">
      <c r="B103" s="174"/>
      <c r="C103" s="175"/>
      <c r="D103" s="176" t="s">
        <v>114</v>
      </c>
      <c r="E103" s="177" t="s">
        <v>21</v>
      </c>
      <c r="F103" s="178" t="s">
        <v>142</v>
      </c>
      <c r="G103" s="175"/>
      <c r="H103" s="179">
        <v>1</v>
      </c>
      <c r="I103" s="180"/>
      <c r="J103" s="175"/>
      <c r="K103" s="175"/>
      <c r="L103" s="181"/>
      <c r="M103" s="182"/>
      <c r="N103" s="183"/>
      <c r="O103" s="183"/>
      <c r="P103" s="183"/>
      <c r="Q103" s="183"/>
      <c r="R103" s="183"/>
      <c r="S103" s="183"/>
      <c r="T103" s="184"/>
      <c r="AT103" s="185" t="s">
        <v>114</v>
      </c>
      <c r="AU103" s="185" t="s">
        <v>80</v>
      </c>
      <c r="AV103" s="12" t="s">
        <v>82</v>
      </c>
      <c r="AW103" s="12" t="s">
        <v>31</v>
      </c>
      <c r="AX103" s="12" t="s">
        <v>72</v>
      </c>
      <c r="AY103" s="185" t="s">
        <v>107</v>
      </c>
    </row>
    <row r="104" spans="1:65" s="13" customFormat="1" ht="10">
      <c r="B104" s="186"/>
      <c r="C104" s="187"/>
      <c r="D104" s="176" t="s">
        <v>114</v>
      </c>
      <c r="E104" s="188" t="s">
        <v>21</v>
      </c>
      <c r="F104" s="189" t="s">
        <v>117</v>
      </c>
      <c r="G104" s="187"/>
      <c r="H104" s="190">
        <v>10</v>
      </c>
      <c r="I104" s="191"/>
      <c r="J104" s="187"/>
      <c r="K104" s="187"/>
      <c r="L104" s="192"/>
      <c r="M104" s="193"/>
      <c r="N104" s="194"/>
      <c r="O104" s="194"/>
      <c r="P104" s="194"/>
      <c r="Q104" s="194"/>
      <c r="R104" s="194"/>
      <c r="S104" s="194"/>
      <c r="T104" s="195"/>
      <c r="AT104" s="196" t="s">
        <v>114</v>
      </c>
      <c r="AU104" s="196" t="s">
        <v>80</v>
      </c>
      <c r="AV104" s="13" t="s">
        <v>106</v>
      </c>
      <c r="AW104" s="13" t="s">
        <v>31</v>
      </c>
      <c r="AX104" s="13" t="s">
        <v>80</v>
      </c>
      <c r="AY104" s="196" t="s">
        <v>107</v>
      </c>
    </row>
    <row r="105" spans="1:65" s="2" customFormat="1" ht="55.5" customHeight="1">
      <c r="A105" s="34"/>
      <c r="B105" s="35"/>
      <c r="C105" s="161" t="s">
        <v>143</v>
      </c>
      <c r="D105" s="161" t="s">
        <v>108</v>
      </c>
      <c r="E105" s="162" t="s">
        <v>144</v>
      </c>
      <c r="F105" s="163" t="s">
        <v>145</v>
      </c>
      <c r="G105" s="164" t="s">
        <v>111</v>
      </c>
      <c r="H105" s="165">
        <v>6</v>
      </c>
      <c r="I105" s="166"/>
      <c r="J105" s="167">
        <f>ROUND(I105*H105,2)</f>
        <v>0</v>
      </c>
      <c r="K105" s="163" t="s">
        <v>112</v>
      </c>
      <c r="L105" s="39"/>
      <c r="M105" s="168" t="s">
        <v>21</v>
      </c>
      <c r="N105" s="169" t="s">
        <v>43</v>
      </c>
      <c r="O105" s="64"/>
      <c r="P105" s="170">
        <f>O105*H105</f>
        <v>0</v>
      </c>
      <c r="Q105" s="170">
        <v>0</v>
      </c>
      <c r="R105" s="170">
        <f>Q105*H105</f>
        <v>0</v>
      </c>
      <c r="S105" s="170">
        <v>0</v>
      </c>
      <c r="T105" s="17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2" t="s">
        <v>106</v>
      </c>
      <c r="AT105" s="172" t="s">
        <v>108</v>
      </c>
      <c r="AU105" s="172" t="s">
        <v>80</v>
      </c>
      <c r="AY105" s="17" t="s">
        <v>107</v>
      </c>
      <c r="BE105" s="173">
        <f>IF(N105="základní",J105,0)</f>
        <v>0</v>
      </c>
      <c r="BF105" s="173">
        <f>IF(N105="snížená",J105,0)</f>
        <v>0</v>
      </c>
      <c r="BG105" s="173">
        <f>IF(N105="zákl. přenesená",J105,0)</f>
        <v>0</v>
      </c>
      <c r="BH105" s="173">
        <f>IF(N105="sníž. přenesená",J105,0)</f>
        <v>0</v>
      </c>
      <c r="BI105" s="173">
        <f>IF(N105="nulová",J105,0)</f>
        <v>0</v>
      </c>
      <c r="BJ105" s="17" t="s">
        <v>80</v>
      </c>
      <c r="BK105" s="173">
        <f>ROUND(I105*H105,2)</f>
        <v>0</v>
      </c>
      <c r="BL105" s="17" t="s">
        <v>106</v>
      </c>
      <c r="BM105" s="172" t="s">
        <v>146</v>
      </c>
    </row>
    <row r="106" spans="1:65" s="12" customFormat="1" ht="10">
      <c r="B106" s="174"/>
      <c r="C106" s="175"/>
      <c r="D106" s="176" t="s">
        <v>114</v>
      </c>
      <c r="E106" s="177" t="s">
        <v>21</v>
      </c>
      <c r="F106" s="178" t="s">
        <v>121</v>
      </c>
      <c r="G106" s="175"/>
      <c r="H106" s="179">
        <v>1</v>
      </c>
      <c r="I106" s="180"/>
      <c r="J106" s="175"/>
      <c r="K106" s="175"/>
      <c r="L106" s="181"/>
      <c r="M106" s="182"/>
      <c r="N106" s="183"/>
      <c r="O106" s="183"/>
      <c r="P106" s="183"/>
      <c r="Q106" s="183"/>
      <c r="R106" s="183"/>
      <c r="S106" s="183"/>
      <c r="T106" s="184"/>
      <c r="AT106" s="185" t="s">
        <v>114</v>
      </c>
      <c r="AU106" s="185" t="s">
        <v>80</v>
      </c>
      <c r="AV106" s="12" t="s">
        <v>82</v>
      </c>
      <c r="AW106" s="12" t="s">
        <v>31</v>
      </c>
      <c r="AX106" s="12" t="s">
        <v>72</v>
      </c>
      <c r="AY106" s="185" t="s">
        <v>107</v>
      </c>
    </row>
    <row r="107" spans="1:65" s="12" customFormat="1" ht="10">
      <c r="B107" s="174"/>
      <c r="C107" s="175"/>
      <c r="D107" s="176" t="s">
        <v>114</v>
      </c>
      <c r="E107" s="177" t="s">
        <v>21</v>
      </c>
      <c r="F107" s="178" t="s">
        <v>135</v>
      </c>
      <c r="G107" s="175"/>
      <c r="H107" s="179">
        <v>2</v>
      </c>
      <c r="I107" s="180"/>
      <c r="J107" s="175"/>
      <c r="K107" s="175"/>
      <c r="L107" s="181"/>
      <c r="M107" s="182"/>
      <c r="N107" s="183"/>
      <c r="O107" s="183"/>
      <c r="P107" s="183"/>
      <c r="Q107" s="183"/>
      <c r="R107" s="183"/>
      <c r="S107" s="183"/>
      <c r="T107" s="184"/>
      <c r="AT107" s="185" t="s">
        <v>114</v>
      </c>
      <c r="AU107" s="185" t="s">
        <v>80</v>
      </c>
      <c r="AV107" s="12" t="s">
        <v>82</v>
      </c>
      <c r="AW107" s="12" t="s">
        <v>31</v>
      </c>
      <c r="AX107" s="12" t="s">
        <v>72</v>
      </c>
      <c r="AY107" s="185" t="s">
        <v>107</v>
      </c>
    </row>
    <row r="108" spans="1:65" s="12" customFormat="1" ht="10">
      <c r="B108" s="174"/>
      <c r="C108" s="175"/>
      <c r="D108" s="176" t="s">
        <v>114</v>
      </c>
      <c r="E108" s="177" t="s">
        <v>21</v>
      </c>
      <c r="F108" s="178" t="s">
        <v>147</v>
      </c>
      <c r="G108" s="175"/>
      <c r="H108" s="179">
        <v>3</v>
      </c>
      <c r="I108" s="180"/>
      <c r="J108" s="175"/>
      <c r="K108" s="175"/>
      <c r="L108" s="181"/>
      <c r="M108" s="182"/>
      <c r="N108" s="183"/>
      <c r="O108" s="183"/>
      <c r="P108" s="183"/>
      <c r="Q108" s="183"/>
      <c r="R108" s="183"/>
      <c r="S108" s="183"/>
      <c r="T108" s="184"/>
      <c r="AT108" s="185" t="s">
        <v>114</v>
      </c>
      <c r="AU108" s="185" t="s">
        <v>80</v>
      </c>
      <c r="AV108" s="12" t="s">
        <v>82</v>
      </c>
      <c r="AW108" s="12" t="s">
        <v>31</v>
      </c>
      <c r="AX108" s="12" t="s">
        <v>72</v>
      </c>
      <c r="AY108" s="185" t="s">
        <v>107</v>
      </c>
    </row>
    <row r="109" spans="1:65" s="13" customFormat="1" ht="10">
      <c r="B109" s="186"/>
      <c r="C109" s="187"/>
      <c r="D109" s="176" t="s">
        <v>114</v>
      </c>
      <c r="E109" s="188" t="s">
        <v>21</v>
      </c>
      <c r="F109" s="189" t="s">
        <v>117</v>
      </c>
      <c r="G109" s="187"/>
      <c r="H109" s="190">
        <v>6</v>
      </c>
      <c r="I109" s="191"/>
      <c r="J109" s="187"/>
      <c r="K109" s="187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114</v>
      </c>
      <c r="AU109" s="196" t="s">
        <v>80</v>
      </c>
      <c r="AV109" s="13" t="s">
        <v>106</v>
      </c>
      <c r="AW109" s="13" t="s">
        <v>31</v>
      </c>
      <c r="AX109" s="13" t="s">
        <v>80</v>
      </c>
      <c r="AY109" s="196" t="s">
        <v>107</v>
      </c>
    </row>
    <row r="110" spans="1:65" s="2" customFormat="1" ht="55.5" customHeight="1">
      <c r="A110" s="34"/>
      <c r="B110" s="35"/>
      <c r="C110" s="161" t="s">
        <v>148</v>
      </c>
      <c r="D110" s="161" t="s">
        <v>108</v>
      </c>
      <c r="E110" s="162" t="s">
        <v>149</v>
      </c>
      <c r="F110" s="163" t="s">
        <v>150</v>
      </c>
      <c r="G110" s="164" t="s">
        <v>111</v>
      </c>
      <c r="H110" s="165">
        <v>7</v>
      </c>
      <c r="I110" s="166"/>
      <c r="J110" s="167">
        <f>ROUND(I110*H110,2)</f>
        <v>0</v>
      </c>
      <c r="K110" s="163" t="s">
        <v>112</v>
      </c>
      <c r="L110" s="39"/>
      <c r="M110" s="168" t="s">
        <v>21</v>
      </c>
      <c r="N110" s="169" t="s">
        <v>43</v>
      </c>
      <c r="O110" s="64"/>
      <c r="P110" s="170">
        <f>O110*H110</f>
        <v>0</v>
      </c>
      <c r="Q110" s="170">
        <v>0</v>
      </c>
      <c r="R110" s="170">
        <f>Q110*H110</f>
        <v>0</v>
      </c>
      <c r="S110" s="170">
        <v>0</v>
      </c>
      <c r="T110" s="17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2" t="s">
        <v>106</v>
      </c>
      <c r="AT110" s="172" t="s">
        <v>108</v>
      </c>
      <c r="AU110" s="172" t="s">
        <v>80</v>
      </c>
      <c r="AY110" s="17" t="s">
        <v>107</v>
      </c>
      <c r="BE110" s="173">
        <f>IF(N110="základní",J110,0)</f>
        <v>0</v>
      </c>
      <c r="BF110" s="173">
        <f>IF(N110="snížená",J110,0)</f>
        <v>0</v>
      </c>
      <c r="BG110" s="173">
        <f>IF(N110="zákl. přenesená",J110,0)</f>
        <v>0</v>
      </c>
      <c r="BH110" s="173">
        <f>IF(N110="sníž. přenesená",J110,0)</f>
        <v>0</v>
      </c>
      <c r="BI110" s="173">
        <f>IF(N110="nulová",J110,0)</f>
        <v>0</v>
      </c>
      <c r="BJ110" s="17" t="s">
        <v>80</v>
      </c>
      <c r="BK110" s="173">
        <f>ROUND(I110*H110,2)</f>
        <v>0</v>
      </c>
      <c r="BL110" s="17" t="s">
        <v>106</v>
      </c>
      <c r="BM110" s="172" t="s">
        <v>151</v>
      </c>
    </row>
    <row r="111" spans="1:65" s="12" customFormat="1" ht="10">
      <c r="B111" s="174"/>
      <c r="C111" s="175"/>
      <c r="D111" s="176" t="s">
        <v>114</v>
      </c>
      <c r="E111" s="177" t="s">
        <v>21</v>
      </c>
      <c r="F111" s="178" t="s">
        <v>121</v>
      </c>
      <c r="G111" s="175"/>
      <c r="H111" s="179">
        <v>1</v>
      </c>
      <c r="I111" s="180"/>
      <c r="J111" s="175"/>
      <c r="K111" s="175"/>
      <c r="L111" s="181"/>
      <c r="M111" s="182"/>
      <c r="N111" s="183"/>
      <c r="O111" s="183"/>
      <c r="P111" s="183"/>
      <c r="Q111" s="183"/>
      <c r="R111" s="183"/>
      <c r="S111" s="183"/>
      <c r="T111" s="184"/>
      <c r="AT111" s="185" t="s">
        <v>114</v>
      </c>
      <c r="AU111" s="185" t="s">
        <v>80</v>
      </c>
      <c r="AV111" s="12" t="s">
        <v>82</v>
      </c>
      <c r="AW111" s="12" t="s">
        <v>31</v>
      </c>
      <c r="AX111" s="12" t="s">
        <v>72</v>
      </c>
      <c r="AY111" s="185" t="s">
        <v>107</v>
      </c>
    </row>
    <row r="112" spans="1:65" s="12" customFormat="1" ht="10">
      <c r="B112" s="174"/>
      <c r="C112" s="175"/>
      <c r="D112" s="176" t="s">
        <v>114</v>
      </c>
      <c r="E112" s="177" t="s">
        <v>21</v>
      </c>
      <c r="F112" s="178" t="s">
        <v>152</v>
      </c>
      <c r="G112" s="175"/>
      <c r="H112" s="179">
        <v>3</v>
      </c>
      <c r="I112" s="180"/>
      <c r="J112" s="175"/>
      <c r="K112" s="175"/>
      <c r="L112" s="181"/>
      <c r="M112" s="182"/>
      <c r="N112" s="183"/>
      <c r="O112" s="183"/>
      <c r="P112" s="183"/>
      <c r="Q112" s="183"/>
      <c r="R112" s="183"/>
      <c r="S112" s="183"/>
      <c r="T112" s="184"/>
      <c r="AT112" s="185" t="s">
        <v>114</v>
      </c>
      <c r="AU112" s="185" t="s">
        <v>80</v>
      </c>
      <c r="AV112" s="12" t="s">
        <v>82</v>
      </c>
      <c r="AW112" s="12" t="s">
        <v>31</v>
      </c>
      <c r="AX112" s="12" t="s">
        <v>72</v>
      </c>
      <c r="AY112" s="185" t="s">
        <v>107</v>
      </c>
    </row>
    <row r="113" spans="1:65" s="12" customFormat="1" ht="10">
      <c r="B113" s="174"/>
      <c r="C113" s="175"/>
      <c r="D113" s="176" t="s">
        <v>114</v>
      </c>
      <c r="E113" s="177" t="s">
        <v>21</v>
      </c>
      <c r="F113" s="178" t="s">
        <v>147</v>
      </c>
      <c r="G113" s="175"/>
      <c r="H113" s="179">
        <v>3</v>
      </c>
      <c r="I113" s="180"/>
      <c r="J113" s="175"/>
      <c r="K113" s="175"/>
      <c r="L113" s="181"/>
      <c r="M113" s="182"/>
      <c r="N113" s="183"/>
      <c r="O113" s="183"/>
      <c r="P113" s="183"/>
      <c r="Q113" s="183"/>
      <c r="R113" s="183"/>
      <c r="S113" s="183"/>
      <c r="T113" s="184"/>
      <c r="AT113" s="185" t="s">
        <v>114</v>
      </c>
      <c r="AU113" s="185" t="s">
        <v>80</v>
      </c>
      <c r="AV113" s="12" t="s">
        <v>82</v>
      </c>
      <c r="AW113" s="12" t="s">
        <v>31</v>
      </c>
      <c r="AX113" s="12" t="s">
        <v>72</v>
      </c>
      <c r="AY113" s="185" t="s">
        <v>107</v>
      </c>
    </row>
    <row r="114" spans="1:65" s="13" customFormat="1" ht="10">
      <c r="B114" s="186"/>
      <c r="C114" s="187"/>
      <c r="D114" s="176" t="s">
        <v>114</v>
      </c>
      <c r="E114" s="188" t="s">
        <v>21</v>
      </c>
      <c r="F114" s="189" t="s">
        <v>117</v>
      </c>
      <c r="G114" s="187"/>
      <c r="H114" s="190">
        <v>7</v>
      </c>
      <c r="I114" s="191"/>
      <c r="J114" s="187"/>
      <c r="K114" s="187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114</v>
      </c>
      <c r="AU114" s="196" t="s">
        <v>80</v>
      </c>
      <c r="AV114" s="13" t="s">
        <v>106</v>
      </c>
      <c r="AW114" s="13" t="s">
        <v>31</v>
      </c>
      <c r="AX114" s="13" t="s">
        <v>80</v>
      </c>
      <c r="AY114" s="196" t="s">
        <v>107</v>
      </c>
    </row>
    <row r="115" spans="1:65" s="2" customFormat="1" ht="49" customHeight="1">
      <c r="A115" s="34"/>
      <c r="B115" s="35"/>
      <c r="C115" s="161" t="s">
        <v>153</v>
      </c>
      <c r="D115" s="161" t="s">
        <v>108</v>
      </c>
      <c r="E115" s="162" t="s">
        <v>154</v>
      </c>
      <c r="F115" s="163" t="s">
        <v>155</v>
      </c>
      <c r="G115" s="164" t="s">
        <v>111</v>
      </c>
      <c r="H115" s="165">
        <v>154</v>
      </c>
      <c r="I115" s="166"/>
      <c r="J115" s="167">
        <f>ROUND(I115*H115,2)</f>
        <v>0</v>
      </c>
      <c r="K115" s="163" t="s">
        <v>112</v>
      </c>
      <c r="L115" s="39"/>
      <c r="M115" s="168" t="s">
        <v>21</v>
      </c>
      <c r="N115" s="169" t="s">
        <v>43</v>
      </c>
      <c r="O115" s="64"/>
      <c r="P115" s="170">
        <f>O115*H115</f>
        <v>0</v>
      </c>
      <c r="Q115" s="170">
        <v>0</v>
      </c>
      <c r="R115" s="170">
        <f>Q115*H115</f>
        <v>0</v>
      </c>
      <c r="S115" s="170">
        <v>0</v>
      </c>
      <c r="T115" s="171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2" t="s">
        <v>106</v>
      </c>
      <c r="AT115" s="172" t="s">
        <v>108</v>
      </c>
      <c r="AU115" s="172" t="s">
        <v>80</v>
      </c>
      <c r="AY115" s="17" t="s">
        <v>107</v>
      </c>
      <c r="BE115" s="173">
        <f>IF(N115="základní",J115,0)</f>
        <v>0</v>
      </c>
      <c r="BF115" s="173">
        <f>IF(N115="snížená",J115,0)</f>
        <v>0</v>
      </c>
      <c r="BG115" s="173">
        <f>IF(N115="zákl. přenesená",J115,0)</f>
        <v>0</v>
      </c>
      <c r="BH115" s="173">
        <f>IF(N115="sníž. přenesená",J115,0)</f>
        <v>0</v>
      </c>
      <c r="BI115" s="173">
        <f>IF(N115="nulová",J115,0)</f>
        <v>0</v>
      </c>
      <c r="BJ115" s="17" t="s">
        <v>80</v>
      </c>
      <c r="BK115" s="173">
        <f>ROUND(I115*H115,2)</f>
        <v>0</v>
      </c>
      <c r="BL115" s="17" t="s">
        <v>106</v>
      </c>
      <c r="BM115" s="172" t="s">
        <v>156</v>
      </c>
    </row>
    <row r="116" spans="1:65" s="12" customFormat="1" ht="10">
      <c r="B116" s="174"/>
      <c r="C116" s="175"/>
      <c r="D116" s="176" t="s">
        <v>114</v>
      </c>
      <c r="E116" s="177" t="s">
        <v>21</v>
      </c>
      <c r="F116" s="178" t="s">
        <v>157</v>
      </c>
      <c r="G116" s="175"/>
      <c r="H116" s="179">
        <v>61</v>
      </c>
      <c r="I116" s="180"/>
      <c r="J116" s="175"/>
      <c r="K116" s="175"/>
      <c r="L116" s="181"/>
      <c r="M116" s="182"/>
      <c r="N116" s="183"/>
      <c r="O116" s="183"/>
      <c r="P116" s="183"/>
      <c r="Q116" s="183"/>
      <c r="R116" s="183"/>
      <c r="S116" s="183"/>
      <c r="T116" s="184"/>
      <c r="AT116" s="185" t="s">
        <v>114</v>
      </c>
      <c r="AU116" s="185" t="s">
        <v>80</v>
      </c>
      <c r="AV116" s="12" t="s">
        <v>82</v>
      </c>
      <c r="AW116" s="12" t="s">
        <v>31</v>
      </c>
      <c r="AX116" s="12" t="s">
        <v>72</v>
      </c>
      <c r="AY116" s="185" t="s">
        <v>107</v>
      </c>
    </row>
    <row r="117" spans="1:65" s="12" customFormat="1" ht="10">
      <c r="B117" s="174"/>
      <c r="C117" s="175"/>
      <c r="D117" s="176" t="s">
        <v>114</v>
      </c>
      <c r="E117" s="177" t="s">
        <v>21</v>
      </c>
      <c r="F117" s="178" t="s">
        <v>158</v>
      </c>
      <c r="G117" s="175"/>
      <c r="H117" s="179">
        <v>75</v>
      </c>
      <c r="I117" s="180"/>
      <c r="J117" s="175"/>
      <c r="K117" s="175"/>
      <c r="L117" s="181"/>
      <c r="M117" s="182"/>
      <c r="N117" s="183"/>
      <c r="O117" s="183"/>
      <c r="P117" s="183"/>
      <c r="Q117" s="183"/>
      <c r="R117" s="183"/>
      <c r="S117" s="183"/>
      <c r="T117" s="184"/>
      <c r="AT117" s="185" t="s">
        <v>114</v>
      </c>
      <c r="AU117" s="185" t="s">
        <v>80</v>
      </c>
      <c r="AV117" s="12" t="s">
        <v>82</v>
      </c>
      <c r="AW117" s="12" t="s">
        <v>31</v>
      </c>
      <c r="AX117" s="12" t="s">
        <v>72</v>
      </c>
      <c r="AY117" s="185" t="s">
        <v>107</v>
      </c>
    </row>
    <row r="118" spans="1:65" s="12" customFormat="1" ht="10">
      <c r="B118" s="174"/>
      <c r="C118" s="175"/>
      <c r="D118" s="176" t="s">
        <v>114</v>
      </c>
      <c r="E118" s="177" t="s">
        <v>21</v>
      </c>
      <c r="F118" s="178" t="s">
        <v>159</v>
      </c>
      <c r="G118" s="175"/>
      <c r="H118" s="179">
        <v>18</v>
      </c>
      <c r="I118" s="180"/>
      <c r="J118" s="175"/>
      <c r="K118" s="175"/>
      <c r="L118" s="181"/>
      <c r="M118" s="182"/>
      <c r="N118" s="183"/>
      <c r="O118" s="183"/>
      <c r="P118" s="183"/>
      <c r="Q118" s="183"/>
      <c r="R118" s="183"/>
      <c r="S118" s="183"/>
      <c r="T118" s="184"/>
      <c r="AT118" s="185" t="s">
        <v>114</v>
      </c>
      <c r="AU118" s="185" t="s">
        <v>80</v>
      </c>
      <c r="AV118" s="12" t="s">
        <v>82</v>
      </c>
      <c r="AW118" s="12" t="s">
        <v>31</v>
      </c>
      <c r="AX118" s="12" t="s">
        <v>72</v>
      </c>
      <c r="AY118" s="185" t="s">
        <v>107</v>
      </c>
    </row>
    <row r="119" spans="1:65" s="13" customFormat="1" ht="10">
      <c r="B119" s="186"/>
      <c r="C119" s="187"/>
      <c r="D119" s="176" t="s">
        <v>114</v>
      </c>
      <c r="E119" s="188" t="s">
        <v>21</v>
      </c>
      <c r="F119" s="189" t="s">
        <v>117</v>
      </c>
      <c r="G119" s="187"/>
      <c r="H119" s="190">
        <v>154</v>
      </c>
      <c r="I119" s="191"/>
      <c r="J119" s="187"/>
      <c r="K119" s="187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114</v>
      </c>
      <c r="AU119" s="196" t="s">
        <v>80</v>
      </c>
      <c r="AV119" s="13" t="s">
        <v>106</v>
      </c>
      <c r="AW119" s="13" t="s">
        <v>31</v>
      </c>
      <c r="AX119" s="13" t="s">
        <v>80</v>
      </c>
      <c r="AY119" s="196" t="s">
        <v>107</v>
      </c>
    </row>
    <row r="120" spans="1:65" s="2" customFormat="1" ht="78" customHeight="1">
      <c r="A120" s="34"/>
      <c r="B120" s="35"/>
      <c r="C120" s="161" t="s">
        <v>160</v>
      </c>
      <c r="D120" s="161" t="s">
        <v>108</v>
      </c>
      <c r="E120" s="162" t="s">
        <v>161</v>
      </c>
      <c r="F120" s="163" t="s">
        <v>162</v>
      </c>
      <c r="G120" s="164" t="s">
        <v>111</v>
      </c>
      <c r="H120" s="165">
        <v>127</v>
      </c>
      <c r="I120" s="166"/>
      <c r="J120" s="167">
        <f>ROUND(I120*H120,2)</f>
        <v>0</v>
      </c>
      <c r="K120" s="163" t="s">
        <v>112</v>
      </c>
      <c r="L120" s="39"/>
      <c r="M120" s="168" t="s">
        <v>21</v>
      </c>
      <c r="N120" s="169" t="s">
        <v>43</v>
      </c>
      <c r="O120" s="64"/>
      <c r="P120" s="170">
        <f>O120*H120</f>
        <v>0</v>
      </c>
      <c r="Q120" s="170">
        <v>0</v>
      </c>
      <c r="R120" s="170">
        <f>Q120*H120</f>
        <v>0</v>
      </c>
      <c r="S120" s="170">
        <v>0</v>
      </c>
      <c r="T120" s="17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2" t="s">
        <v>106</v>
      </c>
      <c r="AT120" s="172" t="s">
        <v>108</v>
      </c>
      <c r="AU120" s="172" t="s">
        <v>80</v>
      </c>
      <c r="AY120" s="17" t="s">
        <v>107</v>
      </c>
      <c r="BE120" s="173">
        <f>IF(N120="základní",J120,0)</f>
        <v>0</v>
      </c>
      <c r="BF120" s="173">
        <f>IF(N120="snížená",J120,0)</f>
        <v>0</v>
      </c>
      <c r="BG120" s="173">
        <f>IF(N120="zákl. přenesená",J120,0)</f>
        <v>0</v>
      </c>
      <c r="BH120" s="173">
        <f>IF(N120="sníž. přenesená",J120,0)</f>
        <v>0</v>
      </c>
      <c r="BI120" s="173">
        <f>IF(N120="nulová",J120,0)</f>
        <v>0</v>
      </c>
      <c r="BJ120" s="17" t="s">
        <v>80</v>
      </c>
      <c r="BK120" s="173">
        <f>ROUND(I120*H120,2)</f>
        <v>0</v>
      </c>
      <c r="BL120" s="17" t="s">
        <v>106</v>
      </c>
      <c r="BM120" s="172" t="s">
        <v>163</v>
      </c>
    </row>
    <row r="121" spans="1:65" s="12" customFormat="1" ht="10">
      <c r="B121" s="174"/>
      <c r="C121" s="175"/>
      <c r="D121" s="176" t="s">
        <v>114</v>
      </c>
      <c r="E121" s="177" t="s">
        <v>21</v>
      </c>
      <c r="F121" s="178" t="s">
        <v>164</v>
      </c>
      <c r="G121" s="175"/>
      <c r="H121" s="179">
        <v>64</v>
      </c>
      <c r="I121" s="180"/>
      <c r="J121" s="175"/>
      <c r="K121" s="175"/>
      <c r="L121" s="181"/>
      <c r="M121" s="182"/>
      <c r="N121" s="183"/>
      <c r="O121" s="183"/>
      <c r="P121" s="183"/>
      <c r="Q121" s="183"/>
      <c r="R121" s="183"/>
      <c r="S121" s="183"/>
      <c r="T121" s="184"/>
      <c r="AT121" s="185" t="s">
        <v>114</v>
      </c>
      <c r="AU121" s="185" t="s">
        <v>80</v>
      </c>
      <c r="AV121" s="12" t="s">
        <v>82</v>
      </c>
      <c r="AW121" s="12" t="s">
        <v>31</v>
      </c>
      <c r="AX121" s="12" t="s">
        <v>72</v>
      </c>
      <c r="AY121" s="185" t="s">
        <v>107</v>
      </c>
    </row>
    <row r="122" spans="1:65" s="12" customFormat="1" ht="10">
      <c r="B122" s="174"/>
      <c r="C122" s="175"/>
      <c r="D122" s="176" t="s">
        <v>114</v>
      </c>
      <c r="E122" s="177" t="s">
        <v>21</v>
      </c>
      <c r="F122" s="178" t="s">
        <v>165</v>
      </c>
      <c r="G122" s="175"/>
      <c r="H122" s="179">
        <v>48</v>
      </c>
      <c r="I122" s="180"/>
      <c r="J122" s="175"/>
      <c r="K122" s="175"/>
      <c r="L122" s="181"/>
      <c r="M122" s="182"/>
      <c r="N122" s="183"/>
      <c r="O122" s="183"/>
      <c r="P122" s="183"/>
      <c r="Q122" s="183"/>
      <c r="R122" s="183"/>
      <c r="S122" s="183"/>
      <c r="T122" s="184"/>
      <c r="AT122" s="185" t="s">
        <v>114</v>
      </c>
      <c r="AU122" s="185" t="s">
        <v>80</v>
      </c>
      <c r="AV122" s="12" t="s">
        <v>82</v>
      </c>
      <c r="AW122" s="12" t="s">
        <v>31</v>
      </c>
      <c r="AX122" s="12" t="s">
        <v>72</v>
      </c>
      <c r="AY122" s="185" t="s">
        <v>107</v>
      </c>
    </row>
    <row r="123" spans="1:65" s="12" customFormat="1" ht="10">
      <c r="B123" s="174"/>
      <c r="C123" s="175"/>
      <c r="D123" s="176" t="s">
        <v>114</v>
      </c>
      <c r="E123" s="177" t="s">
        <v>21</v>
      </c>
      <c r="F123" s="178" t="s">
        <v>166</v>
      </c>
      <c r="G123" s="175"/>
      <c r="H123" s="179">
        <v>15</v>
      </c>
      <c r="I123" s="180"/>
      <c r="J123" s="175"/>
      <c r="K123" s="175"/>
      <c r="L123" s="181"/>
      <c r="M123" s="182"/>
      <c r="N123" s="183"/>
      <c r="O123" s="183"/>
      <c r="P123" s="183"/>
      <c r="Q123" s="183"/>
      <c r="R123" s="183"/>
      <c r="S123" s="183"/>
      <c r="T123" s="184"/>
      <c r="AT123" s="185" t="s">
        <v>114</v>
      </c>
      <c r="AU123" s="185" t="s">
        <v>80</v>
      </c>
      <c r="AV123" s="12" t="s">
        <v>82</v>
      </c>
      <c r="AW123" s="12" t="s">
        <v>31</v>
      </c>
      <c r="AX123" s="12" t="s">
        <v>72</v>
      </c>
      <c r="AY123" s="185" t="s">
        <v>107</v>
      </c>
    </row>
    <row r="124" spans="1:65" s="13" customFormat="1" ht="10">
      <c r="B124" s="186"/>
      <c r="C124" s="187"/>
      <c r="D124" s="176" t="s">
        <v>114</v>
      </c>
      <c r="E124" s="188" t="s">
        <v>21</v>
      </c>
      <c r="F124" s="189" t="s">
        <v>117</v>
      </c>
      <c r="G124" s="187"/>
      <c r="H124" s="190">
        <v>127</v>
      </c>
      <c r="I124" s="191"/>
      <c r="J124" s="187"/>
      <c r="K124" s="187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114</v>
      </c>
      <c r="AU124" s="196" t="s">
        <v>80</v>
      </c>
      <c r="AV124" s="13" t="s">
        <v>106</v>
      </c>
      <c r="AW124" s="13" t="s">
        <v>31</v>
      </c>
      <c r="AX124" s="13" t="s">
        <v>80</v>
      </c>
      <c r="AY124" s="196" t="s">
        <v>107</v>
      </c>
    </row>
    <row r="125" spans="1:65" s="2" customFormat="1" ht="67.5" customHeight="1">
      <c r="A125" s="34"/>
      <c r="B125" s="35"/>
      <c r="C125" s="161" t="s">
        <v>167</v>
      </c>
      <c r="D125" s="161" t="s">
        <v>108</v>
      </c>
      <c r="E125" s="162" t="s">
        <v>168</v>
      </c>
      <c r="F125" s="163" t="s">
        <v>169</v>
      </c>
      <c r="G125" s="164" t="s">
        <v>111</v>
      </c>
      <c r="H125" s="165">
        <v>1</v>
      </c>
      <c r="I125" s="166"/>
      <c r="J125" s="167">
        <f>ROUND(I125*H125,2)</f>
        <v>0</v>
      </c>
      <c r="K125" s="163" t="s">
        <v>21</v>
      </c>
      <c r="L125" s="39"/>
      <c r="M125" s="168" t="s">
        <v>21</v>
      </c>
      <c r="N125" s="169" t="s">
        <v>43</v>
      </c>
      <c r="O125" s="64"/>
      <c r="P125" s="170">
        <f>O125*H125</f>
        <v>0</v>
      </c>
      <c r="Q125" s="170">
        <v>0</v>
      </c>
      <c r="R125" s="170">
        <f>Q125*H125</f>
        <v>0</v>
      </c>
      <c r="S125" s="170">
        <v>0</v>
      </c>
      <c r="T125" s="17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2" t="s">
        <v>106</v>
      </c>
      <c r="AT125" s="172" t="s">
        <v>108</v>
      </c>
      <c r="AU125" s="172" t="s">
        <v>80</v>
      </c>
      <c r="AY125" s="17" t="s">
        <v>107</v>
      </c>
      <c r="BE125" s="173">
        <f>IF(N125="základní",J125,0)</f>
        <v>0</v>
      </c>
      <c r="BF125" s="173">
        <f>IF(N125="snížená",J125,0)</f>
        <v>0</v>
      </c>
      <c r="BG125" s="173">
        <f>IF(N125="zákl. přenesená",J125,0)</f>
        <v>0</v>
      </c>
      <c r="BH125" s="173">
        <f>IF(N125="sníž. přenesená",J125,0)</f>
        <v>0</v>
      </c>
      <c r="BI125" s="173">
        <f>IF(N125="nulová",J125,0)</f>
        <v>0</v>
      </c>
      <c r="BJ125" s="17" t="s">
        <v>80</v>
      </c>
      <c r="BK125" s="173">
        <f>ROUND(I125*H125,2)</f>
        <v>0</v>
      </c>
      <c r="BL125" s="17" t="s">
        <v>106</v>
      </c>
      <c r="BM125" s="172" t="s">
        <v>170</v>
      </c>
    </row>
    <row r="126" spans="1:65" s="12" customFormat="1" ht="10">
      <c r="B126" s="174"/>
      <c r="C126" s="175"/>
      <c r="D126" s="176" t="s">
        <v>114</v>
      </c>
      <c r="E126" s="177" t="s">
        <v>21</v>
      </c>
      <c r="F126" s="178" t="s">
        <v>116</v>
      </c>
      <c r="G126" s="175"/>
      <c r="H126" s="179">
        <v>1</v>
      </c>
      <c r="I126" s="180"/>
      <c r="J126" s="175"/>
      <c r="K126" s="175"/>
      <c r="L126" s="181"/>
      <c r="M126" s="182"/>
      <c r="N126" s="183"/>
      <c r="O126" s="183"/>
      <c r="P126" s="183"/>
      <c r="Q126" s="183"/>
      <c r="R126" s="183"/>
      <c r="S126" s="183"/>
      <c r="T126" s="184"/>
      <c r="AT126" s="185" t="s">
        <v>114</v>
      </c>
      <c r="AU126" s="185" t="s">
        <v>80</v>
      </c>
      <c r="AV126" s="12" t="s">
        <v>82</v>
      </c>
      <c r="AW126" s="12" t="s">
        <v>31</v>
      </c>
      <c r="AX126" s="12" t="s">
        <v>72</v>
      </c>
      <c r="AY126" s="185" t="s">
        <v>107</v>
      </c>
    </row>
    <row r="127" spans="1:65" s="13" customFormat="1" ht="10">
      <c r="B127" s="186"/>
      <c r="C127" s="187"/>
      <c r="D127" s="176" t="s">
        <v>114</v>
      </c>
      <c r="E127" s="188" t="s">
        <v>21</v>
      </c>
      <c r="F127" s="189" t="s">
        <v>117</v>
      </c>
      <c r="G127" s="187"/>
      <c r="H127" s="190">
        <v>1</v>
      </c>
      <c r="I127" s="191"/>
      <c r="J127" s="187"/>
      <c r="K127" s="187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114</v>
      </c>
      <c r="AU127" s="196" t="s">
        <v>80</v>
      </c>
      <c r="AV127" s="13" t="s">
        <v>106</v>
      </c>
      <c r="AW127" s="13" t="s">
        <v>31</v>
      </c>
      <c r="AX127" s="13" t="s">
        <v>80</v>
      </c>
      <c r="AY127" s="196" t="s">
        <v>107</v>
      </c>
    </row>
    <row r="128" spans="1:65" s="2" customFormat="1" ht="90" customHeight="1">
      <c r="A128" s="34"/>
      <c r="B128" s="35"/>
      <c r="C128" s="161" t="s">
        <v>171</v>
      </c>
      <c r="D128" s="161" t="s">
        <v>108</v>
      </c>
      <c r="E128" s="162" t="s">
        <v>172</v>
      </c>
      <c r="F128" s="163" t="s">
        <v>173</v>
      </c>
      <c r="G128" s="164" t="s">
        <v>111</v>
      </c>
      <c r="H128" s="165">
        <v>47</v>
      </c>
      <c r="I128" s="166"/>
      <c r="J128" s="167">
        <f>ROUND(I128*H128,2)</f>
        <v>0</v>
      </c>
      <c r="K128" s="163" t="s">
        <v>112</v>
      </c>
      <c r="L128" s="39"/>
      <c r="M128" s="168" t="s">
        <v>21</v>
      </c>
      <c r="N128" s="169" t="s">
        <v>43</v>
      </c>
      <c r="O128" s="64"/>
      <c r="P128" s="170">
        <f>O128*H128</f>
        <v>0</v>
      </c>
      <c r="Q128" s="170">
        <v>0</v>
      </c>
      <c r="R128" s="170">
        <f>Q128*H128</f>
        <v>0</v>
      </c>
      <c r="S128" s="170">
        <v>0</v>
      </c>
      <c r="T128" s="17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2" t="s">
        <v>106</v>
      </c>
      <c r="AT128" s="172" t="s">
        <v>108</v>
      </c>
      <c r="AU128" s="172" t="s">
        <v>80</v>
      </c>
      <c r="AY128" s="17" t="s">
        <v>107</v>
      </c>
      <c r="BE128" s="173">
        <f>IF(N128="základní",J128,0)</f>
        <v>0</v>
      </c>
      <c r="BF128" s="173">
        <f>IF(N128="snížená",J128,0)</f>
        <v>0</v>
      </c>
      <c r="BG128" s="173">
        <f>IF(N128="zákl. přenesená",J128,0)</f>
        <v>0</v>
      </c>
      <c r="BH128" s="173">
        <f>IF(N128="sníž. přenesená",J128,0)</f>
        <v>0</v>
      </c>
      <c r="BI128" s="173">
        <f>IF(N128="nulová",J128,0)</f>
        <v>0</v>
      </c>
      <c r="BJ128" s="17" t="s">
        <v>80</v>
      </c>
      <c r="BK128" s="173">
        <f>ROUND(I128*H128,2)</f>
        <v>0</v>
      </c>
      <c r="BL128" s="17" t="s">
        <v>106</v>
      </c>
      <c r="BM128" s="172" t="s">
        <v>174</v>
      </c>
    </row>
    <row r="129" spans="1:65" s="12" customFormat="1" ht="10">
      <c r="B129" s="174"/>
      <c r="C129" s="175"/>
      <c r="D129" s="176" t="s">
        <v>114</v>
      </c>
      <c r="E129" s="177" t="s">
        <v>21</v>
      </c>
      <c r="F129" s="178" t="s">
        <v>175</v>
      </c>
      <c r="G129" s="175"/>
      <c r="H129" s="179">
        <v>13</v>
      </c>
      <c r="I129" s="180"/>
      <c r="J129" s="175"/>
      <c r="K129" s="175"/>
      <c r="L129" s="181"/>
      <c r="M129" s="182"/>
      <c r="N129" s="183"/>
      <c r="O129" s="183"/>
      <c r="P129" s="183"/>
      <c r="Q129" s="183"/>
      <c r="R129" s="183"/>
      <c r="S129" s="183"/>
      <c r="T129" s="184"/>
      <c r="AT129" s="185" t="s">
        <v>114</v>
      </c>
      <c r="AU129" s="185" t="s">
        <v>80</v>
      </c>
      <c r="AV129" s="12" t="s">
        <v>82</v>
      </c>
      <c r="AW129" s="12" t="s">
        <v>31</v>
      </c>
      <c r="AX129" s="12" t="s">
        <v>72</v>
      </c>
      <c r="AY129" s="185" t="s">
        <v>107</v>
      </c>
    </row>
    <row r="130" spans="1:65" s="12" customFormat="1" ht="10">
      <c r="B130" s="174"/>
      <c r="C130" s="175"/>
      <c r="D130" s="176" t="s">
        <v>114</v>
      </c>
      <c r="E130" s="177" t="s">
        <v>21</v>
      </c>
      <c r="F130" s="178" t="s">
        <v>176</v>
      </c>
      <c r="G130" s="175"/>
      <c r="H130" s="179">
        <v>26</v>
      </c>
      <c r="I130" s="180"/>
      <c r="J130" s="175"/>
      <c r="K130" s="175"/>
      <c r="L130" s="181"/>
      <c r="M130" s="182"/>
      <c r="N130" s="183"/>
      <c r="O130" s="183"/>
      <c r="P130" s="183"/>
      <c r="Q130" s="183"/>
      <c r="R130" s="183"/>
      <c r="S130" s="183"/>
      <c r="T130" s="184"/>
      <c r="AT130" s="185" t="s">
        <v>114</v>
      </c>
      <c r="AU130" s="185" t="s">
        <v>80</v>
      </c>
      <c r="AV130" s="12" t="s">
        <v>82</v>
      </c>
      <c r="AW130" s="12" t="s">
        <v>31</v>
      </c>
      <c r="AX130" s="12" t="s">
        <v>72</v>
      </c>
      <c r="AY130" s="185" t="s">
        <v>107</v>
      </c>
    </row>
    <row r="131" spans="1:65" s="12" customFormat="1" ht="10">
      <c r="B131" s="174"/>
      <c r="C131" s="175"/>
      <c r="D131" s="176" t="s">
        <v>114</v>
      </c>
      <c r="E131" s="177" t="s">
        <v>21</v>
      </c>
      <c r="F131" s="178" t="s">
        <v>177</v>
      </c>
      <c r="G131" s="175"/>
      <c r="H131" s="179">
        <v>8</v>
      </c>
      <c r="I131" s="180"/>
      <c r="J131" s="175"/>
      <c r="K131" s="175"/>
      <c r="L131" s="181"/>
      <c r="M131" s="182"/>
      <c r="N131" s="183"/>
      <c r="O131" s="183"/>
      <c r="P131" s="183"/>
      <c r="Q131" s="183"/>
      <c r="R131" s="183"/>
      <c r="S131" s="183"/>
      <c r="T131" s="184"/>
      <c r="AT131" s="185" t="s">
        <v>114</v>
      </c>
      <c r="AU131" s="185" t="s">
        <v>80</v>
      </c>
      <c r="AV131" s="12" t="s">
        <v>82</v>
      </c>
      <c r="AW131" s="12" t="s">
        <v>31</v>
      </c>
      <c r="AX131" s="12" t="s">
        <v>72</v>
      </c>
      <c r="AY131" s="185" t="s">
        <v>107</v>
      </c>
    </row>
    <row r="132" spans="1:65" s="13" customFormat="1" ht="10">
      <c r="B132" s="186"/>
      <c r="C132" s="187"/>
      <c r="D132" s="176" t="s">
        <v>114</v>
      </c>
      <c r="E132" s="188" t="s">
        <v>21</v>
      </c>
      <c r="F132" s="189" t="s">
        <v>117</v>
      </c>
      <c r="G132" s="187"/>
      <c r="H132" s="190">
        <v>47</v>
      </c>
      <c r="I132" s="191"/>
      <c r="J132" s="187"/>
      <c r="K132" s="187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114</v>
      </c>
      <c r="AU132" s="196" t="s">
        <v>80</v>
      </c>
      <c r="AV132" s="13" t="s">
        <v>106</v>
      </c>
      <c r="AW132" s="13" t="s">
        <v>31</v>
      </c>
      <c r="AX132" s="13" t="s">
        <v>80</v>
      </c>
      <c r="AY132" s="196" t="s">
        <v>107</v>
      </c>
    </row>
    <row r="133" spans="1:65" s="2" customFormat="1" ht="156.75" customHeight="1">
      <c r="A133" s="34"/>
      <c r="B133" s="35"/>
      <c r="C133" s="161" t="s">
        <v>178</v>
      </c>
      <c r="D133" s="161" t="s">
        <v>108</v>
      </c>
      <c r="E133" s="162" t="s">
        <v>179</v>
      </c>
      <c r="F133" s="163" t="s">
        <v>180</v>
      </c>
      <c r="G133" s="164" t="s">
        <v>111</v>
      </c>
      <c r="H133" s="165">
        <v>4</v>
      </c>
      <c r="I133" s="166"/>
      <c r="J133" s="167">
        <f>ROUND(I133*H133,2)</f>
        <v>0</v>
      </c>
      <c r="K133" s="163" t="s">
        <v>112</v>
      </c>
      <c r="L133" s="39"/>
      <c r="M133" s="168" t="s">
        <v>21</v>
      </c>
      <c r="N133" s="169" t="s">
        <v>43</v>
      </c>
      <c r="O133" s="64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2" t="s">
        <v>106</v>
      </c>
      <c r="AT133" s="172" t="s">
        <v>108</v>
      </c>
      <c r="AU133" s="172" t="s">
        <v>80</v>
      </c>
      <c r="AY133" s="17" t="s">
        <v>107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7" t="s">
        <v>80</v>
      </c>
      <c r="BK133" s="173">
        <f>ROUND(I133*H133,2)</f>
        <v>0</v>
      </c>
      <c r="BL133" s="17" t="s">
        <v>106</v>
      </c>
      <c r="BM133" s="172" t="s">
        <v>181</v>
      </c>
    </row>
    <row r="134" spans="1:65" s="12" customFormat="1" ht="10">
      <c r="B134" s="174"/>
      <c r="C134" s="175"/>
      <c r="D134" s="176" t="s">
        <v>114</v>
      </c>
      <c r="E134" s="177" t="s">
        <v>21</v>
      </c>
      <c r="F134" s="178" t="s">
        <v>140</v>
      </c>
      <c r="G134" s="175"/>
      <c r="H134" s="179">
        <v>4</v>
      </c>
      <c r="I134" s="180"/>
      <c r="J134" s="175"/>
      <c r="K134" s="175"/>
      <c r="L134" s="181"/>
      <c r="M134" s="182"/>
      <c r="N134" s="183"/>
      <c r="O134" s="183"/>
      <c r="P134" s="183"/>
      <c r="Q134" s="183"/>
      <c r="R134" s="183"/>
      <c r="S134" s="183"/>
      <c r="T134" s="184"/>
      <c r="AT134" s="185" t="s">
        <v>114</v>
      </c>
      <c r="AU134" s="185" t="s">
        <v>80</v>
      </c>
      <c r="AV134" s="12" t="s">
        <v>82</v>
      </c>
      <c r="AW134" s="12" t="s">
        <v>31</v>
      </c>
      <c r="AX134" s="12" t="s">
        <v>72</v>
      </c>
      <c r="AY134" s="185" t="s">
        <v>107</v>
      </c>
    </row>
    <row r="135" spans="1:65" s="13" customFormat="1" ht="10">
      <c r="B135" s="186"/>
      <c r="C135" s="187"/>
      <c r="D135" s="176" t="s">
        <v>114</v>
      </c>
      <c r="E135" s="188" t="s">
        <v>21</v>
      </c>
      <c r="F135" s="189" t="s">
        <v>117</v>
      </c>
      <c r="G135" s="187"/>
      <c r="H135" s="190">
        <v>4</v>
      </c>
      <c r="I135" s="191"/>
      <c r="J135" s="187"/>
      <c r="K135" s="187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114</v>
      </c>
      <c r="AU135" s="196" t="s">
        <v>80</v>
      </c>
      <c r="AV135" s="13" t="s">
        <v>106</v>
      </c>
      <c r="AW135" s="13" t="s">
        <v>31</v>
      </c>
      <c r="AX135" s="13" t="s">
        <v>80</v>
      </c>
      <c r="AY135" s="196" t="s">
        <v>107</v>
      </c>
    </row>
    <row r="136" spans="1:65" s="2" customFormat="1" ht="114.9" customHeight="1">
      <c r="A136" s="34"/>
      <c r="B136" s="35"/>
      <c r="C136" s="161" t="s">
        <v>182</v>
      </c>
      <c r="D136" s="161" t="s">
        <v>108</v>
      </c>
      <c r="E136" s="162" t="s">
        <v>183</v>
      </c>
      <c r="F136" s="163" t="s">
        <v>184</v>
      </c>
      <c r="G136" s="164" t="s">
        <v>111</v>
      </c>
      <c r="H136" s="165">
        <v>10</v>
      </c>
      <c r="I136" s="166"/>
      <c r="J136" s="167">
        <f>ROUND(I136*H136,2)</f>
        <v>0</v>
      </c>
      <c r="K136" s="163" t="s">
        <v>112</v>
      </c>
      <c r="L136" s="39"/>
      <c r="M136" s="168" t="s">
        <v>21</v>
      </c>
      <c r="N136" s="169" t="s">
        <v>43</v>
      </c>
      <c r="O136" s="64"/>
      <c r="P136" s="170">
        <f>O136*H136</f>
        <v>0</v>
      </c>
      <c r="Q136" s="170">
        <v>0</v>
      </c>
      <c r="R136" s="170">
        <f>Q136*H136</f>
        <v>0</v>
      </c>
      <c r="S136" s="170">
        <v>0</v>
      </c>
      <c r="T136" s="17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2" t="s">
        <v>106</v>
      </c>
      <c r="AT136" s="172" t="s">
        <v>108</v>
      </c>
      <c r="AU136" s="172" t="s">
        <v>80</v>
      </c>
      <c r="AY136" s="17" t="s">
        <v>107</v>
      </c>
      <c r="BE136" s="173">
        <f>IF(N136="základní",J136,0)</f>
        <v>0</v>
      </c>
      <c r="BF136" s="173">
        <f>IF(N136="snížená",J136,0)</f>
        <v>0</v>
      </c>
      <c r="BG136" s="173">
        <f>IF(N136="zákl. přenesená",J136,0)</f>
        <v>0</v>
      </c>
      <c r="BH136" s="173">
        <f>IF(N136="sníž. přenesená",J136,0)</f>
        <v>0</v>
      </c>
      <c r="BI136" s="173">
        <f>IF(N136="nulová",J136,0)</f>
        <v>0</v>
      </c>
      <c r="BJ136" s="17" t="s">
        <v>80</v>
      </c>
      <c r="BK136" s="173">
        <f>ROUND(I136*H136,2)</f>
        <v>0</v>
      </c>
      <c r="BL136" s="17" t="s">
        <v>106</v>
      </c>
      <c r="BM136" s="172" t="s">
        <v>185</v>
      </c>
    </row>
    <row r="137" spans="1:65" s="12" customFormat="1" ht="10">
      <c r="B137" s="174"/>
      <c r="C137" s="175"/>
      <c r="D137" s="176" t="s">
        <v>114</v>
      </c>
      <c r="E137" s="177" t="s">
        <v>21</v>
      </c>
      <c r="F137" s="178" t="s">
        <v>129</v>
      </c>
      <c r="G137" s="175"/>
      <c r="H137" s="179">
        <v>4</v>
      </c>
      <c r="I137" s="180"/>
      <c r="J137" s="175"/>
      <c r="K137" s="175"/>
      <c r="L137" s="181"/>
      <c r="M137" s="182"/>
      <c r="N137" s="183"/>
      <c r="O137" s="183"/>
      <c r="P137" s="183"/>
      <c r="Q137" s="183"/>
      <c r="R137" s="183"/>
      <c r="S137" s="183"/>
      <c r="T137" s="184"/>
      <c r="AT137" s="185" t="s">
        <v>114</v>
      </c>
      <c r="AU137" s="185" t="s">
        <v>80</v>
      </c>
      <c r="AV137" s="12" t="s">
        <v>82</v>
      </c>
      <c r="AW137" s="12" t="s">
        <v>31</v>
      </c>
      <c r="AX137" s="12" t="s">
        <v>72</v>
      </c>
      <c r="AY137" s="185" t="s">
        <v>107</v>
      </c>
    </row>
    <row r="138" spans="1:65" s="12" customFormat="1" ht="10">
      <c r="B138" s="174"/>
      <c r="C138" s="175"/>
      <c r="D138" s="176" t="s">
        <v>114</v>
      </c>
      <c r="E138" s="177" t="s">
        <v>21</v>
      </c>
      <c r="F138" s="178" t="s">
        <v>186</v>
      </c>
      <c r="G138" s="175"/>
      <c r="H138" s="179">
        <v>6</v>
      </c>
      <c r="I138" s="180"/>
      <c r="J138" s="175"/>
      <c r="K138" s="175"/>
      <c r="L138" s="181"/>
      <c r="M138" s="182"/>
      <c r="N138" s="183"/>
      <c r="O138" s="183"/>
      <c r="P138" s="183"/>
      <c r="Q138" s="183"/>
      <c r="R138" s="183"/>
      <c r="S138" s="183"/>
      <c r="T138" s="184"/>
      <c r="AT138" s="185" t="s">
        <v>114</v>
      </c>
      <c r="AU138" s="185" t="s">
        <v>80</v>
      </c>
      <c r="AV138" s="12" t="s">
        <v>82</v>
      </c>
      <c r="AW138" s="12" t="s">
        <v>31</v>
      </c>
      <c r="AX138" s="12" t="s">
        <v>72</v>
      </c>
      <c r="AY138" s="185" t="s">
        <v>107</v>
      </c>
    </row>
    <row r="139" spans="1:65" s="13" customFormat="1" ht="10">
      <c r="B139" s="186"/>
      <c r="C139" s="187"/>
      <c r="D139" s="176" t="s">
        <v>114</v>
      </c>
      <c r="E139" s="188" t="s">
        <v>21</v>
      </c>
      <c r="F139" s="189" t="s">
        <v>117</v>
      </c>
      <c r="G139" s="187"/>
      <c r="H139" s="190">
        <v>10</v>
      </c>
      <c r="I139" s="191"/>
      <c r="J139" s="187"/>
      <c r="K139" s="187"/>
      <c r="L139" s="192"/>
      <c r="M139" s="193"/>
      <c r="N139" s="194"/>
      <c r="O139" s="194"/>
      <c r="P139" s="194"/>
      <c r="Q139" s="194"/>
      <c r="R139" s="194"/>
      <c r="S139" s="194"/>
      <c r="T139" s="195"/>
      <c r="AT139" s="196" t="s">
        <v>114</v>
      </c>
      <c r="AU139" s="196" t="s">
        <v>80</v>
      </c>
      <c r="AV139" s="13" t="s">
        <v>106</v>
      </c>
      <c r="AW139" s="13" t="s">
        <v>31</v>
      </c>
      <c r="AX139" s="13" t="s">
        <v>80</v>
      </c>
      <c r="AY139" s="196" t="s">
        <v>107</v>
      </c>
    </row>
    <row r="140" spans="1:65" s="2" customFormat="1" ht="55.5" customHeight="1">
      <c r="A140" s="34"/>
      <c r="B140" s="35"/>
      <c r="C140" s="161" t="s">
        <v>8</v>
      </c>
      <c r="D140" s="161" t="s">
        <v>108</v>
      </c>
      <c r="E140" s="162" t="s">
        <v>187</v>
      </c>
      <c r="F140" s="163" t="s">
        <v>188</v>
      </c>
      <c r="G140" s="164" t="s">
        <v>111</v>
      </c>
      <c r="H140" s="165">
        <v>24</v>
      </c>
      <c r="I140" s="166"/>
      <c r="J140" s="167">
        <f>ROUND(I140*H140,2)</f>
        <v>0</v>
      </c>
      <c r="K140" s="163" t="s">
        <v>112</v>
      </c>
      <c r="L140" s="39"/>
      <c r="M140" s="168" t="s">
        <v>21</v>
      </c>
      <c r="N140" s="169" t="s">
        <v>43</v>
      </c>
      <c r="O140" s="64"/>
      <c r="P140" s="170">
        <f>O140*H140</f>
        <v>0</v>
      </c>
      <c r="Q140" s="170">
        <v>0</v>
      </c>
      <c r="R140" s="170">
        <f>Q140*H140</f>
        <v>0</v>
      </c>
      <c r="S140" s="170">
        <v>0</v>
      </c>
      <c r="T140" s="17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2" t="s">
        <v>106</v>
      </c>
      <c r="AT140" s="172" t="s">
        <v>108</v>
      </c>
      <c r="AU140" s="172" t="s">
        <v>80</v>
      </c>
      <c r="AY140" s="17" t="s">
        <v>107</v>
      </c>
      <c r="BE140" s="173">
        <f>IF(N140="základní",J140,0)</f>
        <v>0</v>
      </c>
      <c r="BF140" s="173">
        <f>IF(N140="snížená",J140,0)</f>
        <v>0</v>
      </c>
      <c r="BG140" s="173">
        <f>IF(N140="zákl. přenesená",J140,0)</f>
        <v>0</v>
      </c>
      <c r="BH140" s="173">
        <f>IF(N140="sníž. přenesená",J140,0)</f>
        <v>0</v>
      </c>
      <c r="BI140" s="173">
        <f>IF(N140="nulová",J140,0)</f>
        <v>0</v>
      </c>
      <c r="BJ140" s="17" t="s">
        <v>80</v>
      </c>
      <c r="BK140" s="173">
        <f>ROUND(I140*H140,2)</f>
        <v>0</v>
      </c>
      <c r="BL140" s="17" t="s">
        <v>106</v>
      </c>
      <c r="BM140" s="172" t="s">
        <v>189</v>
      </c>
    </row>
    <row r="141" spans="1:65" s="12" customFormat="1" ht="10">
      <c r="B141" s="174"/>
      <c r="C141" s="175"/>
      <c r="D141" s="176" t="s">
        <v>114</v>
      </c>
      <c r="E141" s="177" t="s">
        <v>21</v>
      </c>
      <c r="F141" s="178" t="s">
        <v>190</v>
      </c>
      <c r="G141" s="175"/>
      <c r="H141" s="179">
        <v>10</v>
      </c>
      <c r="I141" s="180"/>
      <c r="J141" s="175"/>
      <c r="K141" s="175"/>
      <c r="L141" s="181"/>
      <c r="M141" s="182"/>
      <c r="N141" s="183"/>
      <c r="O141" s="183"/>
      <c r="P141" s="183"/>
      <c r="Q141" s="183"/>
      <c r="R141" s="183"/>
      <c r="S141" s="183"/>
      <c r="T141" s="184"/>
      <c r="AT141" s="185" t="s">
        <v>114</v>
      </c>
      <c r="AU141" s="185" t="s">
        <v>80</v>
      </c>
      <c r="AV141" s="12" t="s">
        <v>82</v>
      </c>
      <c r="AW141" s="12" t="s">
        <v>31</v>
      </c>
      <c r="AX141" s="12" t="s">
        <v>72</v>
      </c>
      <c r="AY141" s="185" t="s">
        <v>107</v>
      </c>
    </row>
    <row r="142" spans="1:65" s="12" customFormat="1" ht="10">
      <c r="B142" s="174"/>
      <c r="C142" s="175"/>
      <c r="D142" s="176" t="s">
        <v>114</v>
      </c>
      <c r="E142" s="177" t="s">
        <v>21</v>
      </c>
      <c r="F142" s="178" t="s">
        <v>191</v>
      </c>
      <c r="G142" s="175"/>
      <c r="H142" s="179">
        <v>11</v>
      </c>
      <c r="I142" s="180"/>
      <c r="J142" s="175"/>
      <c r="K142" s="175"/>
      <c r="L142" s="181"/>
      <c r="M142" s="182"/>
      <c r="N142" s="183"/>
      <c r="O142" s="183"/>
      <c r="P142" s="183"/>
      <c r="Q142" s="183"/>
      <c r="R142" s="183"/>
      <c r="S142" s="183"/>
      <c r="T142" s="184"/>
      <c r="AT142" s="185" t="s">
        <v>114</v>
      </c>
      <c r="AU142" s="185" t="s">
        <v>80</v>
      </c>
      <c r="AV142" s="12" t="s">
        <v>82</v>
      </c>
      <c r="AW142" s="12" t="s">
        <v>31</v>
      </c>
      <c r="AX142" s="12" t="s">
        <v>72</v>
      </c>
      <c r="AY142" s="185" t="s">
        <v>107</v>
      </c>
    </row>
    <row r="143" spans="1:65" s="12" customFormat="1" ht="10">
      <c r="B143" s="174"/>
      <c r="C143" s="175"/>
      <c r="D143" s="176" t="s">
        <v>114</v>
      </c>
      <c r="E143" s="177" t="s">
        <v>21</v>
      </c>
      <c r="F143" s="178" t="s">
        <v>147</v>
      </c>
      <c r="G143" s="175"/>
      <c r="H143" s="179">
        <v>3</v>
      </c>
      <c r="I143" s="180"/>
      <c r="J143" s="175"/>
      <c r="K143" s="175"/>
      <c r="L143" s="181"/>
      <c r="M143" s="182"/>
      <c r="N143" s="183"/>
      <c r="O143" s="183"/>
      <c r="P143" s="183"/>
      <c r="Q143" s="183"/>
      <c r="R143" s="183"/>
      <c r="S143" s="183"/>
      <c r="T143" s="184"/>
      <c r="AT143" s="185" t="s">
        <v>114</v>
      </c>
      <c r="AU143" s="185" t="s">
        <v>80</v>
      </c>
      <c r="AV143" s="12" t="s">
        <v>82</v>
      </c>
      <c r="AW143" s="12" t="s">
        <v>31</v>
      </c>
      <c r="AX143" s="12" t="s">
        <v>72</v>
      </c>
      <c r="AY143" s="185" t="s">
        <v>107</v>
      </c>
    </row>
    <row r="144" spans="1:65" s="13" customFormat="1" ht="10">
      <c r="B144" s="186"/>
      <c r="C144" s="187"/>
      <c r="D144" s="176" t="s">
        <v>114</v>
      </c>
      <c r="E144" s="188" t="s">
        <v>21</v>
      </c>
      <c r="F144" s="189" t="s">
        <v>117</v>
      </c>
      <c r="G144" s="187"/>
      <c r="H144" s="190">
        <v>24</v>
      </c>
      <c r="I144" s="191"/>
      <c r="J144" s="187"/>
      <c r="K144" s="187"/>
      <c r="L144" s="192"/>
      <c r="M144" s="193"/>
      <c r="N144" s="194"/>
      <c r="O144" s="194"/>
      <c r="P144" s="194"/>
      <c r="Q144" s="194"/>
      <c r="R144" s="194"/>
      <c r="S144" s="194"/>
      <c r="T144" s="195"/>
      <c r="AT144" s="196" t="s">
        <v>114</v>
      </c>
      <c r="AU144" s="196" t="s">
        <v>80</v>
      </c>
      <c r="AV144" s="13" t="s">
        <v>106</v>
      </c>
      <c r="AW144" s="13" t="s">
        <v>31</v>
      </c>
      <c r="AX144" s="13" t="s">
        <v>80</v>
      </c>
      <c r="AY144" s="196" t="s">
        <v>107</v>
      </c>
    </row>
    <row r="145" spans="1:65" s="2" customFormat="1" ht="62.75" customHeight="1">
      <c r="A145" s="34"/>
      <c r="B145" s="35"/>
      <c r="C145" s="161" t="s">
        <v>192</v>
      </c>
      <c r="D145" s="161" t="s">
        <v>108</v>
      </c>
      <c r="E145" s="162" t="s">
        <v>193</v>
      </c>
      <c r="F145" s="163" t="s">
        <v>194</v>
      </c>
      <c r="G145" s="164" t="s">
        <v>111</v>
      </c>
      <c r="H145" s="165">
        <v>23</v>
      </c>
      <c r="I145" s="166"/>
      <c r="J145" s="167">
        <f>ROUND(I145*H145,2)</f>
        <v>0</v>
      </c>
      <c r="K145" s="163" t="s">
        <v>21</v>
      </c>
      <c r="L145" s="39"/>
      <c r="M145" s="168" t="s">
        <v>21</v>
      </c>
      <c r="N145" s="169" t="s">
        <v>43</v>
      </c>
      <c r="O145" s="64"/>
      <c r="P145" s="170">
        <f>O145*H145</f>
        <v>0</v>
      </c>
      <c r="Q145" s="170">
        <v>0</v>
      </c>
      <c r="R145" s="170">
        <f>Q145*H145</f>
        <v>0</v>
      </c>
      <c r="S145" s="170">
        <v>0</v>
      </c>
      <c r="T145" s="17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2" t="s">
        <v>106</v>
      </c>
      <c r="AT145" s="172" t="s">
        <v>108</v>
      </c>
      <c r="AU145" s="172" t="s">
        <v>80</v>
      </c>
      <c r="AY145" s="17" t="s">
        <v>107</v>
      </c>
      <c r="BE145" s="173">
        <f>IF(N145="základní",J145,0)</f>
        <v>0</v>
      </c>
      <c r="BF145" s="173">
        <f>IF(N145="snížená",J145,0)</f>
        <v>0</v>
      </c>
      <c r="BG145" s="173">
        <f>IF(N145="zákl. přenesená",J145,0)</f>
        <v>0</v>
      </c>
      <c r="BH145" s="173">
        <f>IF(N145="sníž. přenesená",J145,0)</f>
        <v>0</v>
      </c>
      <c r="BI145" s="173">
        <f>IF(N145="nulová",J145,0)</f>
        <v>0</v>
      </c>
      <c r="BJ145" s="17" t="s">
        <v>80</v>
      </c>
      <c r="BK145" s="173">
        <f>ROUND(I145*H145,2)</f>
        <v>0</v>
      </c>
      <c r="BL145" s="17" t="s">
        <v>106</v>
      </c>
      <c r="BM145" s="172" t="s">
        <v>195</v>
      </c>
    </row>
    <row r="146" spans="1:65" s="12" customFormat="1" ht="10">
      <c r="B146" s="174"/>
      <c r="C146" s="175"/>
      <c r="D146" s="176" t="s">
        <v>114</v>
      </c>
      <c r="E146" s="177" t="s">
        <v>21</v>
      </c>
      <c r="F146" s="178" t="s">
        <v>196</v>
      </c>
      <c r="G146" s="175"/>
      <c r="H146" s="179">
        <v>6</v>
      </c>
      <c r="I146" s="180"/>
      <c r="J146" s="175"/>
      <c r="K146" s="175"/>
      <c r="L146" s="181"/>
      <c r="M146" s="182"/>
      <c r="N146" s="183"/>
      <c r="O146" s="183"/>
      <c r="P146" s="183"/>
      <c r="Q146" s="183"/>
      <c r="R146" s="183"/>
      <c r="S146" s="183"/>
      <c r="T146" s="184"/>
      <c r="AT146" s="185" t="s">
        <v>114</v>
      </c>
      <c r="AU146" s="185" t="s">
        <v>80</v>
      </c>
      <c r="AV146" s="12" t="s">
        <v>82</v>
      </c>
      <c r="AW146" s="12" t="s">
        <v>31</v>
      </c>
      <c r="AX146" s="12" t="s">
        <v>72</v>
      </c>
      <c r="AY146" s="185" t="s">
        <v>107</v>
      </c>
    </row>
    <row r="147" spans="1:65" s="12" customFormat="1" ht="10">
      <c r="B147" s="174"/>
      <c r="C147" s="175"/>
      <c r="D147" s="176" t="s">
        <v>114</v>
      </c>
      <c r="E147" s="177" t="s">
        <v>21</v>
      </c>
      <c r="F147" s="178" t="s">
        <v>191</v>
      </c>
      <c r="G147" s="175"/>
      <c r="H147" s="179">
        <v>11</v>
      </c>
      <c r="I147" s="180"/>
      <c r="J147" s="175"/>
      <c r="K147" s="175"/>
      <c r="L147" s="181"/>
      <c r="M147" s="182"/>
      <c r="N147" s="183"/>
      <c r="O147" s="183"/>
      <c r="P147" s="183"/>
      <c r="Q147" s="183"/>
      <c r="R147" s="183"/>
      <c r="S147" s="183"/>
      <c r="T147" s="184"/>
      <c r="AT147" s="185" t="s">
        <v>114</v>
      </c>
      <c r="AU147" s="185" t="s">
        <v>80</v>
      </c>
      <c r="AV147" s="12" t="s">
        <v>82</v>
      </c>
      <c r="AW147" s="12" t="s">
        <v>31</v>
      </c>
      <c r="AX147" s="12" t="s">
        <v>72</v>
      </c>
      <c r="AY147" s="185" t="s">
        <v>107</v>
      </c>
    </row>
    <row r="148" spans="1:65" s="12" customFormat="1" ht="10">
      <c r="B148" s="174"/>
      <c r="C148" s="175"/>
      <c r="D148" s="176" t="s">
        <v>114</v>
      </c>
      <c r="E148" s="177" t="s">
        <v>21</v>
      </c>
      <c r="F148" s="178" t="s">
        <v>186</v>
      </c>
      <c r="G148" s="175"/>
      <c r="H148" s="179">
        <v>6</v>
      </c>
      <c r="I148" s="180"/>
      <c r="J148" s="175"/>
      <c r="K148" s="175"/>
      <c r="L148" s="181"/>
      <c r="M148" s="182"/>
      <c r="N148" s="183"/>
      <c r="O148" s="183"/>
      <c r="P148" s="183"/>
      <c r="Q148" s="183"/>
      <c r="R148" s="183"/>
      <c r="S148" s="183"/>
      <c r="T148" s="184"/>
      <c r="AT148" s="185" t="s">
        <v>114</v>
      </c>
      <c r="AU148" s="185" t="s">
        <v>80</v>
      </c>
      <c r="AV148" s="12" t="s">
        <v>82</v>
      </c>
      <c r="AW148" s="12" t="s">
        <v>31</v>
      </c>
      <c r="AX148" s="12" t="s">
        <v>72</v>
      </c>
      <c r="AY148" s="185" t="s">
        <v>107</v>
      </c>
    </row>
    <row r="149" spans="1:65" s="13" customFormat="1" ht="10">
      <c r="B149" s="186"/>
      <c r="C149" s="187"/>
      <c r="D149" s="176" t="s">
        <v>114</v>
      </c>
      <c r="E149" s="188" t="s">
        <v>21</v>
      </c>
      <c r="F149" s="189" t="s">
        <v>117</v>
      </c>
      <c r="G149" s="187"/>
      <c r="H149" s="190">
        <v>23</v>
      </c>
      <c r="I149" s="191"/>
      <c r="J149" s="187"/>
      <c r="K149" s="187"/>
      <c r="L149" s="192"/>
      <c r="M149" s="193"/>
      <c r="N149" s="194"/>
      <c r="O149" s="194"/>
      <c r="P149" s="194"/>
      <c r="Q149" s="194"/>
      <c r="R149" s="194"/>
      <c r="S149" s="194"/>
      <c r="T149" s="195"/>
      <c r="AT149" s="196" t="s">
        <v>114</v>
      </c>
      <c r="AU149" s="196" t="s">
        <v>80</v>
      </c>
      <c r="AV149" s="13" t="s">
        <v>106</v>
      </c>
      <c r="AW149" s="13" t="s">
        <v>31</v>
      </c>
      <c r="AX149" s="13" t="s">
        <v>80</v>
      </c>
      <c r="AY149" s="196" t="s">
        <v>107</v>
      </c>
    </row>
    <row r="150" spans="1:65" s="2" customFormat="1" ht="62.75" customHeight="1">
      <c r="A150" s="34"/>
      <c r="B150" s="35"/>
      <c r="C150" s="161" t="s">
        <v>197</v>
      </c>
      <c r="D150" s="161" t="s">
        <v>108</v>
      </c>
      <c r="E150" s="162" t="s">
        <v>198</v>
      </c>
      <c r="F150" s="163" t="s">
        <v>199</v>
      </c>
      <c r="G150" s="164" t="s">
        <v>111</v>
      </c>
      <c r="H150" s="165">
        <v>4</v>
      </c>
      <c r="I150" s="166"/>
      <c r="J150" s="167">
        <f>ROUND(I150*H150,2)</f>
        <v>0</v>
      </c>
      <c r="K150" s="163" t="s">
        <v>21</v>
      </c>
      <c r="L150" s="39"/>
      <c r="M150" s="168" t="s">
        <v>21</v>
      </c>
      <c r="N150" s="169" t="s">
        <v>43</v>
      </c>
      <c r="O150" s="64"/>
      <c r="P150" s="170">
        <f>O150*H150</f>
        <v>0</v>
      </c>
      <c r="Q150" s="170">
        <v>0</v>
      </c>
      <c r="R150" s="170">
        <f>Q150*H150</f>
        <v>0</v>
      </c>
      <c r="S150" s="170">
        <v>0</v>
      </c>
      <c r="T150" s="17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2" t="s">
        <v>106</v>
      </c>
      <c r="AT150" s="172" t="s">
        <v>108</v>
      </c>
      <c r="AU150" s="172" t="s">
        <v>80</v>
      </c>
      <c r="AY150" s="17" t="s">
        <v>107</v>
      </c>
      <c r="BE150" s="173">
        <f>IF(N150="základní",J150,0)</f>
        <v>0</v>
      </c>
      <c r="BF150" s="173">
        <f>IF(N150="snížená",J150,0)</f>
        <v>0</v>
      </c>
      <c r="BG150" s="173">
        <f>IF(N150="zákl. přenesená",J150,0)</f>
        <v>0</v>
      </c>
      <c r="BH150" s="173">
        <f>IF(N150="sníž. přenesená",J150,0)</f>
        <v>0</v>
      </c>
      <c r="BI150" s="173">
        <f>IF(N150="nulová",J150,0)</f>
        <v>0</v>
      </c>
      <c r="BJ150" s="17" t="s">
        <v>80</v>
      </c>
      <c r="BK150" s="173">
        <f>ROUND(I150*H150,2)</f>
        <v>0</v>
      </c>
      <c r="BL150" s="17" t="s">
        <v>106</v>
      </c>
      <c r="BM150" s="172" t="s">
        <v>200</v>
      </c>
    </row>
    <row r="151" spans="1:65" s="12" customFormat="1" ht="10">
      <c r="B151" s="174"/>
      <c r="C151" s="175"/>
      <c r="D151" s="176" t="s">
        <v>114</v>
      </c>
      <c r="E151" s="177" t="s">
        <v>21</v>
      </c>
      <c r="F151" s="178" t="s">
        <v>121</v>
      </c>
      <c r="G151" s="175"/>
      <c r="H151" s="179">
        <v>1</v>
      </c>
      <c r="I151" s="180"/>
      <c r="J151" s="175"/>
      <c r="K151" s="175"/>
      <c r="L151" s="181"/>
      <c r="M151" s="182"/>
      <c r="N151" s="183"/>
      <c r="O151" s="183"/>
      <c r="P151" s="183"/>
      <c r="Q151" s="183"/>
      <c r="R151" s="183"/>
      <c r="S151" s="183"/>
      <c r="T151" s="184"/>
      <c r="AT151" s="185" t="s">
        <v>114</v>
      </c>
      <c r="AU151" s="185" t="s">
        <v>80</v>
      </c>
      <c r="AV151" s="12" t="s">
        <v>82</v>
      </c>
      <c r="AW151" s="12" t="s">
        <v>31</v>
      </c>
      <c r="AX151" s="12" t="s">
        <v>72</v>
      </c>
      <c r="AY151" s="185" t="s">
        <v>107</v>
      </c>
    </row>
    <row r="152" spans="1:65" s="12" customFormat="1" ht="10">
      <c r="B152" s="174"/>
      <c r="C152" s="175"/>
      <c r="D152" s="176" t="s">
        <v>114</v>
      </c>
      <c r="E152" s="177" t="s">
        <v>21</v>
      </c>
      <c r="F152" s="178" t="s">
        <v>152</v>
      </c>
      <c r="G152" s="175"/>
      <c r="H152" s="179">
        <v>3</v>
      </c>
      <c r="I152" s="180"/>
      <c r="J152" s="175"/>
      <c r="K152" s="175"/>
      <c r="L152" s="181"/>
      <c r="M152" s="182"/>
      <c r="N152" s="183"/>
      <c r="O152" s="183"/>
      <c r="P152" s="183"/>
      <c r="Q152" s="183"/>
      <c r="R152" s="183"/>
      <c r="S152" s="183"/>
      <c r="T152" s="184"/>
      <c r="AT152" s="185" t="s">
        <v>114</v>
      </c>
      <c r="AU152" s="185" t="s">
        <v>80</v>
      </c>
      <c r="AV152" s="12" t="s">
        <v>82</v>
      </c>
      <c r="AW152" s="12" t="s">
        <v>31</v>
      </c>
      <c r="AX152" s="12" t="s">
        <v>72</v>
      </c>
      <c r="AY152" s="185" t="s">
        <v>107</v>
      </c>
    </row>
    <row r="153" spans="1:65" s="13" customFormat="1" ht="10">
      <c r="B153" s="186"/>
      <c r="C153" s="187"/>
      <c r="D153" s="176" t="s">
        <v>114</v>
      </c>
      <c r="E153" s="188" t="s">
        <v>21</v>
      </c>
      <c r="F153" s="189" t="s">
        <v>117</v>
      </c>
      <c r="G153" s="187"/>
      <c r="H153" s="190">
        <v>4</v>
      </c>
      <c r="I153" s="191"/>
      <c r="J153" s="187"/>
      <c r="K153" s="187"/>
      <c r="L153" s="192"/>
      <c r="M153" s="193"/>
      <c r="N153" s="194"/>
      <c r="O153" s="194"/>
      <c r="P153" s="194"/>
      <c r="Q153" s="194"/>
      <c r="R153" s="194"/>
      <c r="S153" s="194"/>
      <c r="T153" s="195"/>
      <c r="AT153" s="196" t="s">
        <v>114</v>
      </c>
      <c r="AU153" s="196" t="s">
        <v>80</v>
      </c>
      <c r="AV153" s="13" t="s">
        <v>106</v>
      </c>
      <c r="AW153" s="13" t="s">
        <v>31</v>
      </c>
      <c r="AX153" s="13" t="s">
        <v>80</v>
      </c>
      <c r="AY153" s="196" t="s">
        <v>107</v>
      </c>
    </row>
    <row r="154" spans="1:65" s="2" customFormat="1" ht="49" customHeight="1">
      <c r="A154" s="34"/>
      <c r="B154" s="35"/>
      <c r="C154" s="161" t="s">
        <v>201</v>
      </c>
      <c r="D154" s="161" t="s">
        <v>108</v>
      </c>
      <c r="E154" s="162" t="s">
        <v>202</v>
      </c>
      <c r="F154" s="163" t="s">
        <v>203</v>
      </c>
      <c r="G154" s="164" t="s">
        <v>111</v>
      </c>
      <c r="H154" s="165">
        <v>27</v>
      </c>
      <c r="I154" s="166"/>
      <c r="J154" s="167">
        <f>ROUND(I154*H154,2)</f>
        <v>0</v>
      </c>
      <c r="K154" s="163" t="s">
        <v>112</v>
      </c>
      <c r="L154" s="39"/>
      <c r="M154" s="168" t="s">
        <v>21</v>
      </c>
      <c r="N154" s="169" t="s">
        <v>43</v>
      </c>
      <c r="O154" s="64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2" t="s">
        <v>106</v>
      </c>
      <c r="AT154" s="172" t="s">
        <v>108</v>
      </c>
      <c r="AU154" s="172" t="s">
        <v>80</v>
      </c>
      <c r="AY154" s="17" t="s">
        <v>107</v>
      </c>
      <c r="BE154" s="173">
        <f>IF(N154="základní",J154,0)</f>
        <v>0</v>
      </c>
      <c r="BF154" s="173">
        <f>IF(N154="snížená",J154,0)</f>
        <v>0</v>
      </c>
      <c r="BG154" s="173">
        <f>IF(N154="zákl. přenesená",J154,0)</f>
        <v>0</v>
      </c>
      <c r="BH154" s="173">
        <f>IF(N154="sníž. přenesená",J154,0)</f>
        <v>0</v>
      </c>
      <c r="BI154" s="173">
        <f>IF(N154="nulová",J154,0)</f>
        <v>0</v>
      </c>
      <c r="BJ154" s="17" t="s">
        <v>80</v>
      </c>
      <c r="BK154" s="173">
        <f>ROUND(I154*H154,2)</f>
        <v>0</v>
      </c>
      <c r="BL154" s="17" t="s">
        <v>106</v>
      </c>
      <c r="BM154" s="172" t="s">
        <v>204</v>
      </c>
    </row>
    <row r="155" spans="1:65" s="12" customFormat="1" ht="10">
      <c r="B155" s="174"/>
      <c r="C155" s="175"/>
      <c r="D155" s="176" t="s">
        <v>114</v>
      </c>
      <c r="E155" s="177" t="s">
        <v>21</v>
      </c>
      <c r="F155" s="178" t="s">
        <v>205</v>
      </c>
      <c r="G155" s="175"/>
      <c r="H155" s="179">
        <v>15</v>
      </c>
      <c r="I155" s="180"/>
      <c r="J155" s="175"/>
      <c r="K155" s="175"/>
      <c r="L155" s="181"/>
      <c r="M155" s="182"/>
      <c r="N155" s="183"/>
      <c r="O155" s="183"/>
      <c r="P155" s="183"/>
      <c r="Q155" s="183"/>
      <c r="R155" s="183"/>
      <c r="S155" s="183"/>
      <c r="T155" s="184"/>
      <c r="AT155" s="185" t="s">
        <v>114</v>
      </c>
      <c r="AU155" s="185" t="s">
        <v>80</v>
      </c>
      <c r="AV155" s="12" t="s">
        <v>82</v>
      </c>
      <c r="AW155" s="12" t="s">
        <v>31</v>
      </c>
      <c r="AX155" s="12" t="s">
        <v>72</v>
      </c>
      <c r="AY155" s="185" t="s">
        <v>107</v>
      </c>
    </row>
    <row r="156" spans="1:65" s="12" customFormat="1" ht="10">
      <c r="B156" s="174"/>
      <c r="C156" s="175"/>
      <c r="D156" s="176" t="s">
        <v>114</v>
      </c>
      <c r="E156" s="177" t="s">
        <v>21</v>
      </c>
      <c r="F156" s="178" t="s">
        <v>129</v>
      </c>
      <c r="G156" s="175"/>
      <c r="H156" s="179">
        <v>4</v>
      </c>
      <c r="I156" s="180"/>
      <c r="J156" s="175"/>
      <c r="K156" s="175"/>
      <c r="L156" s="181"/>
      <c r="M156" s="182"/>
      <c r="N156" s="183"/>
      <c r="O156" s="183"/>
      <c r="P156" s="183"/>
      <c r="Q156" s="183"/>
      <c r="R156" s="183"/>
      <c r="S156" s="183"/>
      <c r="T156" s="184"/>
      <c r="AT156" s="185" t="s">
        <v>114</v>
      </c>
      <c r="AU156" s="185" t="s">
        <v>80</v>
      </c>
      <c r="AV156" s="12" t="s">
        <v>82</v>
      </c>
      <c r="AW156" s="12" t="s">
        <v>31</v>
      </c>
      <c r="AX156" s="12" t="s">
        <v>72</v>
      </c>
      <c r="AY156" s="185" t="s">
        <v>107</v>
      </c>
    </row>
    <row r="157" spans="1:65" s="12" customFormat="1" ht="10">
      <c r="B157" s="174"/>
      <c r="C157" s="175"/>
      <c r="D157" s="176" t="s">
        <v>114</v>
      </c>
      <c r="E157" s="177" t="s">
        <v>21</v>
      </c>
      <c r="F157" s="178" t="s">
        <v>177</v>
      </c>
      <c r="G157" s="175"/>
      <c r="H157" s="179">
        <v>8</v>
      </c>
      <c r="I157" s="180"/>
      <c r="J157" s="175"/>
      <c r="K157" s="175"/>
      <c r="L157" s="181"/>
      <c r="M157" s="182"/>
      <c r="N157" s="183"/>
      <c r="O157" s="183"/>
      <c r="P157" s="183"/>
      <c r="Q157" s="183"/>
      <c r="R157" s="183"/>
      <c r="S157" s="183"/>
      <c r="T157" s="184"/>
      <c r="AT157" s="185" t="s">
        <v>114</v>
      </c>
      <c r="AU157" s="185" t="s">
        <v>80</v>
      </c>
      <c r="AV157" s="12" t="s">
        <v>82</v>
      </c>
      <c r="AW157" s="12" t="s">
        <v>31</v>
      </c>
      <c r="AX157" s="12" t="s">
        <v>72</v>
      </c>
      <c r="AY157" s="185" t="s">
        <v>107</v>
      </c>
    </row>
    <row r="158" spans="1:65" s="13" customFormat="1" ht="10">
      <c r="B158" s="186"/>
      <c r="C158" s="187"/>
      <c r="D158" s="176" t="s">
        <v>114</v>
      </c>
      <c r="E158" s="188" t="s">
        <v>21</v>
      </c>
      <c r="F158" s="189" t="s">
        <v>117</v>
      </c>
      <c r="G158" s="187"/>
      <c r="H158" s="190">
        <v>27</v>
      </c>
      <c r="I158" s="191"/>
      <c r="J158" s="187"/>
      <c r="K158" s="187"/>
      <c r="L158" s="192"/>
      <c r="M158" s="193"/>
      <c r="N158" s="194"/>
      <c r="O158" s="194"/>
      <c r="P158" s="194"/>
      <c r="Q158" s="194"/>
      <c r="R158" s="194"/>
      <c r="S158" s="194"/>
      <c r="T158" s="195"/>
      <c r="AT158" s="196" t="s">
        <v>114</v>
      </c>
      <c r="AU158" s="196" t="s">
        <v>80</v>
      </c>
      <c r="AV158" s="13" t="s">
        <v>106</v>
      </c>
      <c r="AW158" s="13" t="s">
        <v>31</v>
      </c>
      <c r="AX158" s="13" t="s">
        <v>80</v>
      </c>
      <c r="AY158" s="196" t="s">
        <v>107</v>
      </c>
    </row>
    <row r="159" spans="1:65" s="2" customFormat="1" ht="55.5" customHeight="1">
      <c r="A159" s="34"/>
      <c r="B159" s="35"/>
      <c r="C159" s="161" t="s">
        <v>206</v>
      </c>
      <c r="D159" s="161" t="s">
        <v>108</v>
      </c>
      <c r="E159" s="162" t="s">
        <v>207</v>
      </c>
      <c r="F159" s="163" t="s">
        <v>208</v>
      </c>
      <c r="G159" s="164" t="s">
        <v>111</v>
      </c>
      <c r="H159" s="165">
        <v>19</v>
      </c>
      <c r="I159" s="166"/>
      <c r="J159" s="167">
        <f>ROUND(I159*H159,2)</f>
        <v>0</v>
      </c>
      <c r="K159" s="163" t="s">
        <v>112</v>
      </c>
      <c r="L159" s="39"/>
      <c r="M159" s="168" t="s">
        <v>21</v>
      </c>
      <c r="N159" s="169" t="s">
        <v>43</v>
      </c>
      <c r="O159" s="64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2" t="s">
        <v>106</v>
      </c>
      <c r="AT159" s="172" t="s">
        <v>108</v>
      </c>
      <c r="AU159" s="172" t="s">
        <v>80</v>
      </c>
      <c r="AY159" s="17" t="s">
        <v>107</v>
      </c>
      <c r="BE159" s="173">
        <f>IF(N159="základní",J159,0)</f>
        <v>0</v>
      </c>
      <c r="BF159" s="173">
        <f>IF(N159="snížená",J159,0)</f>
        <v>0</v>
      </c>
      <c r="BG159" s="173">
        <f>IF(N159="zákl. přenesená",J159,0)</f>
        <v>0</v>
      </c>
      <c r="BH159" s="173">
        <f>IF(N159="sníž. přenesená",J159,0)</f>
        <v>0</v>
      </c>
      <c r="BI159" s="173">
        <f>IF(N159="nulová",J159,0)</f>
        <v>0</v>
      </c>
      <c r="BJ159" s="17" t="s">
        <v>80</v>
      </c>
      <c r="BK159" s="173">
        <f>ROUND(I159*H159,2)</f>
        <v>0</v>
      </c>
      <c r="BL159" s="17" t="s">
        <v>106</v>
      </c>
      <c r="BM159" s="172" t="s">
        <v>209</v>
      </c>
    </row>
    <row r="160" spans="1:65" s="12" customFormat="1" ht="10">
      <c r="B160" s="174"/>
      <c r="C160" s="175"/>
      <c r="D160" s="176" t="s">
        <v>114</v>
      </c>
      <c r="E160" s="177" t="s">
        <v>21</v>
      </c>
      <c r="F160" s="178" t="s">
        <v>210</v>
      </c>
      <c r="G160" s="175"/>
      <c r="H160" s="179">
        <v>9</v>
      </c>
      <c r="I160" s="180"/>
      <c r="J160" s="175"/>
      <c r="K160" s="175"/>
      <c r="L160" s="181"/>
      <c r="M160" s="182"/>
      <c r="N160" s="183"/>
      <c r="O160" s="183"/>
      <c r="P160" s="183"/>
      <c r="Q160" s="183"/>
      <c r="R160" s="183"/>
      <c r="S160" s="183"/>
      <c r="T160" s="184"/>
      <c r="AT160" s="185" t="s">
        <v>114</v>
      </c>
      <c r="AU160" s="185" t="s">
        <v>80</v>
      </c>
      <c r="AV160" s="12" t="s">
        <v>82</v>
      </c>
      <c r="AW160" s="12" t="s">
        <v>31</v>
      </c>
      <c r="AX160" s="12" t="s">
        <v>72</v>
      </c>
      <c r="AY160" s="185" t="s">
        <v>107</v>
      </c>
    </row>
    <row r="161" spans="1:65" s="12" customFormat="1" ht="10">
      <c r="B161" s="174"/>
      <c r="C161" s="175"/>
      <c r="D161" s="176" t="s">
        <v>114</v>
      </c>
      <c r="E161" s="177" t="s">
        <v>21</v>
      </c>
      <c r="F161" s="178" t="s">
        <v>211</v>
      </c>
      <c r="G161" s="175"/>
      <c r="H161" s="179">
        <v>6</v>
      </c>
      <c r="I161" s="180"/>
      <c r="J161" s="175"/>
      <c r="K161" s="175"/>
      <c r="L161" s="181"/>
      <c r="M161" s="182"/>
      <c r="N161" s="183"/>
      <c r="O161" s="183"/>
      <c r="P161" s="183"/>
      <c r="Q161" s="183"/>
      <c r="R161" s="183"/>
      <c r="S161" s="183"/>
      <c r="T161" s="184"/>
      <c r="AT161" s="185" t="s">
        <v>114</v>
      </c>
      <c r="AU161" s="185" t="s">
        <v>80</v>
      </c>
      <c r="AV161" s="12" t="s">
        <v>82</v>
      </c>
      <c r="AW161" s="12" t="s">
        <v>31</v>
      </c>
      <c r="AX161" s="12" t="s">
        <v>72</v>
      </c>
      <c r="AY161" s="185" t="s">
        <v>107</v>
      </c>
    </row>
    <row r="162" spans="1:65" s="12" customFormat="1" ht="10">
      <c r="B162" s="174"/>
      <c r="C162" s="175"/>
      <c r="D162" s="176" t="s">
        <v>114</v>
      </c>
      <c r="E162" s="177" t="s">
        <v>21</v>
      </c>
      <c r="F162" s="178" t="s">
        <v>212</v>
      </c>
      <c r="G162" s="175"/>
      <c r="H162" s="179">
        <v>4</v>
      </c>
      <c r="I162" s="180"/>
      <c r="J162" s="175"/>
      <c r="K162" s="175"/>
      <c r="L162" s="181"/>
      <c r="M162" s="182"/>
      <c r="N162" s="183"/>
      <c r="O162" s="183"/>
      <c r="P162" s="183"/>
      <c r="Q162" s="183"/>
      <c r="R162" s="183"/>
      <c r="S162" s="183"/>
      <c r="T162" s="184"/>
      <c r="AT162" s="185" t="s">
        <v>114</v>
      </c>
      <c r="AU162" s="185" t="s">
        <v>80</v>
      </c>
      <c r="AV162" s="12" t="s">
        <v>82</v>
      </c>
      <c r="AW162" s="12" t="s">
        <v>31</v>
      </c>
      <c r="AX162" s="12" t="s">
        <v>72</v>
      </c>
      <c r="AY162" s="185" t="s">
        <v>107</v>
      </c>
    </row>
    <row r="163" spans="1:65" s="13" customFormat="1" ht="10">
      <c r="B163" s="186"/>
      <c r="C163" s="187"/>
      <c r="D163" s="176" t="s">
        <v>114</v>
      </c>
      <c r="E163" s="188" t="s">
        <v>21</v>
      </c>
      <c r="F163" s="189" t="s">
        <v>117</v>
      </c>
      <c r="G163" s="187"/>
      <c r="H163" s="190">
        <v>19</v>
      </c>
      <c r="I163" s="191"/>
      <c r="J163" s="187"/>
      <c r="K163" s="187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114</v>
      </c>
      <c r="AU163" s="196" t="s">
        <v>80</v>
      </c>
      <c r="AV163" s="13" t="s">
        <v>106</v>
      </c>
      <c r="AW163" s="13" t="s">
        <v>31</v>
      </c>
      <c r="AX163" s="13" t="s">
        <v>80</v>
      </c>
      <c r="AY163" s="196" t="s">
        <v>107</v>
      </c>
    </row>
    <row r="164" spans="1:65" s="2" customFormat="1" ht="66.75" customHeight="1">
      <c r="A164" s="34"/>
      <c r="B164" s="35"/>
      <c r="C164" s="161" t="s">
        <v>213</v>
      </c>
      <c r="D164" s="161" t="s">
        <v>108</v>
      </c>
      <c r="E164" s="162" t="s">
        <v>214</v>
      </c>
      <c r="F164" s="163" t="s">
        <v>215</v>
      </c>
      <c r="G164" s="164" t="s">
        <v>111</v>
      </c>
      <c r="H164" s="165">
        <v>4</v>
      </c>
      <c r="I164" s="166"/>
      <c r="J164" s="167">
        <f>ROUND(I164*H164,2)</f>
        <v>0</v>
      </c>
      <c r="K164" s="163" t="s">
        <v>112</v>
      </c>
      <c r="L164" s="39"/>
      <c r="M164" s="168" t="s">
        <v>21</v>
      </c>
      <c r="N164" s="169" t="s">
        <v>43</v>
      </c>
      <c r="O164" s="64"/>
      <c r="P164" s="170">
        <f>O164*H164</f>
        <v>0</v>
      </c>
      <c r="Q164" s="170">
        <v>0</v>
      </c>
      <c r="R164" s="170">
        <f>Q164*H164</f>
        <v>0</v>
      </c>
      <c r="S164" s="170">
        <v>0</v>
      </c>
      <c r="T164" s="17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2" t="s">
        <v>106</v>
      </c>
      <c r="AT164" s="172" t="s">
        <v>108</v>
      </c>
      <c r="AU164" s="172" t="s">
        <v>80</v>
      </c>
      <c r="AY164" s="17" t="s">
        <v>107</v>
      </c>
      <c r="BE164" s="173">
        <f>IF(N164="základní",J164,0)</f>
        <v>0</v>
      </c>
      <c r="BF164" s="173">
        <f>IF(N164="snížená",J164,0)</f>
        <v>0</v>
      </c>
      <c r="BG164" s="173">
        <f>IF(N164="zákl. přenesená",J164,0)</f>
        <v>0</v>
      </c>
      <c r="BH164" s="173">
        <f>IF(N164="sníž. přenesená",J164,0)</f>
        <v>0</v>
      </c>
      <c r="BI164" s="173">
        <f>IF(N164="nulová",J164,0)</f>
        <v>0</v>
      </c>
      <c r="BJ164" s="17" t="s">
        <v>80</v>
      </c>
      <c r="BK164" s="173">
        <f>ROUND(I164*H164,2)</f>
        <v>0</v>
      </c>
      <c r="BL164" s="17" t="s">
        <v>106</v>
      </c>
      <c r="BM164" s="172" t="s">
        <v>216</v>
      </c>
    </row>
    <row r="165" spans="1:65" s="12" customFormat="1" ht="10">
      <c r="B165" s="174"/>
      <c r="C165" s="175"/>
      <c r="D165" s="176" t="s">
        <v>114</v>
      </c>
      <c r="E165" s="177" t="s">
        <v>21</v>
      </c>
      <c r="F165" s="178" t="s">
        <v>121</v>
      </c>
      <c r="G165" s="175"/>
      <c r="H165" s="179">
        <v>1</v>
      </c>
      <c r="I165" s="180"/>
      <c r="J165" s="175"/>
      <c r="K165" s="175"/>
      <c r="L165" s="181"/>
      <c r="M165" s="182"/>
      <c r="N165" s="183"/>
      <c r="O165" s="183"/>
      <c r="P165" s="183"/>
      <c r="Q165" s="183"/>
      <c r="R165" s="183"/>
      <c r="S165" s="183"/>
      <c r="T165" s="184"/>
      <c r="AT165" s="185" t="s">
        <v>114</v>
      </c>
      <c r="AU165" s="185" t="s">
        <v>80</v>
      </c>
      <c r="AV165" s="12" t="s">
        <v>82</v>
      </c>
      <c r="AW165" s="12" t="s">
        <v>31</v>
      </c>
      <c r="AX165" s="12" t="s">
        <v>72</v>
      </c>
      <c r="AY165" s="185" t="s">
        <v>107</v>
      </c>
    </row>
    <row r="166" spans="1:65" s="12" customFormat="1" ht="10">
      <c r="B166" s="174"/>
      <c r="C166" s="175"/>
      <c r="D166" s="176" t="s">
        <v>114</v>
      </c>
      <c r="E166" s="177" t="s">
        <v>21</v>
      </c>
      <c r="F166" s="178" t="s">
        <v>135</v>
      </c>
      <c r="G166" s="175"/>
      <c r="H166" s="179">
        <v>2</v>
      </c>
      <c r="I166" s="180"/>
      <c r="J166" s="175"/>
      <c r="K166" s="175"/>
      <c r="L166" s="181"/>
      <c r="M166" s="182"/>
      <c r="N166" s="183"/>
      <c r="O166" s="183"/>
      <c r="P166" s="183"/>
      <c r="Q166" s="183"/>
      <c r="R166" s="183"/>
      <c r="S166" s="183"/>
      <c r="T166" s="184"/>
      <c r="AT166" s="185" t="s">
        <v>114</v>
      </c>
      <c r="AU166" s="185" t="s">
        <v>80</v>
      </c>
      <c r="AV166" s="12" t="s">
        <v>82</v>
      </c>
      <c r="AW166" s="12" t="s">
        <v>31</v>
      </c>
      <c r="AX166" s="12" t="s">
        <v>72</v>
      </c>
      <c r="AY166" s="185" t="s">
        <v>107</v>
      </c>
    </row>
    <row r="167" spans="1:65" s="12" customFormat="1" ht="10">
      <c r="B167" s="174"/>
      <c r="C167" s="175"/>
      <c r="D167" s="176" t="s">
        <v>114</v>
      </c>
      <c r="E167" s="177" t="s">
        <v>21</v>
      </c>
      <c r="F167" s="178" t="s">
        <v>142</v>
      </c>
      <c r="G167" s="175"/>
      <c r="H167" s="179">
        <v>1</v>
      </c>
      <c r="I167" s="180"/>
      <c r="J167" s="175"/>
      <c r="K167" s="175"/>
      <c r="L167" s="181"/>
      <c r="M167" s="182"/>
      <c r="N167" s="183"/>
      <c r="O167" s="183"/>
      <c r="P167" s="183"/>
      <c r="Q167" s="183"/>
      <c r="R167" s="183"/>
      <c r="S167" s="183"/>
      <c r="T167" s="184"/>
      <c r="AT167" s="185" t="s">
        <v>114</v>
      </c>
      <c r="AU167" s="185" t="s">
        <v>80</v>
      </c>
      <c r="AV167" s="12" t="s">
        <v>82</v>
      </c>
      <c r="AW167" s="12" t="s">
        <v>31</v>
      </c>
      <c r="AX167" s="12" t="s">
        <v>72</v>
      </c>
      <c r="AY167" s="185" t="s">
        <v>107</v>
      </c>
    </row>
    <row r="168" spans="1:65" s="13" customFormat="1" ht="10">
      <c r="B168" s="186"/>
      <c r="C168" s="187"/>
      <c r="D168" s="176" t="s">
        <v>114</v>
      </c>
      <c r="E168" s="188" t="s">
        <v>21</v>
      </c>
      <c r="F168" s="189" t="s">
        <v>117</v>
      </c>
      <c r="G168" s="187"/>
      <c r="H168" s="190">
        <v>4</v>
      </c>
      <c r="I168" s="191"/>
      <c r="J168" s="187"/>
      <c r="K168" s="187"/>
      <c r="L168" s="192"/>
      <c r="M168" s="197"/>
      <c r="N168" s="198"/>
      <c r="O168" s="198"/>
      <c r="P168" s="198"/>
      <c r="Q168" s="198"/>
      <c r="R168" s="198"/>
      <c r="S168" s="198"/>
      <c r="T168" s="199"/>
      <c r="AT168" s="196" t="s">
        <v>114</v>
      </c>
      <c r="AU168" s="196" t="s">
        <v>80</v>
      </c>
      <c r="AV168" s="13" t="s">
        <v>106</v>
      </c>
      <c r="AW168" s="13" t="s">
        <v>31</v>
      </c>
      <c r="AX168" s="13" t="s">
        <v>80</v>
      </c>
      <c r="AY168" s="196" t="s">
        <v>107</v>
      </c>
    </row>
    <row r="169" spans="1:65" s="2" customFormat="1" ht="7" customHeight="1">
      <c r="A169" s="34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9"/>
      <c r="M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</row>
  </sheetData>
  <sheetProtection algorithmName="SHA-512" hashValue="hhLb2e3j0mZM6ay9OaY9R7UPPuSTNJ/cvfRxOMVfubPvEdfWZFVaPRoitLj9oHWpMtN/JdWoYr/9sQ0eKpr2ow==" saltValue="IZoL14J4M3cBSJfYKaQs6IPZaa8UZnfOFvPiTY526J0ahaIlt5ZKCtPkwQHq4sC6j0TIwTGXBZZWPnuUP0KubA==" spinCount="100000" sheet="1" objects="1" scenarios="1" formatColumns="0" formatRows="0" autoFilter="0"/>
  <autoFilter ref="C79:K168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24"/>
  <sheetViews>
    <sheetView showGridLines="0" topLeftCell="A202" workbookViewId="0"/>
  </sheetViews>
  <sheetFormatPr defaultRowHeight="13.5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09375" style="200" customWidth="1"/>
    <col min="7" max="7" width="5" style="200" customWidth="1"/>
    <col min="8" max="8" width="77.77734375" style="200" customWidth="1"/>
    <col min="9" max="10" width="20" style="200" customWidth="1"/>
    <col min="11" max="11" width="1.6640625" style="200" customWidth="1"/>
  </cols>
  <sheetData>
    <row r="1" spans="2:11" s="1" customFormat="1" ht="37.5" customHeight="1"/>
    <row r="2" spans="2:11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4" customFormat="1" ht="45" customHeight="1">
      <c r="B3" s="204"/>
      <c r="C3" s="340" t="s">
        <v>217</v>
      </c>
      <c r="D3" s="340"/>
      <c r="E3" s="340"/>
      <c r="F3" s="340"/>
      <c r="G3" s="340"/>
      <c r="H3" s="340"/>
      <c r="I3" s="340"/>
      <c r="J3" s="340"/>
      <c r="K3" s="205"/>
    </row>
    <row r="4" spans="2:11" s="1" customFormat="1" ht="25.5" customHeight="1">
      <c r="B4" s="206"/>
      <c r="C4" s="339" t="s">
        <v>218</v>
      </c>
      <c r="D4" s="339"/>
      <c r="E4" s="339"/>
      <c r="F4" s="339"/>
      <c r="G4" s="339"/>
      <c r="H4" s="339"/>
      <c r="I4" s="339"/>
      <c r="J4" s="339"/>
      <c r="K4" s="207"/>
    </row>
    <row r="5" spans="2:11" s="1" customFormat="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s="1" customFormat="1" ht="15" customHeight="1">
      <c r="B6" s="206"/>
      <c r="C6" s="338" t="s">
        <v>219</v>
      </c>
      <c r="D6" s="338"/>
      <c r="E6" s="338"/>
      <c r="F6" s="338"/>
      <c r="G6" s="338"/>
      <c r="H6" s="338"/>
      <c r="I6" s="338"/>
      <c r="J6" s="338"/>
      <c r="K6" s="207"/>
    </row>
    <row r="7" spans="2:11" s="1" customFormat="1" ht="15" customHeight="1">
      <c r="B7" s="210"/>
      <c r="C7" s="338" t="s">
        <v>220</v>
      </c>
      <c r="D7" s="338"/>
      <c r="E7" s="338"/>
      <c r="F7" s="338"/>
      <c r="G7" s="338"/>
      <c r="H7" s="338"/>
      <c r="I7" s="338"/>
      <c r="J7" s="338"/>
      <c r="K7" s="207"/>
    </row>
    <row r="8" spans="2:11" s="1" customFormat="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s="1" customFormat="1" ht="15" customHeight="1">
      <c r="B9" s="210"/>
      <c r="C9" s="338" t="s">
        <v>221</v>
      </c>
      <c r="D9" s="338"/>
      <c r="E9" s="338"/>
      <c r="F9" s="338"/>
      <c r="G9" s="338"/>
      <c r="H9" s="338"/>
      <c r="I9" s="338"/>
      <c r="J9" s="338"/>
      <c r="K9" s="207"/>
    </row>
    <row r="10" spans="2:11" s="1" customFormat="1" ht="15" customHeight="1">
      <c r="B10" s="210"/>
      <c r="C10" s="209"/>
      <c r="D10" s="338" t="s">
        <v>222</v>
      </c>
      <c r="E10" s="338"/>
      <c r="F10" s="338"/>
      <c r="G10" s="338"/>
      <c r="H10" s="338"/>
      <c r="I10" s="338"/>
      <c r="J10" s="338"/>
      <c r="K10" s="207"/>
    </row>
    <row r="11" spans="2:11" s="1" customFormat="1" ht="15" customHeight="1">
      <c r="B11" s="210"/>
      <c r="C11" s="211"/>
      <c r="D11" s="338" t="s">
        <v>223</v>
      </c>
      <c r="E11" s="338"/>
      <c r="F11" s="338"/>
      <c r="G11" s="338"/>
      <c r="H11" s="338"/>
      <c r="I11" s="338"/>
      <c r="J11" s="338"/>
      <c r="K11" s="207"/>
    </row>
    <row r="12" spans="2:11" s="1" customFormat="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s="1" customFormat="1" ht="15" customHeight="1">
      <c r="B13" s="210"/>
      <c r="C13" s="211"/>
      <c r="D13" s="212" t="s">
        <v>224</v>
      </c>
      <c r="E13" s="209"/>
      <c r="F13" s="209"/>
      <c r="G13" s="209"/>
      <c r="H13" s="209"/>
      <c r="I13" s="209"/>
      <c r="J13" s="209"/>
      <c r="K13" s="207"/>
    </row>
    <row r="14" spans="2:11" s="1" customFormat="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s="1" customFormat="1" ht="15" customHeight="1">
      <c r="B15" s="210"/>
      <c r="C15" s="211"/>
      <c r="D15" s="338" t="s">
        <v>225</v>
      </c>
      <c r="E15" s="338"/>
      <c r="F15" s="338"/>
      <c r="G15" s="338"/>
      <c r="H15" s="338"/>
      <c r="I15" s="338"/>
      <c r="J15" s="338"/>
      <c r="K15" s="207"/>
    </row>
    <row r="16" spans="2:11" s="1" customFormat="1" ht="15" customHeight="1">
      <c r="B16" s="210"/>
      <c r="C16" s="211"/>
      <c r="D16" s="338" t="s">
        <v>226</v>
      </c>
      <c r="E16" s="338"/>
      <c r="F16" s="338"/>
      <c r="G16" s="338"/>
      <c r="H16" s="338"/>
      <c r="I16" s="338"/>
      <c r="J16" s="338"/>
      <c r="K16" s="207"/>
    </row>
    <row r="17" spans="2:11" s="1" customFormat="1" ht="15" customHeight="1">
      <c r="B17" s="210"/>
      <c r="C17" s="211"/>
      <c r="D17" s="338" t="s">
        <v>227</v>
      </c>
      <c r="E17" s="338"/>
      <c r="F17" s="338"/>
      <c r="G17" s="338"/>
      <c r="H17" s="338"/>
      <c r="I17" s="338"/>
      <c r="J17" s="338"/>
      <c r="K17" s="207"/>
    </row>
    <row r="18" spans="2:11" s="1" customFormat="1" ht="15" customHeight="1">
      <c r="B18" s="210"/>
      <c r="C18" s="211"/>
      <c r="D18" s="211"/>
      <c r="E18" s="213" t="s">
        <v>228</v>
      </c>
      <c r="F18" s="338" t="s">
        <v>229</v>
      </c>
      <c r="G18" s="338"/>
      <c r="H18" s="338"/>
      <c r="I18" s="338"/>
      <c r="J18" s="338"/>
      <c r="K18" s="207"/>
    </row>
    <row r="19" spans="2:11" s="1" customFormat="1" ht="15" customHeight="1">
      <c r="B19" s="210"/>
      <c r="C19" s="211"/>
      <c r="D19" s="211"/>
      <c r="E19" s="213" t="s">
        <v>230</v>
      </c>
      <c r="F19" s="338" t="s">
        <v>231</v>
      </c>
      <c r="G19" s="338"/>
      <c r="H19" s="338"/>
      <c r="I19" s="338"/>
      <c r="J19" s="338"/>
      <c r="K19" s="207"/>
    </row>
    <row r="20" spans="2:11" s="1" customFormat="1" ht="15" customHeight="1">
      <c r="B20" s="210"/>
      <c r="C20" s="211"/>
      <c r="D20" s="211"/>
      <c r="E20" s="213" t="s">
        <v>79</v>
      </c>
      <c r="F20" s="338" t="s">
        <v>232</v>
      </c>
      <c r="G20" s="338"/>
      <c r="H20" s="338"/>
      <c r="I20" s="338"/>
      <c r="J20" s="338"/>
      <c r="K20" s="207"/>
    </row>
    <row r="21" spans="2:11" s="1" customFormat="1" ht="15" customHeight="1">
      <c r="B21" s="210"/>
      <c r="C21" s="211"/>
      <c r="D21" s="211"/>
      <c r="E21" s="213" t="s">
        <v>233</v>
      </c>
      <c r="F21" s="338" t="s">
        <v>234</v>
      </c>
      <c r="G21" s="338"/>
      <c r="H21" s="338"/>
      <c r="I21" s="338"/>
      <c r="J21" s="338"/>
      <c r="K21" s="207"/>
    </row>
    <row r="22" spans="2:11" s="1" customFormat="1" ht="15" customHeight="1">
      <c r="B22" s="210"/>
      <c r="C22" s="211"/>
      <c r="D22" s="211"/>
      <c r="E22" s="213" t="s">
        <v>104</v>
      </c>
      <c r="F22" s="338" t="s">
        <v>105</v>
      </c>
      <c r="G22" s="338"/>
      <c r="H22" s="338"/>
      <c r="I22" s="338"/>
      <c r="J22" s="338"/>
      <c r="K22" s="207"/>
    </row>
    <row r="23" spans="2:11" s="1" customFormat="1" ht="15" customHeight="1">
      <c r="B23" s="210"/>
      <c r="C23" s="211"/>
      <c r="D23" s="211"/>
      <c r="E23" s="213" t="s">
        <v>235</v>
      </c>
      <c r="F23" s="338" t="s">
        <v>236</v>
      </c>
      <c r="G23" s="338"/>
      <c r="H23" s="338"/>
      <c r="I23" s="338"/>
      <c r="J23" s="338"/>
      <c r="K23" s="207"/>
    </row>
    <row r="24" spans="2:11" s="1" customFormat="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s="1" customFormat="1" ht="15" customHeight="1">
      <c r="B25" s="210"/>
      <c r="C25" s="338" t="s">
        <v>237</v>
      </c>
      <c r="D25" s="338"/>
      <c r="E25" s="338"/>
      <c r="F25" s="338"/>
      <c r="G25" s="338"/>
      <c r="H25" s="338"/>
      <c r="I25" s="338"/>
      <c r="J25" s="338"/>
      <c r="K25" s="207"/>
    </row>
    <row r="26" spans="2:11" s="1" customFormat="1" ht="15" customHeight="1">
      <c r="B26" s="210"/>
      <c r="C26" s="338" t="s">
        <v>238</v>
      </c>
      <c r="D26" s="338"/>
      <c r="E26" s="338"/>
      <c r="F26" s="338"/>
      <c r="G26" s="338"/>
      <c r="H26" s="338"/>
      <c r="I26" s="338"/>
      <c r="J26" s="338"/>
      <c r="K26" s="207"/>
    </row>
    <row r="27" spans="2:11" s="1" customFormat="1" ht="15" customHeight="1">
      <c r="B27" s="210"/>
      <c r="C27" s="209"/>
      <c r="D27" s="338" t="s">
        <v>239</v>
      </c>
      <c r="E27" s="338"/>
      <c r="F27" s="338"/>
      <c r="G27" s="338"/>
      <c r="H27" s="338"/>
      <c r="I27" s="338"/>
      <c r="J27" s="338"/>
      <c r="K27" s="207"/>
    </row>
    <row r="28" spans="2:11" s="1" customFormat="1" ht="15" customHeight="1">
      <c r="B28" s="210"/>
      <c r="C28" s="211"/>
      <c r="D28" s="338" t="s">
        <v>240</v>
      </c>
      <c r="E28" s="338"/>
      <c r="F28" s="338"/>
      <c r="G28" s="338"/>
      <c r="H28" s="338"/>
      <c r="I28" s="338"/>
      <c r="J28" s="338"/>
      <c r="K28" s="207"/>
    </row>
    <row r="29" spans="2:11" s="1" customFormat="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s="1" customFormat="1" ht="15" customHeight="1">
      <c r="B30" s="210"/>
      <c r="C30" s="211"/>
      <c r="D30" s="338" t="s">
        <v>241</v>
      </c>
      <c r="E30" s="338"/>
      <c r="F30" s="338"/>
      <c r="G30" s="338"/>
      <c r="H30" s="338"/>
      <c r="I30" s="338"/>
      <c r="J30" s="338"/>
      <c r="K30" s="207"/>
    </row>
    <row r="31" spans="2:11" s="1" customFormat="1" ht="15" customHeight="1">
      <c r="B31" s="210"/>
      <c r="C31" s="211"/>
      <c r="D31" s="338" t="s">
        <v>242</v>
      </c>
      <c r="E31" s="338"/>
      <c r="F31" s="338"/>
      <c r="G31" s="338"/>
      <c r="H31" s="338"/>
      <c r="I31" s="338"/>
      <c r="J31" s="338"/>
      <c r="K31" s="207"/>
    </row>
    <row r="32" spans="2:11" s="1" customFormat="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s="1" customFormat="1" ht="15" customHeight="1">
      <c r="B33" s="210"/>
      <c r="C33" s="211"/>
      <c r="D33" s="338" t="s">
        <v>243</v>
      </c>
      <c r="E33" s="338"/>
      <c r="F33" s="338"/>
      <c r="G33" s="338"/>
      <c r="H33" s="338"/>
      <c r="I33" s="338"/>
      <c r="J33" s="338"/>
      <c r="K33" s="207"/>
    </row>
    <row r="34" spans="2:11" s="1" customFormat="1" ht="15" customHeight="1">
      <c r="B34" s="210"/>
      <c r="C34" s="211"/>
      <c r="D34" s="338" t="s">
        <v>244</v>
      </c>
      <c r="E34" s="338"/>
      <c r="F34" s="338"/>
      <c r="G34" s="338"/>
      <c r="H34" s="338"/>
      <c r="I34" s="338"/>
      <c r="J34" s="338"/>
      <c r="K34" s="207"/>
    </row>
    <row r="35" spans="2:11" s="1" customFormat="1" ht="15" customHeight="1">
      <c r="B35" s="210"/>
      <c r="C35" s="211"/>
      <c r="D35" s="338" t="s">
        <v>245</v>
      </c>
      <c r="E35" s="338"/>
      <c r="F35" s="338"/>
      <c r="G35" s="338"/>
      <c r="H35" s="338"/>
      <c r="I35" s="338"/>
      <c r="J35" s="338"/>
      <c r="K35" s="207"/>
    </row>
    <row r="36" spans="2:11" s="1" customFormat="1" ht="15" customHeight="1">
      <c r="B36" s="210"/>
      <c r="C36" s="211"/>
      <c r="D36" s="209"/>
      <c r="E36" s="212" t="s">
        <v>92</v>
      </c>
      <c r="F36" s="209"/>
      <c r="G36" s="338" t="s">
        <v>246</v>
      </c>
      <c r="H36" s="338"/>
      <c r="I36" s="338"/>
      <c r="J36" s="338"/>
      <c r="K36" s="207"/>
    </row>
    <row r="37" spans="2:11" s="1" customFormat="1" ht="30.75" customHeight="1">
      <c r="B37" s="210"/>
      <c r="C37" s="211"/>
      <c r="D37" s="209"/>
      <c r="E37" s="212" t="s">
        <v>247</v>
      </c>
      <c r="F37" s="209"/>
      <c r="G37" s="338" t="s">
        <v>248</v>
      </c>
      <c r="H37" s="338"/>
      <c r="I37" s="338"/>
      <c r="J37" s="338"/>
      <c r="K37" s="207"/>
    </row>
    <row r="38" spans="2:11" s="1" customFormat="1" ht="15" customHeight="1">
      <c r="B38" s="210"/>
      <c r="C38" s="211"/>
      <c r="D38" s="209"/>
      <c r="E38" s="212" t="s">
        <v>53</v>
      </c>
      <c r="F38" s="209"/>
      <c r="G38" s="338" t="s">
        <v>249</v>
      </c>
      <c r="H38" s="338"/>
      <c r="I38" s="338"/>
      <c r="J38" s="338"/>
      <c r="K38" s="207"/>
    </row>
    <row r="39" spans="2:11" s="1" customFormat="1" ht="15" customHeight="1">
      <c r="B39" s="210"/>
      <c r="C39" s="211"/>
      <c r="D39" s="209"/>
      <c r="E39" s="212" t="s">
        <v>54</v>
      </c>
      <c r="F39" s="209"/>
      <c r="G39" s="338" t="s">
        <v>250</v>
      </c>
      <c r="H39" s="338"/>
      <c r="I39" s="338"/>
      <c r="J39" s="338"/>
      <c r="K39" s="207"/>
    </row>
    <row r="40" spans="2:11" s="1" customFormat="1" ht="15" customHeight="1">
      <c r="B40" s="210"/>
      <c r="C40" s="211"/>
      <c r="D40" s="209"/>
      <c r="E40" s="212" t="s">
        <v>93</v>
      </c>
      <c r="F40" s="209"/>
      <c r="G40" s="338" t="s">
        <v>251</v>
      </c>
      <c r="H40" s="338"/>
      <c r="I40" s="338"/>
      <c r="J40" s="338"/>
      <c r="K40" s="207"/>
    </row>
    <row r="41" spans="2:11" s="1" customFormat="1" ht="15" customHeight="1">
      <c r="B41" s="210"/>
      <c r="C41" s="211"/>
      <c r="D41" s="209"/>
      <c r="E41" s="212" t="s">
        <v>94</v>
      </c>
      <c r="F41" s="209"/>
      <c r="G41" s="338" t="s">
        <v>252</v>
      </c>
      <c r="H41" s="338"/>
      <c r="I41" s="338"/>
      <c r="J41" s="338"/>
      <c r="K41" s="207"/>
    </row>
    <row r="42" spans="2:11" s="1" customFormat="1" ht="15" customHeight="1">
      <c r="B42" s="210"/>
      <c r="C42" s="211"/>
      <c r="D42" s="209"/>
      <c r="E42" s="212" t="s">
        <v>253</v>
      </c>
      <c r="F42" s="209"/>
      <c r="G42" s="338" t="s">
        <v>254</v>
      </c>
      <c r="H42" s="338"/>
      <c r="I42" s="338"/>
      <c r="J42" s="338"/>
      <c r="K42" s="207"/>
    </row>
    <row r="43" spans="2:11" s="1" customFormat="1" ht="15" customHeight="1">
      <c r="B43" s="210"/>
      <c r="C43" s="211"/>
      <c r="D43" s="209"/>
      <c r="E43" s="212"/>
      <c r="F43" s="209"/>
      <c r="G43" s="338" t="s">
        <v>255</v>
      </c>
      <c r="H43" s="338"/>
      <c r="I43" s="338"/>
      <c r="J43" s="338"/>
      <c r="K43" s="207"/>
    </row>
    <row r="44" spans="2:11" s="1" customFormat="1" ht="15" customHeight="1">
      <c r="B44" s="210"/>
      <c r="C44" s="211"/>
      <c r="D44" s="209"/>
      <c r="E44" s="212" t="s">
        <v>256</v>
      </c>
      <c r="F44" s="209"/>
      <c r="G44" s="338" t="s">
        <v>257</v>
      </c>
      <c r="H44" s="338"/>
      <c r="I44" s="338"/>
      <c r="J44" s="338"/>
      <c r="K44" s="207"/>
    </row>
    <row r="45" spans="2:11" s="1" customFormat="1" ht="15" customHeight="1">
      <c r="B45" s="210"/>
      <c r="C45" s="211"/>
      <c r="D45" s="209"/>
      <c r="E45" s="212" t="s">
        <v>96</v>
      </c>
      <c r="F45" s="209"/>
      <c r="G45" s="338" t="s">
        <v>258</v>
      </c>
      <c r="H45" s="338"/>
      <c r="I45" s="338"/>
      <c r="J45" s="338"/>
      <c r="K45" s="207"/>
    </row>
    <row r="46" spans="2:11" s="1" customFormat="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s="1" customFormat="1" ht="15" customHeight="1">
      <c r="B47" s="210"/>
      <c r="C47" s="211"/>
      <c r="D47" s="338" t="s">
        <v>259</v>
      </c>
      <c r="E47" s="338"/>
      <c r="F47" s="338"/>
      <c r="G47" s="338"/>
      <c r="H47" s="338"/>
      <c r="I47" s="338"/>
      <c r="J47" s="338"/>
      <c r="K47" s="207"/>
    </row>
    <row r="48" spans="2:11" s="1" customFormat="1" ht="15" customHeight="1">
      <c r="B48" s="210"/>
      <c r="C48" s="211"/>
      <c r="D48" s="211"/>
      <c r="E48" s="338" t="s">
        <v>260</v>
      </c>
      <c r="F48" s="338"/>
      <c r="G48" s="338"/>
      <c r="H48" s="338"/>
      <c r="I48" s="338"/>
      <c r="J48" s="338"/>
      <c r="K48" s="207"/>
    </row>
    <row r="49" spans="2:11" s="1" customFormat="1" ht="15" customHeight="1">
      <c r="B49" s="210"/>
      <c r="C49" s="211"/>
      <c r="D49" s="211"/>
      <c r="E49" s="338" t="s">
        <v>261</v>
      </c>
      <c r="F49" s="338"/>
      <c r="G49" s="338"/>
      <c r="H49" s="338"/>
      <c r="I49" s="338"/>
      <c r="J49" s="338"/>
      <c r="K49" s="207"/>
    </row>
    <row r="50" spans="2:11" s="1" customFormat="1" ht="15" customHeight="1">
      <c r="B50" s="210"/>
      <c r="C50" s="211"/>
      <c r="D50" s="211"/>
      <c r="E50" s="338" t="s">
        <v>262</v>
      </c>
      <c r="F50" s="338"/>
      <c r="G50" s="338"/>
      <c r="H50" s="338"/>
      <c r="I50" s="338"/>
      <c r="J50" s="338"/>
      <c r="K50" s="207"/>
    </row>
    <row r="51" spans="2:11" s="1" customFormat="1" ht="15" customHeight="1">
      <c r="B51" s="210"/>
      <c r="C51" s="211"/>
      <c r="D51" s="338" t="s">
        <v>263</v>
      </c>
      <c r="E51" s="338"/>
      <c r="F51" s="338"/>
      <c r="G51" s="338"/>
      <c r="H51" s="338"/>
      <c r="I51" s="338"/>
      <c r="J51" s="338"/>
      <c r="K51" s="207"/>
    </row>
    <row r="52" spans="2:11" s="1" customFormat="1" ht="25.5" customHeight="1">
      <c r="B52" s="206"/>
      <c r="C52" s="339" t="s">
        <v>264</v>
      </c>
      <c r="D52" s="339"/>
      <c r="E52" s="339"/>
      <c r="F52" s="339"/>
      <c r="G52" s="339"/>
      <c r="H52" s="339"/>
      <c r="I52" s="339"/>
      <c r="J52" s="339"/>
      <c r="K52" s="207"/>
    </row>
    <row r="53" spans="2:11" s="1" customFormat="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s="1" customFormat="1" ht="15" customHeight="1">
      <c r="B54" s="206"/>
      <c r="C54" s="338" t="s">
        <v>265</v>
      </c>
      <c r="D54" s="338"/>
      <c r="E54" s="338"/>
      <c r="F54" s="338"/>
      <c r="G54" s="338"/>
      <c r="H54" s="338"/>
      <c r="I54" s="338"/>
      <c r="J54" s="338"/>
      <c r="K54" s="207"/>
    </row>
    <row r="55" spans="2:11" s="1" customFormat="1" ht="15" customHeight="1">
      <c r="B55" s="206"/>
      <c r="C55" s="338" t="s">
        <v>266</v>
      </c>
      <c r="D55" s="338"/>
      <c r="E55" s="338"/>
      <c r="F55" s="338"/>
      <c r="G55" s="338"/>
      <c r="H55" s="338"/>
      <c r="I55" s="338"/>
      <c r="J55" s="338"/>
      <c r="K55" s="207"/>
    </row>
    <row r="56" spans="2:11" s="1" customFormat="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s="1" customFormat="1" ht="15" customHeight="1">
      <c r="B57" s="206"/>
      <c r="C57" s="338" t="s">
        <v>267</v>
      </c>
      <c r="D57" s="338"/>
      <c r="E57" s="338"/>
      <c r="F57" s="338"/>
      <c r="G57" s="338"/>
      <c r="H57" s="338"/>
      <c r="I57" s="338"/>
      <c r="J57" s="338"/>
      <c r="K57" s="207"/>
    </row>
    <row r="58" spans="2:11" s="1" customFormat="1" ht="15" customHeight="1">
      <c r="B58" s="206"/>
      <c r="C58" s="211"/>
      <c r="D58" s="338" t="s">
        <v>268</v>
      </c>
      <c r="E58" s="338"/>
      <c r="F58" s="338"/>
      <c r="G58" s="338"/>
      <c r="H58" s="338"/>
      <c r="I58" s="338"/>
      <c r="J58" s="338"/>
      <c r="K58" s="207"/>
    </row>
    <row r="59" spans="2:11" s="1" customFormat="1" ht="15" customHeight="1">
      <c r="B59" s="206"/>
      <c r="C59" s="211"/>
      <c r="D59" s="338" t="s">
        <v>269</v>
      </c>
      <c r="E59" s="338"/>
      <c r="F59" s="338"/>
      <c r="G59" s="338"/>
      <c r="H59" s="338"/>
      <c r="I59" s="338"/>
      <c r="J59" s="338"/>
      <c r="K59" s="207"/>
    </row>
    <row r="60" spans="2:11" s="1" customFormat="1" ht="15" customHeight="1">
      <c r="B60" s="206"/>
      <c r="C60" s="211"/>
      <c r="D60" s="338" t="s">
        <v>270</v>
      </c>
      <c r="E60" s="338"/>
      <c r="F60" s="338"/>
      <c r="G60" s="338"/>
      <c r="H60" s="338"/>
      <c r="I60" s="338"/>
      <c r="J60" s="338"/>
      <c r="K60" s="207"/>
    </row>
    <row r="61" spans="2:11" s="1" customFormat="1" ht="15" customHeight="1">
      <c r="B61" s="206"/>
      <c r="C61" s="211"/>
      <c r="D61" s="338" t="s">
        <v>271</v>
      </c>
      <c r="E61" s="338"/>
      <c r="F61" s="338"/>
      <c r="G61" s="338"/>
      <c r="H61" s="338"/>
      <c r="I61" s="338"/>
      <c r="J61" s="338"/>
      <c r="K61" s="207"/>
    </row>
    <row r="62" spans="2:11" s="1" customFormat="1" ht="15" customHeight="1">
      <c r="B62" s="206"/>
      <c r="C62" s="211"/>
      <c r="D62" s="341" t="s">
        <v>272</v>
      </c>
      <c r="E62" s="341"/>
      <c r="F62" s="341"/>
      <c r="G62" s="341"/>
      <c r="H62" s="341"/>
      <c r="I62" s="341"/>
      <c r="J62" s="341"/>
      <c r="K62" s="207"/>
    </row>
    <row r="63" spans="2:11" s="1" customFormat="1" ht="15" customHeight="1">
      <c r="B63" s="206"/>
      <c r="C63" s="211"/>
      <c r="D63" s="338" t="s">
        <v>273</v>
      </c>
      <c r="E63" s="338"/>
      <c r="F63" s="338"/>
      <c r="G63" s="338"/>
      <c r="H63" s="338"/>
      <c r="I63" s="338"/>
      <c r="J63" s="338"/>
      <c r="K63" s="207"/>
    </row>
    <row r="64" spans="2:11" s="1" customFormat="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s="1" customFormat="1" ht="15" customHeight="1">
      <c r="B65" s="206"/>
      <c r="C65" s="211"/>
      <c r="D65" s="338" t="s">
        <v>274</v>
      </c>
      <c r="E65" s="338"/>
      <c r="F65" s="338"/>
      <c r="G65" s="338"/>
      <c r="H65" s="338"/>
      <c r="I65" s="338"/>
      <c r="J65" s="338"/>
      <c r="K65" s="207"/>
    </row>
    <row r="66" spans="2:11" s="1" customFormat="1" ht="15" customHeight="1">
      <c r="B66" s="206"/>
      <c r="C66" s="211"/>
      <c r="D66" s="341" t="s">
        <v>275</v>
      </c>
      <c r="E66" s="341"/>
      <c r="F66" s="341"/>
      <c r="G66" s="341"/>
      <c r="H66" s="341"/>
      <c r="I66" s="341"/>
      <c r="J66" s="341"/>
      <c r="K66" s="207"/>
    </row>
    <row r="67" spans="2:11" s="1" customFormat="1" ht="15" customHeight="1">
      <c r="B67" s="206"/>
      <c r="C67" s="211"/>
      <c r="D67" s="338" t="s">
        <v>276</v>
      </c>
      <c r="E67" s="338"/>
      <c r="F67" s="338"/>
      <c r="G67" s="338"/>
      <c r="H67" s="338"/>
      <c r="I67" s="338"/>
      <c r="J67" s="338"/>
      <c r="K67" s="207"/>
    </row>
    <row r="68" spans="2:11" s="1" customFormat="1" ht="15" customHeight="1">
      <c r="B68" s="206"/>
      <c r="C68" s="211"/>
      <c r="D68" s="338" t="s">
        <v>277</v>
      </c>
      <c r="E68" s="338"/>
      <c r="F68" s="338"/>
      <c r="G68" s="338"/>
      <c r="H68" s="338"/>
      <c r="I68" s="338"/>
      <c r="J68" s="338"/>
      <c r="K68" s="207"/>
    </row>
    <row r="69" spans="2:11" s="1" customFormat="1" ht="15" customHeight="1">
      <c r="B69" s="206"/>
      <c r="C69" s="211"/>
      <c r="D69" s="338" t="s">
        <v>278</v>
      </c>
      <c r="E69" s="338"/>
      <c r="F69" s="338"/>
      <c r="G69" s="338"/>
      <c r="H69" s="338"/>
      <c r="I69" s="338"/>
      <c r="J69" s="338"/>
      <c r="K69" s="207"/>
    </row>
    <row r="70" spans="2:11" s="1" customFormat="1" ht="15" customHeight="1">
      <c r="B70" s="206"/>
      <c r="C70" s="211"/>
      <c r="D70" s="338" t="s">
        <v>279</v>
      </c>
      <c r="E70" s="338"/>
      <c r="F70" s="338"/>
      <c r="G70" s="338"/>
      <c r="H70" s="338"/>
      <c r="I70" s="338"/>
      <c r="J70" s="338"/>
      <c r="K70" s="207"/>
    </row>
    <row r="71" spans="2:11" s="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s="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s="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s="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s="1" customFormat="1" ht="45" customHeight="1">
      <c r="B75" s="223"/>
      <c r="C75" s="342" t="s">
        <v>280</v>
      </c>
      <c r="D75" s="342"/>
      <c r="E75" s="342"/>
      <c r="F75" s="342"/>
      <c r="G75" s="342"/>
      <c r="H75" s="342"/>
      <c r="I75" s="342"/>
      <c r="J75" s="342"/>
      <c r="K75" s="224"/>
    </row>
    <row r="76" spans="2:11" s="1" customFormat="1" ht="17.25" customHeight="1">
      <c r="B76" s="223"/>
      <c r="C76" s="225" t="s">
        <v>281</v>
      </c>
      <c r="D76" s="225"/>
      <c r="E76" s="225"/>
      <c r="F76" s="225" t="s">
        <v>282</v>
      </c>
      <c r="G76" s="226"/>
      <c r="H76" s="225" t="s">
        <v>54</v>
      </c>
      <c r="I76" s="225" t="s">
        <v>57</v>
      </c>
      <c r="J76" s="225" t="s">
        <v>283</v>
      </c>
      <c r="K76" s="224"/>
    </row>
    <row r="77" spans="2:11" s="1" customFormat="1" ht="17.25" customHeight="1">
      <c r="B77" s="223"/>
      <c r="C77" s="227" t="s">
        <v>284</v>
      </c>
      <c r="D77" s="227"/>
      <c r="E77" s="227"/>
      <c r="F77" s="228" t="s">
        <v>285</v>
      </c>
      <c r="G77" s="229"/>
      <c r="H77" s="227"/>
      <c r="I77" s="227"/>
      <c r="J77" s="227" t="s">
        <v>286</v>
      </c>
      <c r="K77" s="224"/>
    </row>
    <row r="78" spans="2:11" s="1" customFormat="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s="1" customFormat="1" ht="15" customHeight="1">
      <c r="B79" s="223"/>
      <c r="C79" s="212" t="s">
        <v>53</v>
      </c>
      <c r="D79" s="232"/>
      <c r="E79" s="232"/>
      <c r="F79" s="233" t="s">
        <v>287</v>
      </c>
      <c r="G79" s="234"/>
      <c r="H79" s="212" t="s">
        <v>288</v>
      </c>
      <c r="I79" s="212" t="s">
        <v>289</v>
      </c>
      <c r="J79" s="212">
        <v>20</v>
      </c>
      <c r="K79" s="224"/>
    </row>
    <row r="80" spans="2:11" s="1" customFormat="1" ht="15" customHeight="1">
      <c r="B80" s="223"/>
      <c r="C80" s="212" t="s">
        <v>290</v>
      </c>
      <c r="D80" s="212"/>
      <c r="E80" s="212"/>
      <c r="F80" s="233" t="s">
        <v>287</v>
      </c>
      <c r="G80" s="234"/>
      <c r="H80" s="212" t="s">
        <v>291</v>
      </c>
      <c r="I80" s="212" t="s">
        <v>289</v>
      </c>
      <c r="J80" s="212">
        <v>120</v>
      </c>
      <c r="K80" s="224"/>
    </row>
    <row r="81" spans="2:11" s="1" customFormat="1" ht="15" customHeight="1">
      <c r="B81" s="235"/>
      <c r="C81" s="212" t="s">
        <v>292</v>
      </c>
      <c r="D81" s="212"/>
      <c r="E81" s="212"/>
      <c r="F81" s="233" t="s">
        <v>293</v>
      </c>
      <c r="G81" s="234"/>
      <c r="H81" s="212" t="s">
        <v>294</v>
      </c>
      <c r="I81" s="212" t="s">
        <v>289</v>
      </c>
      <c r="J81" s="212">
        <v>50</v>
      </c>
      <c r="K81" s="224"/>
    </row>
    <row r="82" spans="2:11" s="1" customFormat="1" ht="15" customHeight="1">
      <c r="B82" s="235"/>
      <c r="C82" s="212" t="s">
        <v>295</v>
      </c>
      <c r="D82" s="212"/>
      <c r="E82" s="212"/>
      <c r="F82" s="233" t="s">
        <v>287</v>
      </c>
      <c r="G82" s="234"/>
      <c r="H82" s="212" t="s">
        <v>296</v>
      </c>
      <c r="I82" s="212" t="s">
        <v>297</v>
      </c>
      <c r="J82" s="212"/>
      <c r="K82" s="224"/>
    </row>
    <row r="83" spans="2:11" s="1" customFormat="1" ht="15" customHeight="1">
      <c r="B83" s="235"/>
      <c r="C83" s="236" t="s">
        <v>298</v>
      </c>
      <c r="D83" s="236"/>
      <c r="E83" s="236"/>
      <c r="F83" s="237" t="s">
        <v>293</v>
      </c>
      <c r="G83" s="236"/>
      <c r="H83" s="236" t="s">
        <v>299</v>
      </c>
      <c r="I83" s="236" t="s">
        <v>289</v>
      </c>
      <c r="J83" s="236">
        <v>15</v>
      </c>
      <c r="K83" s="224"/>
    </row>
    <row r="84" spans="2:11" s="1" customFormat="1" ht="15" customHeight="1">
      <c r="B84" s="235"/>
      <c r="C84" s="236" t="s">
        <v>300</v>
      </c>
      <c r="D84" s="236"/>
      <c r="E84" s="236"/>
      <c r="F84" s="237" t="s">
        <v>293</v>
      </c>
      <c r="G84" s="236"/>
      <c r="H84" s="236" t="s">
        <v>301</v>
      </c>
      <c r="I84" s="236" t="s">
        <v>289</v>
      </c>
      <c r="J84" s="236">
        <v>15</v>
      </c>
      <c r="K84" s="224"/>
    </row>
    <row r="85" spans="2:11" s="1" customFormat="1" ht="15" customHeight="1">
      <c r="B85" s="235"/>
      <c r="C85" s="236" t="s">
        <v>302</v>
      </c>
      <c r="D85" s="236"/>
      <c r="E85" s="236"/>
      <c r="F85" s="237" t="s">
        <v>293</v>
      </c>
      <c r="G85" s="236"/>
      <c r="H85" s="236" t="s">
        <v>303</v>
      </c>
      <c r="I85" s="236" t="s">
        <v>289</v>
      </c>
      <c r="J85" s="236">
        <v>20</v>
      </c>
      <c r="K85" s="224"/>
    </row>
    <row r="86" spans="2:11" s="1" customFormat="1" ht="15" customHeight="1">
      <c r="B86" s="235"/>
      <c r="C86" s="236" t="s">
        <v>304</v>
      </c>
      <c r="D86" s="236"/>
      <c r="E86" s="236"/>
      <c r="F86" s="237" t="s">
        <v>293</v>
      </c>
      <c r="G86" s="236"/>
      <c r="H86" s="236" t="s">
        <v>305</v>
      </c>
      <c r="I86" s="236" t="s">
        <v>289</v>
      </c>
      <c r="J86" s="236">
        <v>20</v>
      </c>
      <c r="K86" s="224"/>
    </row>
    <row r="87" spans="2:11" s="1" customFormat="1" ht="15" customHeight="1">
      <c r="B87" s="235"/>
      <c r="C87" s="212" t="s">
        <v>306</v>
      </c>
      <c r="D87" s="212"/>
      <c r="E87" s="212"/>
      <c r="F87" s="233" t="s">
        <v>293</v>
      </c>
      <c r="G87" s="234"/>
      <c r="H87" s="212" t="s">
        <v>307</v>
      </c>
      <c r="I87" s="212" t="s">
        <v>289</v>
      </c>
      <c r="J87" s="212">
        <v>50</v>
      </c>
      <c r="K87" s="224"/>
    </row>
    <row r="88" spans="2:11" s="1" customFormat="1" ht="15" customHeight="1">
      <c r="B88" s="235"/>
      <c r="C88" s="212" t="s">
        <v>308</v>
      </c>
      <c r="D88" s="212"/>
      <c r="E88" s="212"/>
      <c r="F88" s="233" t="s">
        <v>293</v>
      </c>
      <c r="G88" s="234"/>
      <c r="H88" s="212" t="s">
        <v>309</v>
      </c>
      <c r="I88" s="212" t="s">
        <v>289</v>
      </c>
      <c r="J88" s="212">
        <v>20</v>
      </c>
      <c r="K88" s="224"/>
    </row>
    <row r="89" spans="2:11" s="1" customFormat="1" ht="15" customHeight="1">
      <c r="B89" s="235"/>
      <c r="C89" s="212" t="s">
        <v>310</v>
      </c>
      <c r="D89" s="212"/>
      <c r="E89" s="212"/>
      <c r="F89" s="233" t="s">
        <v>293</v>
      </c>
      <c r="G89" s="234"/>
      <c r="H89" s="212" t="s">
        <v>311</v>
      </c>
      <c r="I89" s="212" t="s">
        <v>289</v>
      </c>
      <c r="J89" s="212">
        <v>20</v>
      </c>
      <c r="K89" s="224"/>
    </row>
    <row r="90" spans="2:11" s="1" customFormat="1" ht="15" customHeight="1">
      <c r="B90" s="235"/>
      <c r="C90" s="212" t="s">
        <v>312</v>
      </c>
      <c r="D90" s="212"/>
      <c r="E90" s="212"/>
      <c r="F90" s="233" t="s">
        <v>293</v>
      </c>
      <c r="G90" s="234"/>
      <c r="H90" s="212" t="s">
        <v>313</v>
      </c>
      <c r="I90" s="212" t="s">
        <v>289</v>
      </c>
      <c r="J90" s="212">
        <v>50</v>
      </c>
      <c r="K90" s="224"/>
    </row>
    <row r="91" spans="2:11" s="1" customFormat="1" ht="15" customHeight="1">
      <c r="B91" s="235"/>
      <c r="C91" s="212" t="s">
        <v>314</v>
      </c>
      <c r="D91" s="212"/>
      <c r="E91" s="212"/>
      <c r="F91" s="233" t="s">
        <v>293</v>
      </c>
      <c r="G91" s="234"/>
      <c r="H91" s="212" t="s">
        <v>314</v>
      </c>
      <c r="I91" s="212" t="s">
        <v>289</v>
      </c>
      <c r="J91" s="212">
        <v>50</v>
      </c>
      <c r="K91" s="224"/>
    </row>
    <row r="92" spans="2:11" s="1" customFormat="1" ht="15" customHeight="1">
      <c r="B92" s="235"/>
      <c r="C92" s="212" t="s">
        <v>315</v>
      </c>
      <c r="D92" s="212"/>
      <c r="E92" s="212"/>
      <c r="F92" s="233" t="s">
        <v>293</v>
      </c>
      <c r="G92" s="234"/>
      <c r="H92" s="212" t="s">
        <v>316</v>
      </c>
      <c r="I92" s="212" t="s">
        <v>289</v>
      </c>
      <c r="J92" s="212">
        <v>255</v>
      </c>
      <c r="K92" s="224"/>
    </row>
    <row r="93" spans="2:11" s="1" customFormat="1" ht="15" customHeight="1">
      <c r="B93" s="235"/>
      <c r="C93" s="212" t="s">
        <v>317</v>
      </c>
      <c r="D93" s="212"/>
      <c r="E93" s="212"/>
      <c r="F93" s="233" t="s">
        <v>287</v>
      </c>
      <c r="G93" s="234"/>
      <c r="H93" s="212" t="s">
        <v>318</v>
      </c>
      <c r="I93" s="212" t="s">
        <v>319</v>
      </c>
      <c r="J93" s="212"/>
      <c r="K93" s="224"/>
    </row>
    <row r="94" spans="2:11" s="1" customFormat="1" ht="15" customHeight="1">
      <c r="B94" s="235"/>
      <c r="C94" s="212" t="s">
        <v>320</v>
      </c>
      <c r="D94" s="212"/>
      <c r="E94" s="212"/>
      <c r="F94" s="233" t="s">
        <v>287</v>
      </c>
      <c r="G94" s="234"/>
      <c r="H94" s="212" t="s">
        <v>321</v>
      </c>
      <c r="I94" s="212" t="s">
        <v>322</v>
      </c>
      <c r="J94" s="212"/>
      <c r="K94" s="224"/>
    </row>
    <row r="95" spans="2:11" s="1" customFormat="1" ht="15" customHeight="1">
      <c r="B95" s="235"/>
      <c r="C95" s="212" t="s">
        <v>323</v>
      </c>
      <c r="D95" s="212"/>
      <c r="E95" s="212"/>
      <c r="F95" s="233" t="s">
        <v>287</v>
      </c>
      <c r="G95" s="234"/>
      <c r="H95" s="212" t="s">
        <v>323</v>
      </c>
      <c r="I95" s="212" t="s">
        <v>322</v>
      </c>
      <c r="J95" s="212"/>
      <c r="K95" s="224"/>
    </row>
    <row r="96" spans="2:11" s="1" customFormat="1" ht="15" customHeight="1">
      <c r="B96" s="235"/>
      <c r="C96" s="212" t="s">
        <v>38</v>
      </c>
      <c r="D96" s="212"/>
      <c r="E96" s="212"/>
      <c r="F96" s="233" t="s">
        <v>287</v>
      </c>
      <c r="G96" s="234"/>
      <c r="H96" s="212" t="s">
        <v>324</v>
      </c>
      <c r="I96" s="212" t="s">
        <v>322</v>
      </c>
      <c r="J96" s="212"/>
      <c r="K96" s="224"/>
    </row>
    <row r="97" spans="2:11" s="1" customFormat="1" ht="15" customHeight="1">
      <c r="B97" s="235"/>
      <c r="C97" s="212" t="s">
        <v>48</v>
      </c>
      <c r="D97" s="212"/>
      <c r="E97" s="212"/>
      <c r="F97" s="233" t="s">
        <v>287</v>
      </c>
      <c r="G97" s="234"/>
      <c r="H97" s="212" t="s">
        <v>325</v>
      </c>
      <c r="I97" s="212" t="s">
        <v>322</v>
      </c>
      <c r="J97" s="212"/>
      <c r="K97" s="224"/>
    </row>
    <row r="98" spans="2:11" s="1" customFormat="1" ht="15" customHeight="1">
      <c r="B98" s="238"/>
      <c r="C98" s="239"/>
      <c r="D98" s="239"/>
      <c r="E98" s="239"/>
      <c r="F98" s="239"/>
      <c r="G98" s="239"/>
      <c r="H98" s="239"/>
      <c r="I98" s="239"/>
      <c r="J98" s="239"/>
      <c r="K98" s="240"/>
    </row>
    <row r="99" spans="2:11" s="1" customFormat="1" ht="18.75" customHeight="1">
      <c r="B99" s="241"/>
      <c r="C99" s="242"/>
      <c r="D99" s="242"/>
      <c r="E99" s="242"/>
      <c r="F99" s="242"/>
      <c r="G99" s="242"/>
      <c r="H99" s="242"/>
      <c r="I99" s="242"/>
      <c r="J99" s="242"/>
      <c r="K99" s="241"/>
    </row>
    <row r="100" spans="2:11" s="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s="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s="1" customFormat="1" ht="45" customHeight="1">
      <c r="B102" s="223"/>
      <c r="C102" s="342" t="s">
        <v>326</v>
      </c>
      <c r="D102" s="342"/>
      <c r="E102" s="342"/>
      <c r="F102" s="342"/>
      <c r="G102" s="342"/>
      <c r="H102" s="342"/>
      <c r="I102" s="342"/>
      <c r="J102" s="342"/>
      <c r="K102" s="224"/>
    </row>
    <row r="103" spans="2:11" s="1" customFormat="1" ht="17.25" customHeight="1">
      <c r="B103" s="223"/>
      <c r="C103" s="225" t="s">
        <v>281</v>
      </c>
      <c r="D103" s="225"/>
      <c r="E103" s="225"/>
      <c r="F103" s="225" t="s">
        <v>282</v>
      </c>
      <c r="G103" s="226"/>
      <c r="H103" s="225" t="s">
        <v>54</v>
      </c>
      <c r="I103" s="225" t="s">
        <v>57</v>
      </c>
      <c r="J103" s="225" t="s">
        <v>283</v>
      </c>
      <c r="K103" s="224"/>
    </row>
    <row r="104" spans="2:11" s="1" customFormat="1" ht="17.25" customHeight="1">
      <c r="B104" s="223"/>
      <c r="C104" s="227" t="s">
        <v>284</v>
      </c>
      <c r="D104" s="227"/>
      <c r="E104" s="227"/>
      <c r="F104" s="228" t="s">
        <v>285</v>
      </c>
      <c r="G104" s="229"/>
      <c r="H104" s="227"/>
      <c r="I104" s="227"/>
      <c r="J104" s="227" t="s">
        <v>286</v>
      </c>
      <c r="K104" s="224"/>
    </row>
    <row r="105" spans="2:11" s="1" customFormat="1" ht="5.25" customHeight="1">
      <c r="B105" s="223"/>
      <c r="C105" s="225"/>
      <c r="D105" s="225"/>
      <c r="E105" s="225"/>
      <c r="F105" s="225"/>
      <c r="G105" s="243"/>
      <c r="H105" s="225"/>
      <c r="I105" s="225"/>
      <c r="J105" s="225"/>
      <c r="K105" s="224"/>
    </row>
    <row r="106" spans="2:11" s="1" customFormat="1" ht="15" customHeight="1">
      <c r="B106" s="223"/>
      <c r="C106" s="212" t="s">
        <v>53</v>
      </c>
      <c r="D106" s="232"/>
      <c r="E106" s="232"/>
      <c r="F106" s="233" t="s">
        <v>287</v>
      </c>
      <c r="G106" s="212"/>
      <c r="H106" s="212" t="s">
        <v>327</v>
      </c>
      <c r="I106" s="212" t="s">
        <v>289</v>
      </c>
      <c r="J106" s="212">
        <v>20</v>
      </c>
      <c r="K106" s="224"/>
    </row>
    <row r="107" spans="2:11" s="1" customFormat="1" ht="15" customHeight="1">
      <c r="B107" s="223"/>
      <c r="C107" s="212" t="s">
        <v>290</v>
      </c>
      <c r="D107" s="212"/>
      <c r="E107" s="212"/>
      <c r="F107" s="233" t="s">
        <v>287</v>
      </c>
      <c r="G107" s="212"/>
      <c r="H107" s="212" t="s">
        <v>327</v>
      </c>
      <c r="I107" s="212" t="s">
        <v>289</v>
      </c>
      <c r="J107" s="212">
        <v>120</v>
      </c>
      <c r="K107" s="224"/>
    </row>
    <row r="108" spans="2:11" s="1" customFormat="1" ht="15" customHeight="1">
      <c r="B108" s="235"/>
      <c r="C108" s="212" t="s">
        <v>292</v>
      </c>
      <c r="D108" s="212"/>
      <c r="E108" s="212"/>
      <c r="F108" s="233" t="s">
        <v>293</v>
      </c>
      <c r="G108" s="212"/>
      <c r="H108" s="212" t="s">
        <v>327</v>
      </c>
      <c r="I108" s="212" t="s">
        <v>289</v>
      </c>
      <c r="J108" s="212">
        <v>50</v>
      </c>
      <c r="K108" s="224"/>
    </row>
    <row r="109" spans="2:11" s="1" customFormat="1" ht="15" customHeight="1">
      <c r="B109" s="235"/>
      <c r="C109" s="212" t="s">
        <v>295</v>
      </c>
      <c r="D109" s="212"/>
      <c r="E109" s="212"/>
      <c r="F109" s="233" t="s">
        <v>287</v>
      </c>
      <c r="G109" s="212"/>
      <c r="H109" s="212" t="s">
        <v>327</v>
      </c>
      <c r="I109" s="212" t="s">
        <v>297</v>
      </c>
      <c r="J109" s="212"/>
      <c r="K109" s="224"/>
    </row>
    <row r="110" spans="2:11" s="1" customFormat="1" ht="15" customHeight="1">
      <c r="B110" s="235"/>
      <c r="C110" s="212" t="s">
        <v>306</v>
      </c>
      <c r="D110" s="212"/>
      <c r="E110" s="212"/>
      <c r="F110" s="233" t="s">
        <v>293</v>
      </c>
      <c r="G110" s="212"/>
      <c r="H110" s="212" t="s">
        <v>327</v>
      </c>
      <c r="I110" s="212" t="s">
        <v>289</v>
      </c>
      <c r="J110" s="212">
        <v>50</v>
      </c>
      <c r="K110" s="224"/>
    </row>
    <row r="111" spans="2:11" s="1" customFormat="1" ht="15" customHeight="1">
      <c r="B111" s="235"/>
      <c r="C111" s="212" t="s">
        <v>314</v>
      </c>
      <c r="D111" s="212"/>
      <c r="E111" s="212"/>
      <c r="F111" s="233" t="s">
        <v>293</v>
      </c>
      <c r="G111" s="212"/>
      <c r="H111" s="212" t="s">
        <v>327</v>
      </c>
      <c r="I111" s="212" t="s">
        <v>289</v>
      </c>
      <c r="J111" s="212">
        <v>50</v>
      </c>
      <c r="K111" s="224"/>
    </row>
    <row r="112" spans="2:11" s="1" customFormat="1" ht="15" customHeight="1">
      <c r="B112" s="235"/>
      <c r="C112" s="212" t="s">
        <v>312</v>
      </c>
      <c r="D112" s="212"/>
      <c r="E112" s="212"/>
      <c r="F112" s="233" t="s">
        <v>293</v>
      </c>
      <c r="G112" s="212"/>
      <c r="H112" s="212" t="s">
        <v>327</v>
      </c>
      <c r="I112" s="212" t="s">
        <v>289</v>
      </c>
      <c r="J112" s="212">
        <v>50</v>
      </c>
      <c r="K112" s="224"/>
    </row>
    <row r="113" spans="2:11" s="1" customFormat="1" ht="15" customHeight="1">
      <c r="B113" s="235"/>
      <c r="C113" s="212" t="s">
        <v>53</v>
      </c>
      <c r="D113" s="212"/>
      <c r="E113" s="212"/>
      <c r="F113" s="233" t="s">
        <v>287</v>
      </c>
      <c r="G113" s="212"/>
      <c r="H113" s="212" t="s">
        <v>328</v>
      </c>
      <c r="I113" s="212" t="s">
        <v>289</v>
      </c>
      <c r="J113" s="212">
        <v>20</v>
      </c>
      <c r="K113" s="224"/>
    </row>
    <row r="114" spans="2:11" s="1" customFormat="1" ht="15" customHeight="1">
      <c r="B114" s="235"/>
      <c r="C114" s="212" t="s">
        <v>329</v>
      </c>
      <c r="D114" s="212"/>
      <c r="E114" s="212"/>
      <c r="F114" s="233" t="s">
        <v>287</v>
      </c>
      <c r="G114" s="212"/>
      <c r="H114" s="212" t="s">
        <v>330</v>
      </c>
      <c r="I114" s="212" t="s">
        <v>289</v>
      </c>
      <c r="J114" s="212">
        <v>120</v>
      </c>
      <c r="K114" s="224"/>
    </row>
    <row r="115" spans="2:11" s="1" customFormat="1" ht="15" customHeight="1">
      <c r="B115" s="235"/>
      <c r="C115" s="212" t="s">
        <v>38</v>
      </c>
      <c r="D115" s="212"/>
      <c r="E115" s="212"/>
      <c r="F115" s="233" t="s">
        <v>287</v>
      </c>
      <c r="G115" s="212"/>
      <c r="H115" s="212" t="s">
        <v>331</v>
      </c>
      <c r="I115" s="212" t="s">
        <v>322</v>
      </c>
      <c r="J115" s="212"/>
      <c r="K115" s="224"/>
    </row>
    <row r="116" spans="2:11" s="1" customFormat="1" ht="15" customHeight="1">
      <c r="B116" s="235"/>
      <c r="C116" s="212" t="s">
        <v>48</v>
      </c>
      <c r="D116" s="212"/>
      <c r="E116" s="212"/>
      <c r="F116" s="233" t="s">
        <v>287</v>
      </c>
      <c r="G116" s="212"/>
      <c r="H116" s="212" t="s">
        <v>332</v>
      </c>
      <c r="I116" s="212" t="s">
        <v>322</v>
      </c>
      <c r="J116" s="212"/>
      <c r="K116" s="224"/>
    </row>
    <row r="117" spans="2:11" s="1" customFormat="1" ht="15" customHeight="1">
      <c r="B117" s="235"/>
      <c r="C117" s="212" t="s">
        <v>57</v>
      </c>
      <c r="D117" s="212"/>
      <c r="E117" s="212"/>
      <c r="F117" s="233" t="s">
        <v>287</v>
      </c>
      <c r="G117" s="212"/>
      <c r="H117" s="212" t="s">
        <v>333</v>
      </c>
      <c r="I117" s="212" t="s">
        <v>334</v>
      </c>
      <c r="J117" s="212"/>
      <c r="K117" s="224"/>
    </row>
    <row r="118" spans="2:11" s="1" customFormat="1" ht="15" customHeight="1">
      <c r="B118" s="238"/>
      <c r="C118" s="244"/>
      <c r="D118" s="244"/>
      <c r="E118" s="244"/>
      <c r="F118" s="244"/>
      <c r="G118" s="244"/>
      <c r="H118" s="244"/>
      <c r="I118" s="244"/>
      <c r="J118" s="244"/>
      <c r="K118" s="240"/>
    </row>
    <row r="119" spans="2:11" s="1" customFormat="1" ht="18.75" customHeight="1">
      <c r="B119" s="245"/>
      <c r="C119" s="246"/>
      <c r="D119" s="246"/>
      <c r="E119" s="246"/>
      <c r="F119" s="247"/>
      <c r="G119" s="246"/>
      <c r="H119" s="246"/>
      <c r="I119" s="246"/>
      <c r="J119" s="246"/>
      <c r="K119" s="245"/>
    </row>
    <row r="120" spans="2:11" s="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s="1" customFormat="1" ht="7.5" customHeight="1">
      <c r="B121" s="248"/>
      <c r="C121" s="249"/>
      <c r="D121" s="249"/>
      <c r="E121" s="249"/>
      <c r="F121" s="249"/>
      <c r="G121" s="249"/>
      <c r="H121" s="249"/>
      <c r="I121" s="249"/>
      <c r="J121" s="249"/>
      <c r="K121" s="250"/>
    </row>
    <row r="122" spans="2:11" s="1" customFormat="1" ht="45" customHeight="1">
      <c r="B122" s="251"/>
      <c r="C122" s="340" t="s">
        <v>335</v>
      </c>
      <c r="D122" s="340"/>
      <c r="E122" s="340"/>
      <c r="F122" s="340"/>
      <c r="G122" s="340"/>
      <c r="H122" s="340"/>
      <c r="I122" s="340"/>
      <c r="J122" s="340"/>
      <c r="K122" s="252"/>
    </row>
    <row r="123" spans="2:11" s="1" customFormat="1" ht="17.25" customHeight="1">
      <c r="B123" s="253"/>
      <c r="C123" s="225" t="s">
        <v>281</v>
      </c>
      <c r="D123" s="225"/>
      <c r="E123" s="225"/>
      <c r="F123" s="225" t="s">
        <v>282</v>
      </c>
      <c r="G123" s="226"/>
      <c r="H123" s="225" t="s">
        <v>54</v>
      </c>
      <c r="I123" s="225" t="s">
        <v>57</v>
      </c>
      <c r="J123" s="225" t="s">
        <v>283</v>
      </c>
      <c r="K123" s="254"/>
    </row>
    <row r="124" spans="2:11" s="1" customFormat="1" ht="17.25" customHeight="1">
      <c r="B124" s="253"/>
      <c r="C124" s="227" t="s">
        <v>284</v>
      </c>
      <c r="D124" s="227"/>
      <c r="E124" s="227"/>
      <c r="F124" s="228" t="s">
        <v>285</v>
      </c>
      <c r="G124" s="229"/>
      <c r="H124" s="227"/>
      <c r="I124" s="227"/>
      <c r="J124" s="227" t="s">
        <v>286</v>
      </c>
      <c r="K124" s="254"/>
    </row>
    <row r="125" spans="2:11" s="1" customFormat="1" ht="5.25" customHeight="1">
      <c r="B125" s="255"/>
      <c r="C125" s="230"/>
      <c r="D125" s="230"/>
      <c r="E125" s="230"/>
      <c r="F125" s="230"/>
      <c r="G125" s="256"/>
      <c r="H125" s="230"/>
      <c r="I125" s="230"/>
      <c r="J125" s="230"/>
      <c r="K125" s="257"/>
    </row>
    <row r="126" spans="2:11" s="1" customFormat="1" ht="15" customHeight="1">
      <c r="B126" s="255"/>
      <c r="C126" s="212" t="s">
        <v>290</v>
      </c>
      <c r="D126" s="232"/>
      <c r="E126" s="232"/>
      <c r="F126" s="233" t="s">
        <v>287</v>
      </c>
      <c r="G126" s="212"/>
      <c r="H126" s="212" t="s">
        <v>327</v>
      </c>
      <c r="I126" s="212" t="s">
        <v>289</v>
      </c>
      <c r="J126" s="212">
        <v>120</v>
      </c>
      <c r="K126" s="258"/>
    </row>
    <row r="127" spans="2:11" s="1" customFormat="1" ht="15" customHeight="1">
      <c r="B127" s="255"/>
      <c r="C127" s="212" t="s">
        <v>336</v>
      </c>
      <c r="D127" s="212"/>
      <c r="E127" s="212"/>
      <c r="F127" s="233" t="s">
        <v>287</v>
      </c>
      <c r="G127" s="212"/>
      <c r="H127" s="212" t="s">
        <v>337</v>
      </c>
      <c r="I127" s="212" t="s">
        <v>289</v>
      </c>
      <c r="J127" s="212" t="s">
        <v>338</v>
      </c>
      <c r="K127" s="258"/>
    </row>
    <row r="128" spans="2:11" s="1" customFormat="1" ht="15" customHeight="1">
      <c r="B128" s="255"/>
      <c r="C128" s="212" t="s">
        <v>235</v>
      </c>
      <c r="D128" s="212"/>
      <c r="E128" s="212"/>
      <c r="F128" s="233" t="s">
        <v>287</v>
      </c>
      <c r="G128" s="212"/>
      <c r="H128" s="212" t="s">
        <v>339</v>
      </c>
      <c r="I128" s="212" t="s">
        <v>289</v>
      </c>
      <c r="J128" s="212" t="s">
        <v>338</v>
      </c>
      <c r="K128" s="258"/>
    </row>
    <row r="129" spans="2:11" s="1" customFormat="1" ht="15" customHeight="1">
      <c r="B129" s="255"/>
      <c r="C129" s="212" t="s">
        <v>298</v>
      </c>
      <c r="D129" s="212"/>
      <c r="E129" s="212"/>
      <c r="F129" s="233" t="s">
        <v>293</v>
      </c>
      <c r="G129" s="212"/>
      <c r="H129" s="212" t="s">
        <v>299</v>
      </c>
      <c r="I129" s="212" t="s">
        <v>289</v>
      </c>
      <c r="J129" s="212">
        <v>15</v>
      </c>
      <c r="K129" s="258"/>
    </row>
    <row r="130" spans="2:11" s="1" customFormat="1" ht="15" customHeight="1">
      <c r="B130" s="255"/>
      <c r="C130" s="236" t="s">
        <v>300</v>
      </c>
      <c r="D130" s="236"/>
      <c r="E130" s="236"/>
      <c r="F130" s="237" t="s">
        <v>293</v>
      </c>
      <c r="G130" s="236"/>
      <c r="H130" s="236" t="s">
        <v>301</v>
      </c>
      <c r="I130" s="236" t="s">
        <v>289</v>
      </c>
      <c r="J130" s="236">
        <v>15</v>
      </c>
      <c r="K130" s="258"/>
    </row>
    <row r="131" spans="2:11" s="1" customFormat="1" ht="15" customHeight="1">
      <c r="B131" s="255"/>
      <c r="C131" s="236" t="s">
        <v>302</v>
      </c>
      <c r="D131" s="236"/>
      <c r="E131" s="236"/>
      <c r="F131" s="237" t="s">
        <v>293</v>
      </c>
      <c r="G131" s="236"/>
      <c r="H131" s="236" t="s">
        <v>303</v>
      </c>
      <c r="I131" s="236" t="s">
        <v>289</v>
      </c>
      <c r="J131" s="236">
        <v>20</v>
      </c>
      <c r="K131" s="258"/>
    </row>
    <row r="132" spans="2:11" s="1" customFormat="1" ht="15" customHeight="1">
      <c r="B132" s="255"/>
      <c r="C132" s="236" t="s">
        <v>304</v>
      </c>
      <c r="D132" s="236"/>
      <c r="E132" s="236"/>
      <c r="F132" s="237" t="s">
        <v>293</v>
      </c>
      <c r="G132" s="236"/>
      <c r="H132" s="236" t="s">
        <v>305</v>
      </c>
      <c r="I132" s="236" t="s">
        <v>289</v>
      </c>
      <c r="J132" s="236">
        <v>20</v>
      </c>
      <c r="K132" s="258"/>
    </row>
    <row r="133" spans="2:11" s="1" customFormat="1" ht="15" customHeight="1">
      <c r="B133" s="255"/>
      <c r="C133" s="212" t="s">
        <v>292</v>
      </c>
      <c r="D133" s="212"/>
      <c r="E133" s="212"/>
      <c r="F133" s="233" t="s">
        <v>293</v>
      </c>
      <c r="G133" s="212"/>
      <c r="H133" s="212" t="s">
        <v>327</v>
      </c>
      <c r="I133" s="212" t="s">
        <v>289</v>
      </c>
      <c r="J133" s="212">
        <v>50</v>
      </c>
      <c r="K133" s="258"/>
    </row>
    <row r="134" spans="2:11" s="1" customFormat="1" ht="15" customHeight="1">
      <c r="B134" s="255"/>
      <c r="C134" s="212" t="s">
        <v>306</v>
      </c>
      <c r="D134" s="212"/>
      <c r="E134" s="212"/>
      <c r="F134" s="233" t="s">
        <v>293</v>
      </c>
      <c r="G134" s="212"/>
      <c r="H134" s="212" t="s">
        <v>327</v>
      </c>
      <c r="I134" s="212" t="s">
        <v>289</v>
      </c>
      <c r="J134" s="212">
        <v>50</v>
      </c>
      <c r="K134" s="258"/>
    </row>
    <row r="135" spans="2:11" s="1" customFormat="1" ht="15" customHeight="1">
      <c r="B135" s="255"/>
      <c r="C135" s="212" t="s">
        <v>312</v>
      </c>
      <c r="D135" s="212"/>
      <c r="E135" s="212"/>
      <c r="F135" s="233" t="s">
        <v>293</v>
      </c>
      <c r="G135" s="212"/>
      <c r="H135" s="212" t="s">
        <v>327</v>
      </c>
      <c r="I135" s="212" t="s">
        <v>289</v>
      </c>
      <c r="J135" s="212">
        <v>50</v>
      </c>
      <c r="K135" s="258"/>
    </row>
    <row r="136" spans="2:11" s="1" customFormat="1" ht="15" customHeight="1">
      <c r="B136" s="255"/>
      <c r="C136" s="212" t="s">
        <v>314</v>
      </c>
      <c r="D136" s="212"/>
      <c r="E136" s="212"/>
      <c r="F136" s="233" t="s">
        <v>293</v>
      </c>
      <c r="G136" s="212"/>
      <c r="H136" s="212" t="s">
        <v>327</v>
      </c>
      <c r="I136" s="212" t="s">
        <v>289</v>
      </c>
      <c r="J136" s="212">
        <v>50</v>
      </c>
      <c r="K136" s="258"/>
    </row>
    <row r="137" spans="2:11" s="1" customFormat="1" ht="15" customHeight="1">
      <c r="B137" s="255"/>
      <c r="C137" s="212" t="s">
        <v>315</v>
      </c>
      <c r="D137" s="212"/>
      <c r="E137" s="212"/>
      <c r="F137" s="233" t="s">
        <v>293</v>
      </c>
      <c r="G137" s="212"/>
      <c r="H137" s="212" t="s">
        <v>340</v>
      </c>
      <c r="I137" s="212" t="s">
        <v>289</v>
      </c>
      <c r="J137" s="212">
        <v>255</v>
      </c>
      <c r="K137" s="258"/>
    </row>
    <row r="138" spans="2:11" s="1" customFormat="1" ht="15" customHeight="1">
      <c r="B138" s="255"/>
      <c r="C138" s="212" t="s">
        <v>317</v>
      </c>
      <c r="D138" s="212"/>
      <c r="E138" s="212"/>
      <c r="F138" s="233" t="s">
        <v>287</v>
      </c>
      <c r="G138" s="212"/>
      <c r="H138" s="212" t="s">
        <v>341</v>
      </c>
      <c r="I138" s="212" t="s">
        <v>319</v>
      </c>
      <c r="J138" s="212"/>
      <c r="K138" s="258"/>
    </row>
    <row r="139" spans="2:11" s="1" customFormat="1" ht="15" customHeight="1">
      <c r="B139" s="255"/>
      <c r="C139" s="212" t="s">
        <v>320</v>
      </c>
      <c r="D139" s="212"/>
      <c r="E139" s="212"/>
      <c r="F139" s="233" t="s">
        <v>287</v>
      </c>
      <c r="G139" s="212"/>
      <c r="H139" s="212" t="s">
        <v>342</v>
      </c>
      <c r="I139" s="212" t="s">
        <v>322</v>
      </c>
      <c r="J139" s="212"/>
      <c r="K139" s="258"/>
    </row>
    <row r="140" spans="2:11" s="1" customFormat="1" ht="15" customHeight="1">
      <c r="B140" s="255"/>
      <c r="C140" s="212" t="s">
        <v>323</v>
      </c>
      <c r="D140" s="212"/>
      <c r="E140" s="212"/>
      <c r="F140" s="233" t="s">
        <v>287</v>
      </c>
      <c r="G140" s="212"/>
      <c r="H140" s="212" t="s">
        <v>323</v>
      </c>
      <c r="I140" s="212" t="s">
        <v>322</v>
      </c>
      <c r="J140" s="212"/>
      <c r="K140" s="258"/>
    </row>
    <row r="141" spans="2:11" s="1" customFormat="1" ht="15" customHeight="1">
      <c r="B141" s="255"/>
      <c r="C141" s="212" t="s">
        <v>38</v>
      </c>
      <c r="D141" s="212"/>
      <c r="E141" s="212"/>
      <c r="F141" s="233" t="s">
        <v>287</v>
      </c>
      <c r="G141" s="212"/>
      <c r="H141" s="212" t="s">
        <v>343</v>
      </c>
      <c r="I141" s="212" t="s">
        <v>322</v>
      </c>
      <c r="J141" s="212"/>
      <c r="K141" s="258"/>
    </row>
    <row r="142" spans="2:11" s="1" customFormat="1" ht="15" customHeight="1">
      <c r="B142" s="255"/>
      <c r="C142" s="212" t="s">
        <v>344</v>
      </c>
      <c r="D142" s="212"/>
      <c r="E142" s="212"/>
      <c r="F142" s="233" t="s">
        <v>287</v>
      </c>
      <c r="G142" s="212"/>
      <c r="H142" s="212" t="s">
        <v>345</v>
      </c>
      <c r="I142" s="212" t="s">
        <v>322</v>
      </c>
      <c r="J142" s="212"/>
      <c r="K142" s="258"/>
    </row>
    <row r="143" spans="2:11" s="1" customFormat="1" ht="15" customHeight="1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>
      <c r="B144" s="246"/>
      <c r="C144" s="246"/>
      <c r="D144" s="246"/>
      <c r="E144" s="246"/>
      <c r="F144" s="247"/>
      <c r="G144" s="246"/>
      <c r="H144" s="246"/>
      <c r="I144" s="246"/>
      <c r="J144" s="246"/>
      <c r="K144" s="246"/>
    </row>
    <row r="145" spans="2:11" s="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s="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s="1" customFormat="1" ht="45" customHeight="1">
      <c r="B147" s="223"/>
      <c r="C147" s="342" t="s">
        <v>346</v>
      </c>
      <c r="D147" s="342"/>
      <c r="E147" s="342"/>
      <c r="F147" s="342"/>
      <c r="G147" s="342"/>
      <c r="H147" s="342"/>
      <c r="I147" s="342"/>
      <c r="J147" s="342"/>
      <c r="K147" s="224"/>
    </row>
    <row r="148" spans="2:11" s="1" customFormat="1" ht="17.25" customHeight="1">
      <c r="B148" s="223"/>
      <c r="C148" s="225" t="s">
        <v>281</v>
      </c>
      <c r="D148" s="225"/>
      <c r="E148" s="225"/>
      <c r="F148" s="225" t="s">
        <v>282</v>
      </c>
      <c r="G148" s="226"/>
      <c r="H148" s="225" t="s">
        <v>54</v>
      </c>
      <c r="I148" s="225" t="s">
        <v>57</v>
      </c>
      <c r="J148" s="225" t="s">
        <v>283</v>
      </c>
      <c r="K148" s="224"/>
    </row>
    <row r="149" spans="2:11" s="1" customFormat="1" ht="17.25" customHeight="1">
      <c r="B149" s="223"/>
      <c r="C149" s="227" t="s">
        <v>284</v>
      </c>
      <c r="D149" s="227"/>
      <c r="E149" s="227"/>
      <c r="F149" s="228" t="s">
        <v>285</v>
      </c>
      <c r="G149" s="229"/>
      <c r="H149" s="227"/>
      <c r="I149" s="227"/>
      <c r="J149" s="227" t="s">
        <v>286</v>
      </c>
      <c r="K149" s="224"/>
    </row>
    <row r="150" spans="2:11" s="1" customFormat="1" ht="5.25" customHeight="1">
      <c r="B150" s="235"/>
      <c r="C150" s="230"/>
      <c r="D150" s="230"/>
      <c r="E150" s="230"/>
      <c r="F150" s="230"/>
      <c r="G150" s="231"/>
      <c r="H150" s="230"/>
      <c r="I150" s="230"/>
      <c r="J150" s="230"/>
      <c r="K150" s="258"/>
    </row>
    <row r="151" spans="2:11" s="1" customFormat="1" ht="15" customHeight="1">
      <c r="B151" s="235"/>
      <c r="C151" s="262" t="s">
        <v>290</v>
      </c>
      <c r="D151" s="212"/>
      <c r="E151" s="212"/>
      <c r="F151" s="263" t="s">
        <v>287</v>
      </c>
      <c r="G151" s="212"/>
      <c r="H151" s="262" t="s">
        <v>327</v>
      </c>
      <c r="I151" s="262" t="s">
        <v>289</v>
      </c>
      <c r="J151" s="262">
        <v>120</v>
      </c>
      <c r="K151" s="258"/>
    </row>
    <row r="152" spans="2:11" s="1" customFormat="1" ht="15" customHeight="1">
      <c r="B152" s="235"/>
      <c r="C152" s="262" t="s">
        <v>336</v>
      </c>
      <c r="D152" s="212"/>
      <c r="E152" s="212"/>
      <c r="F152" s="263" t="s">
        <v>287</v>
      </c>
      <c r="G152" s="212"/>
      <c r="H152" s="262" t="s">
        <v>347</v>
      </c>
      <c r="I152" s="262" t="s">
        <v>289</v>
      </c>
      <c r="J152" s="262" t="s">
        <v>338</v>
      </c>
      <c r="K152" s="258"/>
    </row>
    <row r="153" spans="2:11" s="1" customFormat="1" ht="15" customHeight="1">
      <c r="B153" s="235"/>
      <c r="C153" s="262" t="s">
        <v>235</v>
      </c>
      <c r="D153" s="212"/>
      <c r="E153" s="212"/>
      <c r="F153" s="263" t="s">
        <v>287</v>
      </c>
      <c r="G153" s="212"/>
      <c r="H153" s="262" t="s">
        <v>348</v>
      </c>
      <c r="I153" s="262" t="s">
        <v>289</v>
      </c>
      <c r="J153" s="262" t="s">
        <v>338</v>
      </c>
      <c r="K153" s="258"/>
    </row>
    <row r="154" spans="2:11" s="1" customFormat="1" ht="15" customHeight="1">
      <c r="B154" s="235"/>
      <c r="C154" s="262" t="s">
        <v>292</v>
      </c>
      <c r="D154" s="212"/>
      <c r="E154" s="212"/>
      <c r="F154" s="263" t="s">
        <v>293</v>
      </c>
      <c r="G154" s="212"/>
      <c r="H154" s="262" t="s">
        <v>327</v>
      </c>
      <c r="I154" s="262" t="s">
        <v>289</v>
      </c>
      <c r="J154" s="262">
        <v>50</v>
      </c>
      <c r="K154" s="258"/>
    </row>
    <row r="155" spans="2:11" s="1" customFormat="1" ht="15" customHeight="1">
      <c r="B155" s="235"/>
      <c r="C155" s="262" t="s">
        <v>295</v>
      </c>
      <c r="D155" s="212"/>
      <c r="E155" s="212"/>
      <c r="F155" s="263" t="s">
        <v>287</v>
      </c>
      <c r="G155" s="212"/>
      <c r="H155" s="262" t="s">
        <v>327</v>
      </c>
      <c r="I155" s="262" t="s">
        <v>297</v>
      </c>
      <c r="J155" s="262"/>
      <c r="K155" s="258"/>
    </row>
    <row r="156" spans="2:11" s="1" customFormat="1" ht="15" customHeight="1">
      <c r="B156" s="235"/>
      <c r="C156" s="262" t="s">
        <v>306</v>
      </c>
      <c r="D156" s="212"/>
      <c r="E156" s="212"/>
      <c r="F156" s="263" t="s">
        <v>293</v>
      </c>
      <c r="G156" s="212"/>
      <c r="H156" s="262" t="s">
        <v>327</v>
      </c>
      <c r="I156" s="262" t="s">
        <v>289</v>
      </c>
      <c r="J156" s="262">
        <v>50</v>
      </c>
      <c r="K156" s="258"/>
    </row>
    <row r="157" spans="2:11" s="1" customFormat="1" ht="15" customHeight="1">
      <c r="B157" s="235"/>
      <c r="C157" s="262" t="s">
        <v>314</v>
      </c>
      <c r="D157" s="212"/>
      <c r="E157" s="212"/>
      <c r="F157" s="263" t="s">
        <v>293</v>
      </c>
      <c r="G157" s="212"/>
      <c r="H157" s="262" t="s">
        <v>327</v>
      </c>
      <c r="I157" s="262" t="s">
        <v>289</v>
      </c>
      <c r="J157" s="262">
        <v>50</v>
      </c>
      <c r="K157" s="258"/>
    </row>
    <row r="158" spans="2:11" s="1" customFormat="1" ht="15" customHeight="1">
      <c r="B158" s="235"/>
      <c r="C158" s="262" t="s">
        <v>312</v>
      </c>
      <c r="D158" s="212"/>
      <c r="E158" s="212"/>
      <c r="F158" s="263" t="s">
        <v>293</v>
      </c>
      <c r="G158" s="212"/>
      <c r="H158" s="262" t="s">
        <v>327</v>
      </c>
      <c r="I158" s="262" t="s">
        <v>289</v>
      </c>
      <c r="J158" s="262">
        <v>50</v>
      </c>
      <c r="K158" s="258"/>
    </row>
    <row r="159" spans="2:11" s="1" customFormat="1" ht="15" customHeight="1">
      <c r="B159" s="235"/>
      <c r="C159" s="262" t="s">
        <v>87</v>
      </c>
      <c r="D159" s="212"/>
      <c r="E159" s="212"/>
      <c r="F159" s="263" t="s">
        <v>287</v>
      </c>
      <c r="G159" s="212"/>
      <c r="H159" s="262" t="s">
        <v>349</v>
      </c>
      <c r="I159" s="262" t="s">
        <v>289</v>
      </c>
      <c r="J159" s="262" t="s">
        <v>350</v>
      </c>
      <c r="K159" s="258"/>
    </row>
    <row r="160" spans="2:11" s="1" customFormat="1" ht="15" customHeight="1">
      <c r="B160" s="235"/>
      <c r="C160" s="262" t="s">
        <v>351</v>
      </c>
      <c r="D160" s="212"/>
      <c r="E160" s="212"/>
      <c r="F160" s="263" t="s">
        <v>287</v>
      </c>
      <c r="G160" s="212"/>
      <c r="H160" s="262" t="s">
        <v>352</v>
      </c>
      <c r="I160" s="262" t="s">
        <v>322</v>
      </c>
      <c r="J160" s="262"/>
      <c r="K160" s="258"/>
    </row>
    <row r="161" spans="2:11" s="1" customFormat="1" ht="15" customHeight="1">
      <c r="B161" s="264"/>
      <c r="C161" s="265"/>
      <c r="D161" s="265"/>
      <c r="E161" s="265"/>
      <c r="F161" s="265"/>
      <c r="G161" s="265"/>
      <c r="H161" s="265"/>
      <c r="I161" s="265"/>
      <c r="J161" s="265"/>
      <c r="K161" s="266"/>
    </row>
    <row r="162" spans="2:11" s="1" customFormat="1" ht="18.75" customHeight="1">
      <c r="B162" s="246"/>
      <c r="C162" s="256"/>
      <c r="D162" s="256"/>
      <c r="E162" s="256"/>
      <c r="F162" s="267"/>
      <c r="G162" s="256"/>
      <c r="H162" s="256"/>
      <c r="I162" s="256"/>
      <c r="J162" s="256"/>
      <c r="K162" s="246"/>
    </row>
    <row r="163" spans="2:11" s="1" customFormat="1" ht="18.75" customHeight="1">
      <c r="B163" s="246"/>
      <c r="C163" s="256"/>
      <c r="D163" s="256"/>
      <c r="E163" s="256"/>
      <c r="F163" s="267"/>
      <c r="G163" s="256"/>
      <c r="H163" s="256"/>
      <c r="I163" s="256"/>
      <c r="J163" s="256"/>
      <c r="K163" s="246"/>
    </row>
    <row r="164" spans="2:11" s="1" customFormat="1" ht="18.75" customHeight="1">
      <c r="B164" s="246"/>
      <c r="C164" s="256"/>
      <c r="D164" s="256"/>
      <c r="E164" s="256"/>
      <c r="F164" s="267"/>
      <c r="G164" s="256"/>
      <c r="H164" s="256"/>
      <c r="I164" s="256"/>
      <c r="J164" s="256"/>
      <c r="K164" s="246"/>
    </row>
    <row r="165" spans="2:11" s="1" customFormat="1" ht="18.75" customHeight="1">
      <c r="B165" s="246"/>
      <c r="C165" s="256"/>
      <c r="D165" s="256"/>
      <c r="E165" s="256"/>
      <c r="F165" s="267"/>
      <c r="G165" s="256"/>
      <c r="H165" s="256"/>
      <c r="I165" s="256"/>
      <c r="J165" s="256"/>
      <c r="K165" s="246"/>
    </row>
    <row r="166" spans="2:11" s="1" customFormat="1" ht="18.75" customHeight="1">
      <c r="B166" s="246"/>
      <c r="C166" s="256"/>
      <c r="D166" s="256"/>
      <c r="E166" s="256"/>
      <c r="F166" s="267"/>
      <c r="G166" s="256"/>
      <c r="H166" s="256"/>
      <c r="I166" s="256"/>
      <c r="J166" s="256"/>
      <c r="K166" s="246"/>
    </row>
    <row r="167" spans="2:11" s="1" customFormat="1" ht="18.75" customHeight="1">
      <c r="B167" s="246"/>
      <c r="C167" s="256"/>
      <c r="D167" s="256"/>
      <c r="E167" s="256"/>
      <c r="F167" s="267"/>
      <c r="G167" s="256"/>
      <c r="H167" s="256"/>
      <c r="I167" s="256"/>
      <c r="J167" s="256"/>
      <c r="K167" s="246"/>
    </row>
    <row r="168" spans="2:11" s="1" customFormat="1" ht="18.75" customHeight="1">
      <c r="B168" s="246"/>
      <c r="C168" s="256"/>
      <c r="D168" s="256"/>
      <c r="E168" s="256"/>
      <c r="F168" s="267"/>
      <c r="G168" s="256"/>
      <c r="H168" s="256"/>
      <c r="I168" s="256"/>
      <c r="J168" s="256"/>
      <c r="K168" s="246"/>
    </row>
    <row r="169" spans="2:11" s="1" customFormat="1" ht="18.75" customHeight="1">
      <c r="B169" s="219"/>
      <c r="C169" s="219"/>
      <c r="D169" s="219"/>
      <c r="E169" s="219"/>
      <c r="F169" s="219"/>
      <c r="G169" s="219"/>
      <c r="H169" s="219"/>
      <c r="I169" s="219"/>
      <c r="J169" s="219"/>
      <c r="K169" s="219"/>
    </row>
    <row r="170" spans="2:11" s="1" customFormat="1" ht="7.5" customHeight="1">
      <c r="B170" s="201"/>
      <c r="C170" s="202"/>
      <c r="D170" s="202"/>
      <c r="E170" s="202"/>
      <c r="F170" s="202"/>
      <c r="G170" s="202"/>
      <c r="H170" s="202"/>
      <c r="I170" s="202"/>
      <c r="J170" s="202"/>
      <c r="K170" s="203"/>
    </row>
    <row r="171" spans="2:11" s="1" customFormat="1" ht="45" customHeight="1">
      <c r="B171" s="204"/>
      <c r="C171" s="340" t="s">
        <v>353</v>
      </c>
      <c r="D171" s="340"/>
      <c r="E171" s="340"/>
      <c r="F171" s="340"/>
      <c r="G171" s="340"/>
      <c r="H171" s="340"/>
      <c r="I171" s="340"/>
      <c r="J171" s="340"/>
      <c r="K171" s="205"/>
    </row>
    <row r="172" spans="2:11" s="1" customFormat="1" ht="17.25" customHeight="1">
      <c r="B172" s="204"/>
      <c r="C172" s="225" t="s">
        <v>281</v>
      </c>
      <c r="D172" s="225"/>
      <c r="E172" s="225"/>
      <c r="F172" s="225" t="s">
        <v>282</v>
      </c>
      <c r="G172" s="268"/>
      <c r="H172" s="269" t="s">
        <v>54</v>
      </c>
      <c r="I172" s="269" t="s">
        <v>57</v>
      </c>
      <c r="J172" s="225" t="s">
        <v>283</v>
      </c>
      <c r="K172" s="205"/>
    </row>
    <row r="173" spans="2:11" s="1" customFormat="1" ht="17.25" customHeight="1">
      <c r="B173" s="206"/>
      <c r="C173" s="227" t="s">
        <v>284</v>
      </c>
      <c r="D173" s="227"/>
      <c r="E173" s="227"/>
      <c r="F173" s="228" t="s">
        <v>285</v>
      </c>
      <c r="G173" s="270"/>
      <c r="H173" s="271"/>
      <c r="I173" s="271"/>
      <c r="J173" s="227" t="s">
        <v>286</v>
      </c>
      <c r="K173" s="207"/>
    </row>
    <row r="174" spans="2:11" s="1" customFormat="1" ht="5.25" customHeight="1">
      <c r="B174" s="235"/>
      <c r="C174" s="230"/>
      <c r="D174" s="230"/>
      <c r="E174" s="230"/>
      <c r="F174" s="230"/>
      <c r="G174" s="231"/>
      <c r="H174" s="230"/>
      <c r="I174" s="230"/>
      <c r="J174" s="230"/>
      <c r="K174" s="258"/>
    </row>
    <row r="175" spans="2:11" s="1" customFormat="1" ht="15" customHeight="1">
      <c r="B175" s="235"/>
      <c r="C175" s="212" t="s">
        <v>290</v>
      </c>
      <c r="D175" s="212"/>
      <c r="E175" s="212"/>
      <c r="F175" s="233" t="s">
        <v>287</v>
      </c>
      <c r="G175" s="212"/>
      <c r="H175" s="212" t="s">
        <v>327</v>
      </c>
      <c r="I175" s="212" t="s">
        <v>289</v>
      </c>
      <c r="J175" s="212">
        <v>120</v>
      </c>
      <c r="K175" s="258"/>
    </row>
    <row r="176" spans="2:11" s="1" customFormat="1" ht="15" customHeight="1">
      <c r="B176" s="235"/>
      <c r="C176" s="212" t="s">
        <v>336</v>
      </c>
      <c r="D176" s="212"/>
      <c r="E176" s="212"/>
      <c r="F176" s="233" t="s">
        <v>287</v>
      </c>
      <c r="G176" s="212"/>
      <c r="H176" s="212" t="s">
        <v>337</v>
      </c>
      <c r="I176" s="212" t="s">
        <v>289</v>
      </c>
      <c r="J176" s="212" t="s">
        <v>338</v>
      </c>
      <c r="K176" s="258"/>
    </row>
    <row r="177" spans="2:11" s="1" customFormat="1" ht="15" customHeight="1">
      <c r="B177" s="235"/>
      <c r="C177" s="212" t="s">
        <v>235</v>
      </c>
      <c r="D177" s="212"/>
      <c r="E177" s="212"/>
      <c r="F177" s="233" t="s">
        <v>287</v>
      </c>
      <c r="G177" s="212"/>
      <c r="H177" s="212" t="s">
        <v>354</v>
      </c>
      <c r="I177" s="212" t="s">
        <v>289</v>
      </c>
      <c r="J177" s="212" t="s">
        <v>338</v>
      </c>
      <c r="K177" s="258"/>
    </row>
    <row r="178" spans="2:11" s="1" customFormat="1" ht="15" customHeight="1">
      <c r="B178" s="235"/>
      <c r="C178" s="212" t="s">
        <v>292</v>
      </c>
      <c r="D178" s="212"/>
      <c r="E178" s="212"/>
      <c r="F178" s="233" t="s">
        <v>293</v>
      </c>
      <c r="G178" s="212"/>
      <c r="H178" s="212" t="s">
        <v>354</v>
      </c>
      <c r="I178" s="212" t="s">
        <v>289</v>
      </c>
      <c r="J178" s="212">
        <v>50</v>
      </c>
      <c r="K178" s="258"/>
    </row>
    <row r="179" spans="2:11" s="1" customFormat="1" ht="15" customHeight="1">
      <c r="B179" s="235"/>
      <c r="C179" s="212" t="s">
        <v>295</v>
      </c>
      <c r="D179" s="212"/>
      <c r="E179" s="212"/>
      <c r="F179" s="233" t="s">
        <v>287</v>
      </c>
      <c r="G179" s="212"/>
      <c r="H179" s="212" t="s">
        <v>354</v>
      </c>
      <c r="I179" s="212" t="s">
        <v>297</v>
      </c>
      <c r="J179" s="212"/>
      <c r="K179" s="258"/>
    </row>
    <row r="180" spans="2:11" s="1" customFormat="1" ht="15" customHeight="1">
      <c r="B180" s="235"/>
      <c r="C180" s="212" t="s">
        <v>306</v>
      </c>
      <c r="D180" s="212"/>
      <c r="E180" s="212"/>
      <c r="F180" s="233" t="s">
        <v>293</v>
      </c>
      <c r="G180" s="212"/>
      <c r="H180" s="212" t="s">
        <v>354</v>
      </c>
      <c r="I180" s="212" t="s">
        <v>289</v>
      </c>
      <c r="J180" s="212">
        <v>50</v>
      </c>
      <c r="K180" s="258"/>
    </row>
    <row r="181" spans="2:11" s="1" customFormat="1" ht="15" customHeight="1">
      <c r="B181" s="235"/>
      <c r="C181" s="212" t="s">
        <v>314</v>
      </c>
      <c r="D181" s="212"/>
      <c r="E181" s="212"/>
      <c r="F181" s="233" t="s">
        <v>293</v>
      </c>
      <c r="G181" s="212"/>
      <c r="H181" s="212" t="s">
        <v>354</v>
      </c>
      <c r="I181" s="212" t="s">
        <v>289</v>
      </c>
      <c r="J181" s="212">
        <v>50</v>
      </c>
      <c r="K181" s="258"/>
    </row>
    <row r="182" spans="2:11" s="1" customFormat="1" ht="15" customHeight="1">
      <c r="B182" s="235"/>
      <c r="C182" s="212" t="s">
        <v>312</v>
      </c>
      <c r="D182" s="212"/>
      <c r="E182" s="212"/>
      <c r="F182" s="233" t="s">
        <v>293</v>
      </c>
      <c r="G182" s="212"/>
      <c r="H182" s="212" t="s">
        <v>354</v>
      </c>
      <c r="I182" s="212" t="s">
        <v>289</v>
      </c>
      <c r="J182" s="212">
        <v>50</v>
      </c>
      <c r="K182" s="258"/>
    </row>
    <row r="183" spans="2:11" s="1" customFormat="1" ht="15" customHeight="1">
      <c r="B183" s="235"/>
      <c r="C183" s="212" t="s">
        <v>92</v>
      </c>
      <c r="D183" s="212"/>
      <c r="E183" s="212"/>
      <c r="F183" s="233" t="s">
        <v>287</v>
      </c>
      <c r="G183" s="212"/>
      <c r="H183" s="212" t="s">
        <v>355</v>
      </c>
      <c r="I183" s="212" t="s">
        <v>356</v>
      </c>
      <c r="J183" s="212"/>
      <c r="K183" s="258"/>
    </row>
    <row r="184" spans="2:11" s="1" customFormat="1" ht="15" customHeight="1">
      <c r="B184" s="235"/>
      <c r="C184" s="212" t="s">
        <v>57</v>
      </c>
      <c r="D184" s="212"/>
      <c r="E184" s="212"/>
      <c r="F184" s="233" t="s">
        <v>287</v>
      </c>
      <c r="G184" s="212"/>
      <c r="H184" s="212" t="s">
        <v>357</v>
      </c>
      <c r="I184" s="212" t="s">
        <v>358</v>
      </c>
      <c r="J184" s="212">
        <v>1</v>
      </c>
      <c r="K184" s="258"/>
    </row>
    <row r="185" spans="2:11" s="1" customFormat="1" ht="15" customHeight="1">
      <c r="B185" s="235"/>
      <c r="C185" s="212" t="s">
        <v>53</v>
      </c>
      <c r="D185" s="212"/>
      <c r="E185" s="212"/>
      <c r="F185" s="233" t="s">
        <v>287</v>
      </c>
      <c r="G185" s="212"/>
      <c r="H185" s="212" t="s">
        <v>359</v>
      </c>
      <c r="I185" s="212" t="s">
        <v>289</v>
      </c>
      <c r="J185" s="212">
        <v>20</v>
      </c>
      <c r="K185" s="258"/>
    </row>
    <row r="186" spans="2:11" s="1" customFormat="1" ht="15" customHeight="1">
      <c r="B186" s="235"/>
      <c r="C186" s="212" t="s">
        <v>54</v>
      </c>
      <c r="D186" s="212"/>
      <c r="E186" s="212"/>
      <c r="F186" s="233" t="s">
        <v>287</v>
      </c>
      <c r="G186" s="212"/>
      <c r="H186" s="212" t="s">
        <v>360</v>
      </c>
      <c r="I186" s="212" t="s">
        <v>289</v>
      </c>
      <c r="J186" s="212">
        <v>255</v>
      </c>
      <c r="K186" s="258"/>
    </row>
    <row r="187" spans="2:11" s="1" customFormat="1" ht="15" customHeight="1">
      <c r="B187" s="235"/>
      <c r="C187" s="212" t="s">
        <v>93</v>
      </c>
      <c r="D187" s="212"/>
      <c r="E187" s="212"/>
      <c r="F187" s="233" t="s">
        <v>287</v>
      </c>
      <c r="G187" s="212"/>
      <c r="H187" s="212" t="s">
        <v>251</v>
      </c>
      <c r="I187" s="212" t="s">
        <v>289</v>
      </c>
      <c r="J187" s="212">
        <v>10</v>
      </c>
      <c r="K187" s="258"/>
    </row>
    <row r="188" spans="2:11" s="1" customFormat="1" ht="15" customHeight="1">
      <c r="B188" s="235"/>
      <c r="C188" s="212" t="s">
        <v>94</v>
      </c>
      <c r="D188" s="212"/>
      <c r="E188" s="212"/>
      <c r="F188" s="233" t="s">
        <v>287</v>
      </c>
      <c r="G188" s="212"/>
      <c r="H188" s="212" t="s">
        <v>361</v>
      </c>
      <c r="I188" s="212" t="s">
        <v>322</v>
      </c>
      <c r="J188" s="212"/>
      <c r="K188" s="258"/>
    </row>
    <row r="189" spans="2:11" s="1" customFormat="1" ht="15" customHeight="1">
      <c r="B189" s="235"/>
      <c r="C189" s="212" t="s">
        <v>362</v>
      </c>
      <c r="D189" s="212"/>
      <c r="E189" s="212"/>
      <c r="F189" s="233" t="s">
        <v>287</v>
      </c>
      <c r="G189" s="212"/>
      <c r="H189" s="212" t="s">
        <v>363</v>
      </c>
      <c r="I189" s="212" t="s">
        <v>322</v>
      </c>
      <c r="J189" s="212"/>
      <c r="K189" s="258"/>
    </row>
    <row r="190" spans="2:11" s="1" customFormat="1" ht="15" customHeight="1">
      <c r="B190" s="235"/>
      <c r="C190" s="212" t="s">
        <v>351</v>
      </c>
      <c r="D190" s="212"/>
      <c r="E190" s="212"/>
      <c r="F190" s="233" t="s">
        <v>287</v>
      </c>
      <c r="G190" s="212"/>
      <c r="H190" s="212" t="s">
        <v>364</v>
      </c>
      <c r="I190" s="212" t="s">
        <v>322</v>
      </c>
      <c r="J190" s="212"/>
      <c r="K190" s="258"/>
    </row>
    <row r="191" spans="2:11" s="1" customFormat="1" ht="15" customHeight="1">
      <c r="B191" s="235"/>
      <c r="C191" s="212" t="s">
        <v>96</v>
      </c>
      <c r="D191" s="212"/>
      <c r="E191" s="212"/>
      <c r="F191" s="233" t="s">
        <v>293</v>
      </c>
      <c r="G191" s="212"/>
      <c r="H191" s="212" t="s">
        <v>365</v>
      </c>
      <c r="I191" s="212" t="s">
        <v>289</v>
      </c>
      <c r="J191" s="212">
        <v>50</v>
      </c>
      <c r="K191" s="258"/>
    </row>
    <row r="192" spans="2:11" s="1" customFormat="1" ht="15" customHeight="1">
      <c r="B192" s="235"/>
      <c r="C192" s="212" t="s">
        <v>366</v>
      </c>
      <c r="D192" s="212"/>
      <c r="E192" s="212"/>
      <c r="F192" s="233" t="s">
        <v>293</v>
      </c>
      <c r="G192" s="212"/>
      <c r="H192" s="212" t="s">
        <v>367</v>
      </c>
      <c r="I192" s="212" t="s">
        <v>368</v>
      </c>
      <c r="J192" s="212"/>
      <c r="K192" s="258"/>
    </row>
    <row r="193" spans="2:11" s="1" customFormat="1" ht="15" customHeight="1">
      <c r="B193" s="235"/>
      <c r="C193" s="212" t="s">
        <v>369</v>
      </c>
      <c r="D193" s="212"/>
      <c r="E193" s="212"/>
      <c r="F193" s="233" t="s">
        <v>293</v>
      </c>
      <c r="G193" s="212"/>
      <c r="H193" s="212" t="s">
        <v>370</v>
      </c>
      <c r="I193" s="212" t="s">
        <v>368</v>
      </c>
      <c r="J193" s="212"/>
      <c r="K193" s="258"/>
    </row>
    <row r="194" spans="2:11" s="1" customFormat="1" ht="15" customHeight="1">
      <c r="B194" s="235"/>
      <c r="C194" s="212" t="s">
        <v>371</v>
      </c>
      <c r="D194" s="212"/>
      <c r="E194" s="212"/>
      <c r="F194" s="233" t="s">
        <v>293</v>
      </c>
      <c r="G194" s="212"/>
      <c r="H194" s="212" t="s">
        <v>372</v>
      </c>
      <c r="I194" s="212" t="s">
        <v>368</v>
      </c>
      <c r="J194" s="212"/>
      <c r="K194" s="258"/>
    </row>
    <row r="195" spans="2:11" s="1" customFormat="1" ht="15" customHeight="1">
      <c r="B195" s="235"/>
      <c r="C195" s="272" t="s">
        <v>373</v>
      </c>
      <c r="D195" s="212"/>
      <c r="E195" s="212"/>
      <c r="F195" s="233" t="s">
        <v>293</v>
      </c>
      <c r="G195" s="212"/>
      <c r="H195" s="212" t="s">
        <v>374</v>
      </c>
      <c r="I195" s="212" t="s">
        <v>375</v>
      </c>
      <c r="J195" s="273" t="s">
        <v>376</v>
      </c>
      <c r="K195" s="258"/>
    </row>
    <row r="196" spans="2:11" s="15" customFormat="1" ht="15" customHeight="1">
      <c r="B196" s="274"/>
      <c r="C196" s="275" t="s">
        <v>377</v>
      </c>
      <c r="D196" s="276"/>
      <c r="E196" s="276"/>
      <c r="F196" s="277" t="s">
        <v>293</v>
      </c>
      <c r="G196" s="276"/>
      <c r="H196" s="276" t="s">
        <v>378</v>
      </c>
      <c r="I196" s="276" t="s">
        <v>375</v>
      </c>
      <c r="J196" s="278" t="s">
        <v>376</v>
      </c>
      <c r="K196" s="279"/>
    </row>
    <row r="197" spans="2:11" s="1" customFormat="1" ht="15" customHeight="1">
      <c r="B197" s="235"/>
      <c r="C197" s="272" t="s">
        <v>42</v>
      </c>
      <c r="D197" s="212"/>
      <c r="E197" s="212"/>
      <c r="F197" s="233" t="s">
        <v>287</v>
      </c>
      <c r="G197" s="212"/>
      <c r="H197" s="209" t="s">
        <v>379</v>
      </c>
      <c r="I197" s="212" t="s">
        <v>380</v>
      </c>
      <c r="J197" s="212"/>
      <c r="K197" s="258"/>
    </row>
    <row r="198" spans="2:11" s="1" customFormat="1" ht="15" customHeight="1">
      <c r="B198" s="235"/>
      <c r="C198" s="272" t="s">
        <v>381</v>
      </c>
      <c r="D198" s="212"/>
      <c r="E198" s="212"/>
      <c r="F198" s="233" t="s">
        <v>287</v>
      </c>
      <c r="G198" s="212"/>
      <c r="H198" s="212" t="s">
        <v>382</v>
      </c>
      <c r="I198" s="212" t="s">
        <v>322</v>
      </c>
      <c r="J198" s="212"/>
      <c r="K198" s="258"/>
    </row>
    <row r="199" spans="2:11" s="1" customFormat="1" ht="15" customHeight="1">
      <c r="B199" s="235"/>
      <c r="C199" s="272" t="s">
        <v>383</v>
      </c>
      <c r="D199" s="212"/>
      <c r="E199" s="212"/>
      <c r="F199" s="233" t="s">
        <v>287</v>
      </c>
      <c r="G199" s="212"/>
      <c r="H199" s="212" t="s">
        <v>384</v>
      </c>
      <c r="I199" s="212" t="s">
        <v>322</v>
      </c>
      <c r="J199" s="212"/>
      <c r="K199" s="258"/>
    </row>
    <row r="200" spans="2:11" s="1" customFormat="1" ht="15" customHeight="1">
      <c r="B200" s="235"/>
      <c r="C200" s="272" t="s">
        <v>385</v>
      </c>
      <c r="D200" s="212"/>
      <c r="E200" s="212"/>
      <c r="F200" s="233" t="s">
        <v>293</v>
      </c>
      <c r="G200" s="212"/>
      <c r="H200" s="212" t="s">
        <v>386</v>
      </c>
      <c r="I200" s="212" t="s">
        <v>322</v>
      </c>
      <c r="J200" s="212"/>
      <c r="K200" s="258"/>
    </row>
    <row r="201" spans="2:11" s="1" customFormat="1" ht="15" customHeight="1">
      <c r="B201" s="264"/>
      <c r="C201" s="280"/>
      <c r="D201" s="265"/>
      <c r="E201" s="265"/>
      <c r="F201" s="265"/>
      <c r="G201" s="265"/>
      <c r="H201" s="265"/>
      <c r="I201" s="265"/>
      <c r="J201" s="265"/>
      <c r="K201" s="266"/>
    </row>
    <row r="202" spans="2:11" s="1" customFormat="1" ht="18.75" customHeight="1">
      <c r="B202" s="246"/>
      <c r="C202" s="256"/>
      <c r="D202" s="256"/>
      <c r="E202" s="256"/>
      <c r="F202" s="267"/>
      <c r="G202" s="256"/>
      <c r="H202" s="256"/>
      <c r="I202" s="256"/>
      <c r="J202" s="256"/>
      <c r="K202" s="246"/>
    </row>
    <row r="203" spans="2:11" s="1" customFormat="1" ht="18.75" customHeight="1">
      <c r="B203" s="219"/>
      <c r="C203" s="219"/>
      <c r="D203" s="219"/>
      <c r="E203" s="219"/>
      <c r="F203" s="219"/>
      <c r="G203" s="219"/>
      <c r="H203" s="219"/>
      <c r="I203" s="219"/>
      <c r="J203" s="219"/>
      <c r="K203" s="219"/>
    </row>
    <row r="204" spans="2:11" s="1" customFormat="1" ht="12">
      <c r="B204" s="201"/>
      <c r="C204" s="202"/>
      <c r="D204" s="202"/>
      <c r="E204" s="202"/>
      <c r="F204" s="202"/>
      <c r="G204" s="202"/>
      <c r="H204" s="202"/>
      <c r="I204" s="202"/>
      <c r="J204" s="202"/>
      <c r="K204" s="203"/>
    </row>
    <row r="205" spans="2:11" s="1" customFormat="1" ht="21" customHeight="1">
      <c r="B205" s="204"/>
      <c r="C205" s="340" t="s">
        <v>387</v>
      </c>
      <c r="D205" s="340"/>
      <c r="E205" s="340"/>
      <c r="F205" s="340"/>
      <c r="G205" s="340"/>
      <c r="H205" s="340"/>
      <c r="I205" s="340"/>
      <c r="J205" s="340"/>
      <c r="K205" s="205"/>
    </row>
    <row r="206" spans="2:11" s="1" customFormat="1" ht="25.5" customHeight="1">
      <c r="B206" s="204"/>
      <c r="C206" s="281" t="s">
        <v>388</v>
      </c>
      <c r="D206" s="281"/>
      <c r="E206" s="281"/>
      <c r="F206" s="281" t="s">
        <v>389</v>
      </c>
      <c r="G206" s="282"/>
      <c r="H206" s="343" t="s">
        <v>390</v>
      </c>
      <c r="I206" s="343"/>
      <c r="J206" s="343"/>
      <c r="K206" s="205"/>
    </row>
    <row r="207" spans="2:11" s="1" customFormat="1" ht="5.25" customHeight="1">
      <c r="B207" s="235"/>
      <c r="C207" s="230"/>
      <c r="D207" s="230"/>
      <c r="E207" s="230"/>
      <c r="F207" s="230"/>
      <c r="G207" s="256"/>
      <c r="H207" s="230"/>
      <c r="I207" s="230"/>
      <c r="J207" s="230"/>
      <c r="K207" s="258"/>
    </row>
    <row r="208" spans="2:11" s="1" customFormat="1" ht="15" customHeight="1">
      <c r="B208" s="235"/>
      <c r="C208" s="212" t="s">
        <v>380</v>
      </c>
      <c r="D208" s="212"/>
      <c r="E208" s="212"/>
      <c r="F208" s="233" t="s">
        <v>43</v>
      </c>
      <c r="G208" s="212"/>
      <c r="H208" s="344" t="s">
        <v>391</v>
      </c>
      <c r="I208" s="344"/>
      <c r="J208" s="344"/>
      <c r="K208" s="258"/>
    </row>
    <row r="209" spans="2:11" s="1" customFormat="1" ht="15" customHeight="1">
      <c r="B209" s="235"/>
      <c r="C209" s="212"/>
      <c r="D209" s="212"/>
      <c r="E209" s="212"/>
      <c r="F209" s="233" t="s">
        <v>44</v>
      </c>
      <c r="G209" s="212"/>
      <c r="H209" s="344" t="s">
        <v>392</v>
      </c>
      <c r="I209" s="344"/>
      <c r="J209" s="344"/>
      <c r="K209" s="258"/>
    </row>
    <row r="210" spans="2:11" s="1" customFormat="1" ht="15" customHeight="1">
      <c r="B210" s="235"/>
      <c r="C210" s="212"/>
      <c r="D210" s="212"/>
      <c r="E210" s="212"/>
      <c r="F210" s="233" t="s">
        <v>47</v>
      </c>
      <c r="G210" s="212"/>
      <c r="H210" s="344" t="s">
        <v>393</v>
      </c>
      <c r="I210" s="344"/>
      <c r="J210" s="344"/>
      <c r="K210" s="258"/>
    </row>
    <row r="211" spans="2:11" s="1" customFormat="1" ht="15" customHeight="1">
      <c r="B211" s="235"/>
      <c r="C211" s="212"/>
      <c r="D211" s="212"/>
      <c r="E211" s="212"/>
      <c r="F211" s="233" t="s">
        <v>45</v>
      </c>
      <c r="G211" s="212"/>
      <c r="H211" s="344" t="s">
        <v>394</v>
      </c>
      <c r="I211" s="344"/>
      <c r="J211" s="344"/>
      <c r="K211" s="258"/>
    </row>
    <row r="212" spans="2:11" s="1" customFormat="1" ht="15" customHeight="1">
      <c r="B212" s="235"/>
      <c r="C212" s="212"/>
      <c r="D212" s="212"/>
      <c r="E212" s="212"/>
      <c r="F212" s="233" t="s">
        <v>46</v>
      </c>
      <c r="G212" s="212"/>
      <c r="H212" s="344" t="s">
        <v>395</v>
      </c>
      <c r="I212" s="344"/>
      <c r="J212" s="344"/>
      <c r="K212" s="258"/>
    </row>
    <row r="213" spans="2:11" s="1" customFormat="1" ht="15" customHeight="1">
      <c r="B213" s="235"/>
      <c r="C213" s="212"/>
      <c r="D213" s="212"/>
      <c r="E213" s="212"/>
      <c r="F213" s="233"/>
      <c r="G213" s="212"/>
      <c r="H213" s="212"/>
      <c r="I213" s="212"/>
      <c r="J213" s="212"/>
      <c r="K213" s="258"/>
    </row>
    <row r="214" spans="2:11" s="1" customFormat="1" ht="15" customHeight="1">
      <c r="B214" s="235"/>
      <c r="C214" s="212" t="s">
        <v>334</v>
      </c>
      <c r="D214" s="212"/>
      <c r="E214" s="212"/>
      <c r="F214" s="233" t="s">
        <v>228</v>
      </c>
      <c r="G214" s="212"/>
      <c r="H214" s="344" t="s">
        <v>396</v>
      </c>
      <c r="I214" s="344"/>
      <c r="J214" s="344"/>
      <c r="K214" s="258"/>
    </row>
    <row r="215" spans="2:11" s="1" customFormat="1" ht="15" customHeight="1">
      <c r="B215" s="235"/>
      <c r="C215" s="212"/>
      <c r="D215" s="212"/>
      <c r="E215" s="212"/>
      <c r="F215" s="233" t="s">
        <v>79</v>
      </c>
      <c r="G215" s="212"/>
      <c r="H215" s="344" t="s">
        <v>232</v>
      </c>
      <c r="I215" s="344"/>
      <c r="J215" s="344"/>
      <c r="K215" s="258"/>
    </row>
    <row r="216" spans="2:11" s="1" customFormat="1" ht="15" customHeight="1">
      <c r="B216" s="235"/>
      <c r="C216" s="212"/>
      <c r="D216" s="212"/>
      <c r="E216" s="212"/>
      <c r="F216" s="233" t="s">
        <v>230</v>
      </c>
      <c r="G216" s="212"/>
      <c r="H216" s="344" t="s">
        <v>397</v>
      </c>
      <c r="I216" s="344"/>
      <c r="J216" s="344"/>
      <c r="K216" s="258"/>
    </row>
    <row r="217" spans="2:11" s="1" customFormat="1" ht="15" customHeight="1">
      <c r="B217" s="283"/>
      <c r="C217" s="212"/>
      <c r="D217" s="212"/>
      <c r="E217" s="212"/>
      <c r="F217" s="233" t="s">
        <v>233</v>
      </c>
      <c r="G217" s="272"/>
      <c r="H217" s="345" t="s">
        <v>234</v>
      </c>
      <c r="I217" s="345"/>
      <c r="J217" s="345"/>
      <c r="K217" s="284"/>
    </row>
    <row r="218" spans="2:11" s="1" customFormat="1" ht="15" customHeight="1">
      <c r="B218" s="283"/>
      <c r="C218" s="212"/>
      <c r="D218" s="212"/>
      <c r="E218" s="212"/>
      <c r="F218" s="233" t="s">
        <v>104</v>
      </c>
      <c r="G218" s="272"/>
      <c r="H218" s="345" t="s">
        <v>398</v>
      </c>
      <c r="I218" s="345"/>
      <c r="J218" s="345"/>
      <c r="K218" s="284"/>
    </row>
    <row r="219" spans="2:11" s="1" customFormat="1" ht="15" customHeight="1">
      <c r="B219" s="283"/>
      <c r="C219" s="212"/>
      <c r="D219" s="212"/>
      <c r="E219" s="212"/>
      <c r="F219" s="233"/>
      <c r="G219" s="272"/>
      <c r="H219" s="262"/>
      <c r="I219" s="262"/>
      <c r="J219" s="262"/>
      <c r="K219" s="284"/>
    </row>
    <row r="220" spans="2:11" s="1" customFormat="1" ht="15" customHeight="1">
      <c r="B220" s="283"/>
      <c r="C220" s="212" t="s">
        <v>358</v>
      </c>
      <c r="D220" s="212"/>
      <c r="E220" s="212"/>
      <c r="F220" s="233">
        <v>1</v>
      </c>
      <c r="G220" s="272"/>
      <c r="H220" s="345" t="s">
        <v>399</v>
      </c>
      <c r="I220" s="345"/>
      <c r="J220" s="345"/>
      <c r="K220" s="284"/>
    </row>
    <row r="221" spans="2:11" s="1" customFormat="1" ht="15" customHeight="1">
      <c r="B221" s="283"/>
      <c r="C221" s="212"/>
      <c r="D221" s="212"/>
      <c r="E221" s="212"/>
      <c r="F221" s="233">
        <v>2</v>
      </c>
      <c r="G221" s="272"/>
      <c r="H221" s="345" t="s">
        <v>400</v>
      </c>
      <c r="I221" s="345"/>
      <c r="J221" s="345"/>
      <c r="K221" s="284"/>
    </row>
    <row r="222" spans="2:11" s="1" customFormat="1" ht="15" customHeight="1">
      <c r="B222" s="283"/>
      <c r="C222" s="212"/>
      <c r="D222" s="212"/>
      <c r="E222" s="212"/>
      <c r="F222" s="233">
        <v>3</v>
      </c>
      <c r="G222" s="272"/>
      <c r="H222" s="345" t="s">
        <v>401</v>
      </c>
      <c r="I222" s="345"/>
      <c r="J222" s="345"/>
      <c r="K222" s="284"/>
    </row>
    <row r="223" spans="2:11" s="1" customFormat="1" ht="15" customHeight="1">
      <c r="B223" s="283"/>
      <c r="C223" s="212"/>
      <c r="D223" s="212"/>
      <c r="E223" s="212"/>
      <c r="F223" s="233">
        <v>4</v>
      </c>
      <c r="G223" s="272"/>
      <c r="H223" s="345" t="s">
        <v>402</v>
      </c>
      <c r="I223" s="345"/>
      <c r="J223" s="345"/>
      <c r="K223" s="284"/>
    </row>
    <row r="224" spans="2:11" s="1" customFormat="1" ht="12.75" customHeight="1">
      <c r="B224" s="285"/>
      <c r="C224" s="286"/>
      <c r="D224" s="286"/>
      <c r="E224" s="286"/>
      <c r="F224" s="286"/>
      <c r="G224" s="286"/>
      <c r="H224" s="286"/>
      <c r="I224" s="286"/>
      <c r="J224" s="286"/>
      <c r="K224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01 - Sborník ÚOŽI</vt:lpstr>
      <vt:lpstr>Pokyny pro vyplnění</vt:lpstr>
      <vt:lpstr>'01 - Sborník ÚOŽI'!Názvy_tisku</vt:lpstr>
      <vt:lpstr>'Rekapitulace zakázky'!Názvy_tisku</vt:lpstr>
      <vt:lpstr>'01 - Sborník ÚOŽI'!Oblast_tisku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Duda Vlastimil, Ing.</cp:lastModifiedBy>
  <dcterms:created xsi:type="dcterms:W3CDTF">2024-12-04T10:46:41Z</dcterms:created>
  <dcterms:modified xsi:type="dcterms:W3CDTF">2024-12-04T10:52:33Z</dcterms:modified>
</cp:coreProperties>
</file>