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1.1 - Stavební část" sheetId="2" r:id="rId2"/>
    <sheet name="SAN_1NP - Sanace 1.NP- po..." sheetId="3" r:id="rId3"/>
    <sheet name="D.4.1 - Zdravotechnika" sheetId="4" r:id="rId4"/>
    <sheet name="TČ - ÚT+tepelné čerpadlo" sheetId="5" r:id="rId5"/>
    <sheet name="D.4.3 - Elektroinstalace" sheetId="6" r:id="rId6"/>
    <sheet name="VRN - Vedlejší rozpočtové..." sheetId="7" r:id="rId7"/>
    <sheet name="Pokyny pro vyplnění" sheetId="8" r:id="rId8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'D1.1 - Stavební část'!$C$115:$K$1003</definedName>
    <definedName name="_xlnm.Print_Area" localSheetId="1">'D1.1 - Stavební část'!$C$4:$J$43,'D1.1 - Stavební část'!$C$49:$J$93,'D1.1 - Stavební část'!$C$99:$K$1003</definedName>
    <definedName name="_xlnm.Print_Titles" localSheetId="1">'D1.1 - Stavební část'!$115:$115</definedName>
    <definedName name="_xlnm._FilterDatabase" localSheetId="2" hidden="1">'SAN_1NP - Sanace 1.NP- po...'!$C$98:$K$150</definedName>
    <definedName name="_xlnm.Print_Area" localSheetId="2">'SAN_1NP - Sanace 1.NP- po...'!$C$4:$J$43,'SAN_1NP - Sanace 1.NP- po...'!$C$49:$J$76,'SAN_1NP - Sanace 1.NP- po...'!$C$82:$K$150</definedName>
    <definedName name="_xlnm.Print_Titles" localSheetId="2">'SAN_1NP - Sanace 1.NP- po...'!$98:$98</definedName>
    <definedName name="_xlnm._FilterDatabase" localSheetId="3" hidden="1">'D.4.1 - Zdravotechnika'!$C$99:$K$235</definedName>
    <definedName name="_xlnm.Print_Area" localSheetId="3">'D.4.1 - Zdravotechnika'!$C$4:$J$43,'D.4.1 - Zdravotechnika'!$C$49:$J$77,'D.4.1 - Zdravotechnika'!$C$83:$K$235</definedName>
    <definedName name="_xlnm.Print_Titles" localSheetId="3">'D.4.1 - Zdravotechnika'!$99:$99</definedName>
    <definedName name="_xlnm._FilterDatabase" localSheetId="4" hidden="1">'TČ - ÚT+tepelné čerpadlo'!$C$99:$K$221</definedName>
    <definedName name="_xlnm.Print_Area" localSheetId="4">'TČ - ÚT+tepelné čerpadlo'!$C$4:$J$43,'TČ - ÚT+tepelné čerpadlo'!$C$49:$J$77,'TČ - ÚT+tepelné čerpadlo'!$C$83:$K$221</definedName>
    <definedName name="_xlnm.Print_Titles" localSheetId="4">'TČ - ÚT+tepelné čerpadlo'!$99:$99</definedName>
    <definedName name="_xlnm._FilterDatabase" localSheetId="5" hidden="1">'D.4.3 - Elektroinstalace'!$C$96:$K$255</definedName>
    <definedName name="_xlnm.Print_Area" localSheetId="5">'D.4.3 - Elektroinstalace'!$C$4:$J$43,'D.4.3 - Elektroinstalace'!$C$49:$J$74,'D.4.3 - Elektroinstalace'!$C$80:$K$255</definedName>
    <definedName name="_xlnm.Print_Titles" localSheetId="5">'D.4.3 - Elektroinstalace'!$96:$96</definedName>
    <definedName name="_xlnm._FilterDatabase" localSheetId="6" hidden="1">'VRN - Vedlejší rozpočtové...'!$C$84:$K$116</definedName>
    <definedName name="_xlnm.Print_Area" localSheetId="6">'VRN - Vedlejší rozpočtové...'!$C$4:$J$39,'VRN - Vedlejší rozpočtové...'!$C$45:$J$66,'VRN - Vedlejší rozpočtové...'!$C$72:$K$116</definedName>
    <definedName name="_xlnm.Print_Titles" localSheetId="6">'VRN - Vedlejší rozpočtové...'!$84:$84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4"/>
  <c i="7" r="J35"/>
  <c i="1" r="AX64"/>
  <c i="7"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T90"/>
  <c r="R91"/>
  <c r="R90"/>
  <c r="P91"/>
  <c r="P90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6" r="J41"/>
  <c r="J40"/>
  <c i="1" r="AY63"/>
  <c i="6" r="J39"/>
  <c i="1" r="AX63"/>
  <c i="6"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J94"/>
  <c r="J93"/>
  <c r="F93"/>
  <c r="F91"/>
  <c r="E89"/>
  <c r="J63"/>
  <c r="J62"/>
  <c r="F62"/>
  <c r="F60"/>
  <c r="E58"/>
  <c r="J22"/>
  <c r="E22"/>
  <c r="F94"/>
  <c r="J21"/>
  <c r="J16"/>
  <c r="J60"/>
  <c r="E7"/>
  <c r="E83"/>
  <c i="5" r="J41"/>
  <c r="J40"/>
  <c i="1" r="AY62"/>
  <c i="5" r="J39"/>
  <c i="1" r="AX62"/>
  <c i="5" r="BI221"/>
  <c r="BH221"/>
  <c r="BG221"/>
  <c r="BE221"/>
  <c r="T221"/>
  <c r="R221"/>
  <c r="P221"/>
  <c r="BI219"/>
  <c r="BH219"/>
  <c r="BG219"/>
  <c r="BE219"/>
  <c r="T219"/>
  <c r="R219"/>
  <c r="P219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6"/>
  <c r="BH126"/>
  <c r="BG126"/>
  <c r="BE126"/>
  <c r="T126"/>
  <c r="T125"/>
  <c r="R126"/>
  <c r="R125"/>
  <c r="P126"/>
  <c r="P125"/>
  <c r="BI123"/>
  <c r="BH123"/>
  <c r="BG123"/>
  <c r="BE123"/>
  <c r="T123"/>
  <c r="R123"/>
  <c r="P123"/>
  <c r="BI118"/>
  <c r="BH118"/>
  <c r="BG118"/>
  <c r="BE118"/>
  <c r="T118"/>
  <c r="R118"/>
  <c r="P118"/>
  <c r="BI116"/>
  <c r="BH116"/>
  <c r="BG116"/>
  <c r="BE116"/>
  <c r="T116"/>
  <c r="R116"/>
  <c r="P116"/>
  <c r="BI113"/>
  <c r="BH113"/>
  <c r="BG113"/>
  <c r="BE113"/>
  <c r="T113"/>
  <c r="R113"/>
  <c r="P113"/>
  <c r="BI110"/>
  <c r="BH110"/>
  <c r="BG110"/>
  <c r="BE110"/>
  <c r="T110"/>
  <c r="R110"/>
  <c r="P110"/>
  <c r="BI106"/>
  <c r="BH106"/>
  <c r="BG106"/>
  <c r="BE106"/>
  <c r="T106"/>
  <c r="R106"/>
  <c r="P106"/>
  <c r="BI103"/>
  <c r="BH103"/>
  <c r="BG103"/>
  <c r="BE103"/>
  <c r="T103"/>
  <c r="R103"/>
  <c r="P103"/>
  <c r="J97"/>
  <c r="J96"/>
  <c r="F96"/>
  <c r="F94"/>
  <c r="E92"/>
  <c r="J63"/>
  <c r="J62"/>
  <c r="F62"/>
  <c r="F60"/>
  <c r="E58"/>
  <c r="J22"/>
  <c r="E22"/>
  <c r="F97"/>
  <c r="J21"/>
  <c r="J16"/>
  <c r="J94"/>
  <c r="E7"/>
  <c r="E52"/>
  <c i="4" r="J41"/>
  <c r="J40"/>
  <c i="1" r="AY60"/>
  <c i="4" r="J39"/>
  <c i="1" r="AX60"/>
  <c i="4" r="BI233"/>
  <c r="BH233"/>
  <c r="BG233"/>
  <c r="BF233"/>
  <c r="T233"/>
  <c r="T232"/>
  <c r="R233"/>
  <c r="R232"/>
  <c r="P233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T214"/>
  <c r="R215"/>
  <c r="R214"/>
  <c r="P215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J97"/>
  <c r="J96"/>
  <c r="F96"/>
  <c r="F94"/>
  <c r="E92"/>
  <c r="J63"/>
  <c r="J62"/>
  <c r="F62"/>
  <c r="F60"/>
  <c r="E58"/>
  <c r="J22"/>
  <c r="E22"/>
  <c r="F97"/>
  <c r="J21"/>
  <c r="J16"/>
  <c r="J94"/>
  <c r="E7"/>
  <c r="E86"/>
  <c i="3" r="J41"/>
  <c r="J40"/>
  <c i="1" r="AY58"/>
  <c i="3" r="J39"/>
  <c i="1" r="AX58"/>
  <c i="3"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T113"/>
  <c r="T112"/>
  <c r="R114"/>
  <c r="R113"/>
  <c r="R112"/>
  <c r="P114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J96"/>
  <c r="J95"/>
  <c r="F95"/>
  <c r="F93"/>
  <c r="E91"/>
  <c r="J63"/>
  <c r="J62"/>
  <c r="F62"/>
  <c r="F60"/>
  <c r="E58"/>
  <c r="J22"/>
  <c r="E22"/>
  <c r="F96"/>
  <c r="J21"/>
  <c r="J16"/>
  <c r="J93"/>
  <c r="E7"/>
  <c r="E85"/>
  <c i="2" r="J41"/>
  <c r="J40"/>
  <c i="1" r="AY57"/>
  <c i="2" r="J39"/>
  <c i="1" r="AX57"/>
  <c i="2" r="BI1002"/>
  <c r="BG1002"/>
  <c r="BF1002"/>
  <c r="BE1002"/>
  <c r="T1002"/>
  <c r="T1001"/>
  <c r="R1002"/>
  <c r="R1001"/>
  <c r="P1002"/>
  <c r="P1001"/>
  <c r="BI997"/>
  <c r="BG997"/>
  <c r="BF997"/>
  <c r="BE997"/>
  <c r="T997"/>
  <c r="T996"/>
  <c r="R997"/>
  <c r="R996"/>
  <c r="P997"/>
  <c r="P996"/>
  <c r="BI985"/>
  <c r="BG985"/>
  <c r="BF985"/>
  <c r="BE985"/>
  <c r="T985"/>
  <c r="R985"/>
  <c r="P985"/>
  <c r="BI968"/>
  <c r="BG968"/>
  <c r="BF968"/>
  <c r="BE968"/>
  <c r="T968"/>
  <c r="R968"/>
  <c r="P968"/>
  <c r="BI957"/>
  <c r="BG957"/>
  <c r="BF957"/>
  <c r="BE957"/>
  <c r="T957"/>
  <c r="R957"/>
  <c r="P957"/>
  <c r="BI942"/>
  <c r="BG942"/>
  <c r="BF942"/>
  <c r="BE942"/>
  <c r="T942"/>
  <c r="R942"/>
  <c r="P942"/>
  <c r="BI931"/>
  <c r="BG931"/>
  <c r="BF931"/>
  <c r="BE931"/>
  <c r="T931"/>
  <c r="R931"/>
  <c r="P931"/>
  <c r="BI916"/>
  <c r="BG916"/>
  <c r="BF916"/>
  <c r="BE916"/>
  <c r="T916"/>
  <c r="R916"/>
  <c r="P916"/>
  <c r="BI905"/>
  <c r="BG905"/>
  <c r="BF905"/>
  <c r="BE905"/>
  <c r="T905"/>
  <c r="R905"/>
  <c r="P905"/>
  <c r="BI888"/>
  <c r="BG888"/>
  <c r="BF888"/>
  <c r="BE888"/>
  <c r="T888"/>
  <c r="R888"/>
  <c r="P888"/>
  <c r="BI877"/>
  <c r="BG877"/>
  <c r="BF877"/>
  <c r="BE877"/>
  <c r="T877"/>
  <c r="R877"/>
  <c r="P877"/>
  <c r="BI860"/>
  <c r="BG860"/>
  <c r="BF860"/>
  <c r="BE860"/>
  <c r="T860"/>
  <c r="R860"/>
  <c r="P860"/>
  <c r="BI856"/>
  <c r="BG856"/>
  <c r="BF856"/>
  <c r="BE856"/>
  <c r="T856"/>
  <c r="R856"/>
  <c r="P856"/>
  <c r="BI853"/>
  <c r="BG853"/>
  <c r="BF853"/>
  <c r="BE853"/>
  <c r="T853"/>
  <c r="R853"/>
  <c r="P853"/>
  <c r="BI849"/>
  <c r="BG849"/>
  <c r="BF849"/>
  <c r="BE849"/>
  <c r="T849"/>
  <c r="R849"/>
  <c r="P849"/>
  <c r="BI846"/>
  <c r="BG846"/>
  <c r="BF846"/>
  <c r="BE846"/>
  <c r="T846"/>
  <c r="R846"/>
  <c r="P846"/>
  <c r="BI831"/>
  <c r="BG831"/>
  <c r="BF831"/>
  <c r="BE831"/>
  <c r="T831"/>
  <c r="R831"/>
  <c r="P831"/>
  <c r="BI829"/>
  <c r="BG829"/>
  <c r="BF829"/>
  <c r="BE829"/>
  <c r="T829"/>
  <c r="R829"/>
  <c r="P829"/>
  <c r="BI827"/>
  <c r="BG827"/>
  <c r="BF827"/>
  <c r="BE827"/>
  <c r="T827"/>
  <c r="R827"/>
  <c r="P827"/>
  <c r="BI823"/>
  <c r="BG823"/>
  <c r="BF823"/>
  <c r="BE823"/>
  <c r="T823"/>
  <c r="R823"/>
  <c r="P823"/>
  <c r="BI807"/>
  <c r="BG807"/>
  <c r="BF807"/>
  <c r="BE807"/>
  <c r="T807"/>
  <c r="R807"/>
  <c r="P807"/>
  <c r="BI805"/>
  <c r="BG805"/>
  <c r="BF805"/>
  <c r="BE805"/>
  <c r="T805"/>
  <c r="R805"/>
  <c r="P805"/>
  <c r="BI802"/>
  <c r="BG802"/>
  <c r="BF802"/>
  <c r="BE802"/>
  <c r="T802"/>
  <c r="R802"/>
  <c r="P802"/>
  <c r="BI800"/>
  <c r="BG800"/>
  <c r="BF800"/>
  <c r="BE800"/>
  <c r="T800"/>
  <c r="R800"/>
  <c r="P800"/>
  <c r="BI798"/>
  <c r="BG798"/>
  <c r="BF798"/>
  <c r="BE798"/>
  <c r="T798"/>
  <c r="R798"/>
  <c r="P798"/>
  <c r="BI795"/>
  <c r="BG795"/>
  <c r="BF795"/>
  <c r="BE795"/>
  <c r="T795"/>
  <c r="R795"/>
  <c r="P795"/>
  <c r="BI774"/>
  <c r="BG774"/>
  <c r="BF774"/>
  <c r="BE774"/>
  <c r="T774"/>
  <c r="R774"/>
  <c r="P774"/>
  <c r="BI754"/>
  <c r="BG754"/>
  <c r="BF754"/>
  <c r="BE754"/>
  <c r="T754"/>
  <c r="R754"/>
  <c r="P754"/>
  <c r="BI733"/>
  <c r="BG733"/>
  <c r="BF733"/>
  <c r="BE733"/>
  <c r="T733"/>
  <c r="R733"/>
  <c r="P733"/>
  <c r="BI717"/>
  <c r="BG717"/>
  <c r="BF717"/>
  <c r="BE717"/>
  <c r="T717"/>
  <c r="R717"/>
  <c r="P717"/>
  <c r="BI709"/>
  <c r="BG709"/>
  <c r="BF709"/>
  <c r="BE709"/>
  <c r="T709"/>
  <c r="R709"/>
  <c r="P709"/>
  <c r="BI706"/>
  <c r="BG706"/>
  <c r="BF706"/>
  <c r="BE706"/>
  <c r="T706"/>
  <c r="R706"/>
  <c r="P706"/>
  <c r="BI704"/>
  <c r="BG704"/>
  <c r="BF704"/>
  <c r="BE704"/>
  <c r="T704"/>
  <c r="R704"/>
  <c r="P704"/>
  <c r="BI689"/>
  <c r="BG689"/>
  <c r="BF689"/>
  <c r="BE689"/>
  <c r="T689"/>
  <c r="R689"/>
  <c r="P689"/>
  <c r="BI686"/>
  <c r="BG686"/>
  <c r="BF686"/>
  <c r="BE686"/>
  <c r="T686"/>
  <c r="R686"/>
  <c r="P686"/>
  <c r="BI670"/>
  <c r="BG670"/>
  <c r="BF670"/>
  <c r="BE670"/>
  <c r="T670"/>
  <c r="R670"/>
  <c r="P670"/>
  <c r="BI663"/>
  <c r="BG663"/>
  <c r="BF663"/>
  <c r="BE663"/>
  <c r="T663"/>
  <c r="R663"/>
  <c r="P663"/>
  <c r="BI656"/>
  <c r="BG656"/>
  <c r="BF656"/>
  <c r="BE656"/>
  <c r="T656"/>
  <c r="R656"/>
  <c r="P656"/>
  <c r="BI653"/>
  <c r="BG653"/>
  <c r="BF653"/>
  <c r="BE653"/>
  <c r="T653"/>
  <c r="R653"/>
  <c r="P653"/>
  <c r="BI650"/>
  <c r="BG650"/>
  <c r="BF650"/>
  <c r="BE650"/>
  <c r="T650"/>
  <c r="R650"/>
  <c r="P650"/>
  <c r="BI647"/>
  <c r="BG647"/>
  <c r="BF647"/>
  <c r="BE647"/>
  <c r="T647"/>
  <c r="R647"/>
  <c r="P647"/>
  <c r="BI644"/>
  <c r="BG644"/>
  <c r="BF644"/>
  <c r="BE644"/>
  <c r="T644"/>
  <c r="R644"/>
  <c r="P644"/>
  <c r="BI641"/>
  <c r="BG641"/>
  <c r="BF641"/>
  <c r="BE641"/>
  <c r="T641"/>
  <c r="R641"/>
  <c r="P641"/>
  <c r="BI639"/>
  <c r="BG639"/>
  <c r="BF639"/>
  <c r="BE639"/>
  <c r="T639"/>
  <c r="R639"/>
  <c r="P639"/>
  <c r="BI632"/>
  <c r="BG632"/>
  <c r="BF632"/>
  <c r="BE632"/>
  <c r="T632"/>
  <c r="R632"/>
  <c r="P632"/>
  <c r="BI630"/>
  <c r="BG630"/>
  <c r="BF630"/>
  <c r="BE630"/>
  <c r="T630"/>
  <c r="R630"/>
  <c r="P630"/>
  <c r="BI619"/>
  <c r="BG619"/>
  <c r="BF619"/>
  <c r="BE619"/>
  <c r="T619"/>
  <c r="R619"/>
  <c r="P619"/>
  <c r="BI616"/>
  <c r="BG616"/>
  <c r="BF616"/>
  <c r="BE616"/>
  <c r="T616"/>
  <c r="R616"/>
  <c r="P616"/>
  <c r="BI608"/>
  <c r="BG608"/>
  <c r="BF608"/>
  <c r="BE608"/>
  <c r="T608"/>
  <c r="R608"/>
  <c r="P608"/>
  <c r="BI593"/>
  <c r="BG593"/>
  <c r="BF593"/>
  <c r="BE593"/>
  <c r="T593"/>
  <c r="R593"/>
  <c r="P593"/>
  <c r="BI589"/>
  <c r="BG589"/>
  <c r="BF589"/>
  <c r="BE589"/>
  <c r="T589"/>
  <c r="R589"/>
  <c r="P589"/>
  <c r="BI569"/>
  <c r="BG569"/>
  <c r="BF569"/>
  <c r="BE569"/>
  <c r="T569"/>
  <c r="R569"/>
  <c r="P569"/>
  <c r="BI567"/>
  <c r="BG567"/>
  <c r="BF567"/>
  <c r="BE567"/>
  <c r="T567"/>
  <c r="R567"/>
  <c r="P567"/>
  <c r="BI563"/>
  <c r="BG563"/>
  <c r="BF563"/>
  <c r="BE563"/>
  <c r="T563"/>
  <c r="R563"/>
  <c r="P563"/>
  <c r="BI552"/>
  <c r="BG552"/>
  <c r="BF552"/>
  <c r="BE552"/>
  <c r="T552"/>
  <c r="R552"/>
  <c r="P552"/>
  <c r="BI546"/>
  <c r="BG546"/>
  <c r="BF546"/>
  <c r="BE546"/>
  <c r="T546"/>
  <c r="R546"/>
  <c r="P546"/>
  <c r="BI527"/>
  <c r="BG527"/>
  <c r="BF527"/>
  <c r="BE527"/>
  <c r="T527"/>
  <c r="R527"/>
  <c r="P527"/>
  <c r="BI524"/>
  <c r="BG524"/>
  <c r="BF524"/>
  <c r="BE524"/>
  <c r="T524"/>
  <c r="R524"/>
  <c r="P524"/>
  <c r="BI519"/>
  <c r="BG519"/>
  <c r="BF519"/>
  <c r="BE519"/>
  <c r="T519"/>
  <c r="R519"/>
  <c r="P519"/>
  <c r="BI513"/>
  <c r="BG513"/>
  <c r="BF513"/>
  <c r="BE513"/>
  <c r="T513"/>
  <c r="R513"/>
  <c r="P513"/>
  <c r="BI507"/>
  <c r="BG507"/>
  <c r="BF507"/>
  <c r="BE507"/>
  <c r="T507"/>
  <c r="R507"/>
  <c r="P507"/>
  <c r="BI502"/>
  <c r="BG502"/>
  <c r="BF502"/>
  <c r="BE502"/>
  <c r="T502"/>
  <c r="R502"/>
  <c r="P502"/>
  <c r="BI496"/>
  <c r="BG496"/>
  <c r="BF496"/>
  <c r="BE496"/>
  <c r="T496"/>
  <c r="R496"/>
  <c r="P496"/>
  <c r="BI491"/>
  <c r="BG491"/>
  <c r="BF491"/>
  <c r="BE491"/>
  <c r="T491"/>
  <c r="R491"/>
  <c r="P491"/>
  <c r="BI488"/>
  <c r="BG488"/>
  <c r="BF488"/>
  <c r="BE488"/>
  <c r="T488"/>
  <c r="R488"/>
  <c r="P488"/>
  <c r="BI476"/>
  <c r="BG476"/>
  <c r="BF476"/>
  <c r="BE476"/>
  <c r="T476"/>
  <c r="R476"/>
  <c r="P476"/>
  <c r="BI466"/>
  <c r="BG466"/>
  <c r="BF466"/>
  <c r="BE466"/>
  <c r="T466"/>
  <c r="R466"/>
  <c r="P466"/>
  <c r="BI464"/>
  <c r="BG464"/>
  <c r="BF464"/>
  <c r="BE464"/>
  <c r="T464"/>
  <c r="R464"/>
  <c r="P464"/>
  <c r="BI460"/>
  <c r="BG460"/>
  <c r="BF460"/>
  <c r="BE460"/>
  <c r="T460"/>
  <c r="R460"/>
  <c r="P460"/>
  <c r="BI456"/>
  <c r="BG456"/>
  <c r="BF456"/>
  <c r="BE456"/>
  <c r="T456"/>
  <c r="T455"/>
  <c r="R456"/>
  <c r="R455"/>
  <c r="P456"/>
  <c r="P455"/>
  <c r="BI452"/>
  <c r="BG452"/>
  <c r="BF452"/>
  <c r="BE452"/>
  <c r="T452"/>
  <c r="R452"/>
  <c r="P452"/>
  <c r="BI450"/>
  <c r="BG450"/>
  <c r="BF450"/>
  <c r="BE450"/>
  <c r="T450"/>
  <c r="R450"/>
  <c r="P450"/>
  <c r="BI446"/>
  <c r="BG446"/>
  <c r="BF446"/>
  <c r="BE446"/>
  <c r="T446"/>
  <c r="R446"/>
  <c r="P446"/>
  <c r="BI444"/>
  <c r="BG444"/>
  <c r="BF444"/>
  <c r="BE444"/>
  <c r="T444"/>
  <c r="R444"/>
  <c r="P444"/>
  <c r="BI442"/>
  <c r="BG442"/>
  <c r="BF442"/>
  <c r="BE442"/>
  <c r="T442"/>
  <c r="R442"/>
  <c r="P442"/>
  <c r="BI429"/>
  <c r="BG429"/>
  <c r="BF429"/>
  <c r="BE429"/>
  <c r="T429"/>
  <c r="R429"/>
  <c r="P429"/>
  <c r="BI425"/>
  <c r="BG425"/>
  <c r="BF425"/>
  <c r="BE425"/>
  <c r="T425"/>
  <c r="R425"/>
  <c r="P425"/>
  <c r="BI421"/>
  <c r="BG421"/>
  <c r="BF421"/>
  <c r="BE421"/>
  <c r="T421"/>
  <c r="R421"/>
  <c r="P421"/>
  <c r="BI417"/>
  <c r="BG417"/>
  <c r="BF417"/>
  <c r="BE417"/>
  <c r="T417"/>
  <c r="R417"/>
  <c r="P417"/>
  <c r="BI407"/>
  <c r="BG407"/>
  <c r="BF407"/>
  <c r="BE407"/>
  <c r="T407"/>
  <c r="R407"/>
  <c r="P407"/>
  <c r="BI397"/>
  <c r="BG397"/>
  <c r="BF397"/>
  <c r="BE397"/>
  <c r="T397"/>
  <c r="T396"/>
  <c r="R397"/>
  <c r="R396"/>
  <c r="P397"/>
  <c r="P396"/>
  <c r="BI394"/>
  <c r="BG394"/>
  <c r="BF394"/>
  <c r="BE394"/>
  <c r="T394"/>
  <c r="R394"/>
  <c r="P394"/>
  <c r="BI390"/>
  <c r="BG390"/>
  <c r="BF390"/>
  <c r="BE390"/>
  <c r="T390"/>
  <c r="R390"/>
  <c r="P390"/>
  <c r="BI356"/>
  <c r="BG356"/>
  <c r="BF356"/>
  <c r="BE356"/>
  <c r="T356"/>
  <c r="R356"/>
  <c r="P356"/>
  <c r="BI353"/>
  <c r="BG353"/>
  <c r="BF353"/>
  <c r="BE353"/>
  <c r="T353"/>
  <c r="R353"/>
  <c r="P353"/>
  <c r="BI351"/>
  <c r="BG351"/>
  <c r="BF351"/>
  <c r="BE351"/>
  <c r="T351"/>
  <c r="R351"/>
  <c r="P351"/>
  <c r="BI349"/>
  <c r="BG349"/>
  <c r="BF349"/>
  <c r="BE349"/>
  <c r="T349"/>
  <c r="R349"/>
  <c r="P349"/>
  <c r="BI334"/>
  <c r="BG334"/>
  <c r="BF334"/>
  <c r="BE334"/>
  <c r="T334"/>
  <c r="R334"/>
  <c r="P334"/>
  <c r="BI322"/>
  <c r="BG322"/>
  <c r="BF322"/>
  <c r="BE322"/>
  <c r="T322"/>
  <c r="R322"/>
  <c r="P322"/>
  <c r="BI317"/>
  <c r="BG317"/>
  <c r="BF317"/>
  <c r="BE317"/>
  <c r="T317"/>
  <c r="R317"/>
  <c r="P317"/>
  <c r="BI312"/>
  <c r="BG312"/>
  <c r="BF312"/>
  <c r="BE312"/>
  <c r="T312"/>
  <c r="R312"/>
  <c r="P312"/>
  <c r="BI308"/>
  <c r="BG308"/>
  <c r="BF308"/>
  <c r="BE308"/>
  <c r="T308"/>
  <c r="R308"/>
  <c r="P308"/>
  <c r="BI306"/>
  <c r="BG306"/>
  <c r="BF306"/>
  <c r="BE306"/>
  <c r="T306"/>
  <c r="R306"/>
  <c r="P306"/>
  <c r="BI299"/>
  <c r="BG299"/>
  <c r="BF299"/>
  <c r="BE299"/>
  <c r="T299"/>
  <c r="R299"/>
  <c r="P299"/>
  <c r="BI292"/>
  <c r="BG292"/>
  <c r="BF292"/>
  <c r="BE292"/>
  <c r="T292"/>
  <c r="R292"/>
  <c r="P292"/>
  <c r="BI289"/>
  <c r="BG289"/>
  <c r="BF289"/>
  <c r="BE289"/>
  <c r="T289"/>
  <c r="R289"/>
  <c r="P289"/>
  <c r="BI287"/>
  <c r="BG287"/>
  <c r="BF287"/>
  <c r="BE287"/>
  <c r="T287"/>
  <c r="R287"/>
  <c r="P287"/>
  <c r="BI282"/>
  <c r="BG282"/>
  <c r="BF282"/>
  <c r="BE282"/>
  <c r="T282"/>
  <c r="R282"/>
  <c r="P282"/>
  <c r="BI275"/>
  <c r="BG275"/>
  <c r="BF275"/>
  <c r="BE275"/>
  <c r="T275"/>
  <c r="R275"/>
  <c r="P275"/>
  <c r="BI269"/>
  <c r="BG269"/>
  <c r="BF269"/>
  <c r="BE269"/>
  <c r="T269"/>
  <c r="R269"/>
  <c r="P269"/>
  <c r="BI263"/>
  <c r="BG263"/>
  <c r="BF263"/>
  <c r="BE263"/>
  <c r="T263"/>
  <c r="R263"/>
  <c r="P263"/>
  <c r="BI253"/>
  <c r="BG253"/>
  <c r="BF253"/>
  <c r="BE253"/>
  <c r="T253"/>
  <c r="R253"/>
  <c r="P253"/>
  <c r="BI248"/>
  <c r="BG248"/>
  <c r="BF248"/>
  <c r="BE248"/>
  <c r="T248"/>
  <c r="R248"/>
  <c r="P248"/>
  <c r="BI237"/>
  <c r="BG237"/>
  <c r="BF237"/>
  <c r="BE237"/>
  <c r="T237"/>
  <c r="R237"/>
  <c r="P237"/>
  <c r="BI225"/>
  <c r="BG225"/>
  <c r="BF225"/>
  <c r="BE225"/>
  <c r="T225"/>
  <c r="R225"/>
  <c r="P225"/>
  <c r="BI221"/>
  <c r="BG221"/>
  <c r="BF221"/>
  <c r="BE221"/>
  <c r="T221"/>
  <c r="R221"/>
  <c r="P221"/>
  <c r="BI193"/>
  <c r="BG193"/>
  <c r="BF193"/>
  <c r="BE193"/>
  <c r="T193"/>
  <c r="R193"/>
  <c r="P193"/>
  <c r="BI185"/>
  <c r="BG185"/>
  <c r="BF185"/>
  <c r="BE185"/>
  <c r="T185"/>
  <c r="R185"/>
  <c r="P185"/>
  <c r="BI170"/>
  <c r="BG170"/>
  <c r="BF170"/>
  <c r="BE170"/>
  <c r="T170"/>
  <c r="R170"/>
  <c r="P170"/>
  <c r="BI160"/>
  <c r="BG160"/>
  <c r="BF160"/>
  <c r="BE160"/>
  <c r="T160"/>
  <c r="R160"/>
  <c r="P160"/>
  <c r="BI158"/>
  <c r="BG158"/>
  <c r="BF158"/>
  <c r="BE158"/>
  <c r="T158"/>
  <c r="R158"/>
  <c r="P158"/>
  <c r="BI143"/>
  <c r="BG143"/>
  <c r="BF143"/>
  <c r="BE143"/>
  <c r="T143"/>
  <c r="R143"/>
  <c r="P143"/>
  <c r="BI136"/>
  <c r="BG136"/>
  <c r="BF136"/>
  <c r="BE136"/>
  <c r="T136"/>
  <c r="R136"/>
  <c r="P136"/>
  <c r="BI129"/>
  <c r="BG129"/>
  <c r="BF129"/>
  <c r="BE129"/>
  <c r="T129"/>
  <c r="R129"/>
  <c r="P129"/>
  <c r="BI125"/>
  <c r="BG125"/>
  <c r="BF125"/>
  <c r="BE125"/>
  <c r="T125"/>
  <c r="R125"/>
  <c r="P125"/>
  <c r="BI122"/>
  <c r="BG122"/>
  <c r="BF122"/>
  <c r="BE122"/>
  <c r="T122"/>
  <c r="R122"/>
  <c r="P122"/>
  <c r="BI119"/>
  <c r="BG119"/>
  <c r="BF119"/>
  <c r="BE119"/>
  <c r="T119"/>
  <c r="R119"/>
  <c r="P119"/>
  <c r="J113"/>
  <c r="J112"/>
  <c r="F112"/>
  <c r="F110"/>
  <c r="E108"/>
  <c r="J63"/>
  <c r="J62"/>
  <c r="F62"/>
  <c r="F60"/>
  <c r="E58"/>
  <c r="J22"/>
  <c r="E22"/>
  <c r="F63"/>
  <c r="J21"/>
  <c r="J16"/>
  <c r="J60"/>
  <c r="E7"/>
  <c r="E102"/>
  <c i="1" r="L50"/>
  <c r="AM50"/>
  <c r="AM49"/>
  <c r="L49"/>
  <c r="AM47"/>
  <c r="L47"/>
  <c r="L45"/>
  <c r="L44"/>
  <c i="2" r="J616"/>
  <c r="BK122"/>
  <c r="BK491"/>
  <c r="J269"/>
  <c i="3" r="BK103"/>
  <c i="5" r="BK167"/>
  <c r="J139"/>
  <c r="BK103"/>
  <c r="J168"/>
  <c i="6" r="J209"/>
  <c r="BK109"/>
  <c r="J233"/>
  <c r="J117"/>
  <c i="7" r="J105"/>
  <c i="2" r="J356"/>
  <c r="J390"/>
  <c r="BK444"/>
  <c i="5" r="J150"/>
  <c r="BK150"/>
  <c i="2" r="BK513"/>
  <c r="BK349"/>
  <c r="BK997"/>
  <c r="J193"/>
  <c i="3" r="BK109"/>
  <c i="4" r="J142"/>
  <c r="J109"/>
  <c i="5" r="J221"/>
  <c r="J158"/>
  <c i="2" r="BK119"/>
  <c r="BK160"/>
  <c r="BK282"/>
  <c r="BK527"/>
  <c r="BK496"/>
  <c r="J263"/>
  <c i="4" r="J140"/>
  <c r="BK154"/>
  <c i="5" r="BK205"/>
  <c r="BK174"/>
  <c r="BK151"/>
  <c r="BK136"/>
  <c i="6" r="BK171"/>
  <c r="J215"/>
  <c r="J180"/>
  <c r="J211"/>
  <c r="BK189"/>
  <c r="BK243"/>
  <c r="BK215"/>
  <c i="7" r="J88"/>
  <c i="3" r="J123"/>
  <c i="4" r="J169"/>
  <c i="5" r="J207"/>
  <c r="BK176"/>
  <c i="2" r="BK717"/>
  <c r="J421"/>
  <c r="BK968"/>
  <c r="BK795"/>
  <c i="3" r="J103"/>
  <c i="4" r="BK118"/>
  <c r="BK180"/>
  <c i="5" r="J205"/>
  <c r="BK133"/>
  <c i="6" r="BK159"/>
  <c i="7" r="J96"/>
  <c i="2" r="BK397"/>
  <c r="J394"/>
  <c r="BK798"/>
  <c i="4" r="BK209"/>
  <c i="5" r="J133"/>
  <c i="6" r="J217"/>
  <c r="BK217"/>
  <c r="J247"/>
  <c i="2" r="BK670"/>
  <c r="J221"/>
  <c r="J476"/>
  <c r="J968"/>
  <c i="4" r="J183"/>
  <c r="J112"/>
  <c i="5" r="BK209"/>
  <c r="J195"/>
  <c r="BK189"/>
  <c r="J153"/>
  <c i="6" r="BK239"/>
  <c r="J255"/>
  <c r="BK176"/>
  <c i="7" r="J91"/>
  <c i="2" r="BK394"/>
  <c r="J807"/>
  <c r="J905"/>
  <c i="3" r="J109"/>
  <c r="BK136"/>
  <c r="J106"/>
  <c i="4" r="BK112"/>
  <c r="J148"/>
  <c r="BK195"/>
  <c i="5" r="J149"/>
  <c i="2" r="BK644"/>
  <c r="J136"/>
  <c r="J717"/>
  <c r="J877"/>
  <c i="4" r="J209"/>
  <c r="J103"/>
  <c i="5" r="J213"/>
  <c r="J189"/>
  <c r="BK186"/>
  <c i="6" r="J252"/>
  <c i="2" r="BK446"/>
  <c r="BK308"/>
  <c r="J429"/>
  <c r="BK125"/>
  <c r="J619"/>
  <c r="BK905"/>
  <c r="J524"/>
  <c i="1" r="AS61"/>
  <c i="3" r="J129"/>
  <c i="4" r="BK189"/>
  <c r="J126"/>
  <c r="BK166"/>
  <c i="5" r="J211"/>
  <c r="J165"/>
  <c r="J172"/>
  <c r="J155"/>
  <c i="6" r="BK168"/>
  <c r="BK195"/>
  <c r="J119"/>
  <c r="BK125"/>
  <c r="BK166"/>
  <c r="J174"/>
  <c r="BK119"/>
  <c i="2" r="BK143"/>
  <c i="3" r="J148"/>
  <c i="4" r="BK233"/>
  <c i="5" r="BK197"/>
  <c i="6" r="J192"/>
  <c i="7" r="BK98"/>
  <c i="2" r="BK275"/>
  <c r="BK390"/>
  <c r="J569"/>
  <c r="J650"/>
  <c r="J248"/>
  <c r="BK888"/>
  <c r="J942"/>
  <c r="J829"/>
  <c i="3" r="BK106"/>
  <c i="4" r="BK160"/>
  <c r="BK173"/>
  <c i="6" r="BK209"/>
  <c i="7" r="J111"/>
  <c i="2" r="J632"/>
  <c r="J292"/>
  <c r="BK589"/>
  <c r="BK185"/>
  <c r="BK507"/>
  <c r="J823"/>
  <c r="BK829"/>
  <c r="J122"/>
  <c i="3" r="J145"/>
  <c i="4" r="BK223"/>
  <c r="J135"/>
  <c r="BK164"/>
  <c i="5" r="J197"/>
  <c r="J146"/>
  <c r="BK146"/>
  <c r="BK201"/>
  <c i="6" r="BK194"/>
  <c r="BK146"/>
  <c r="BK114"/>
  <c r="J168"/>
  <c r="BK233"/>
  <c r="J201"/>
  <c r="BK135"/>
  <c r="J144"/>
  <c r="J157"/>
  <c i="2" r="J491"/>
  <c i="4" r="J145"/>
  <c i="5" r="BK139"/>
  <c r="J118"/>
  <c i="6" r="J245"/>
  <c r="J130"/>
  <c i="2" r="BK193"/>
  <c i="5" r="BK106"/>
  <c i="2" r="J663"/>
  <c i="6" r="BK155"/>
  <c r="BK230"/>
  <c r="BK142"/>
  <c i="2" r="BK466"/>
  <c r="J733"/>
  <c i="3" r="BK123"/>
  <c i="5" r="BK182"/>
  <c i="2" r="BK450"/>
  <c i="6" r="J241"/>
  <c r="J203"/>
  <c i="7" r="BK94"/>
  <c i="2" r="BK429"/>
  <c r="J143"/>
  <c r="BK221"/>
  <c r="J888"/>
  <c i="3" r="BK129"/>
  <c i="4" r="BK115"/>
  <c r="J158"/>
  <c i="6" r="BK160"/>
  <c r="BK178"/>
  <c r="BK132"/>
  <c r="J219"/>
  <c r="J195"/>
  <c r="J183"/>
  <c i="2" r="BK639"/>
  <c r="J630"/>
  <c r="BK1002"/>
  <c r="BK849"/>
  <c r="BK502"/>
  <c i="4" r="BK106"/>
  <c r="J132"/>
  <c i="5" r="J219"/>
  <c r="BK191"/>
  <c r="J106"/>
  <c r="J203"/>
  <c i="2" r="J552"/>
  <c r="BK488"/>
  <c r="BK827"/>
  <c i="3" r="BK126"/>
  <c i="4" r="J173"/>
  <c r="BK186"/>
  <c i="5" r="BK153"/>
  <c i="6" r="BK191"/>
  <c i="7" r="BK91"/>
  <c i="2" r="BK552"/>
  <c r="J287"/>
  <c r="BK957"/>
  <c i="4" r="J227"/>
  <c r="J229"/>
  <c i="5" r="BK193"/>
  <c r="BK118"/>
  <c i="2" r="J351"/>
  <c i="5" r="J180"/>
  <c i="6" r="BK254"/>
  <c i="2" r="BK421"/>
  <c i="4" r="J206"/>
  <c i="6" r="J199"/>
  <c r="BK201"/>
  <c r="J253"/>
  <c r="BK175"/>
  <c i="2" r="BK452"/>
  <c r="BK686"/>
  <c r="J452"/>
  <c i="4" r="BK142"/>
  <c i="5" r="F39"/>
  <c i="2" r="J129"/>
  <c r="J160"/>
  <c r="BK846"/>
  <c i="3" r="BK139"/>
  <c i="4" r="J231"/>
  <c i="5" r="J184"/>
  <c i="6" r="J230"/>
  <c r="J236"/>
  <c r="J250"/>
  <c r="BK197"/>
  <c i="7" r="BK88"/>
  <c i="5" r="J116"/>
  <c r="BK158"/>
  <c i="6" r="J111"/>
  <c i="2" r="BK289"/>
  <c r="J464"/>
  <c i="3" r="BK133"/>
  <c i="5" r="BK184"/>
  <c r="BK126"/>
  <c i="6" r="J221"/>
  <c i="2" r="BK519"/>
  <c r="J639"/>
  <c r="BK524"/>
  <c r="BK704"/>
  <c r="J849"/>
  <c i="3" r="BK148"/>
  <c i="4" r="J138"/>
  <c i="5" r="BK155"/>
  <c i="6" r="J152"/>
  <c r="J243"/>
  <c r="J213"/>
  <c r="J127"/>
  <c i="2" r="BK823"/>
  <c i="5" r="J182"/>
  <c i="7" r="BK102"/>
  <c i="2" r="J282"/>
  <c r="J507"/>
  <c i="4" r="J150"/>
  <c i="5" r="BK110"/>
  <c i="2" r="J407"/>
  <c r="BK306"/>
  <c i="3" r="BK114"/>
  <c i="6" r="BK241"/>
  <c r="BK227"/>
  <c r="J163"/>
  <c r="BK112"/>
  <c i="7" r="J102"/>
  <c i="2" r="BK546"/>
  <c r="J831"/>
  <c i="4" r="BK121"/>
  <c r="BK204"/>
  <c i="6" r="J150"/>
  <c i="2" r="BK136"/>
  <c r="J563"/>
  <c r="J647"/>
  <c r="BK563"/>
  <c i="4" r="BK231"/>
  <c i="5" r="J141"/>
  <c r="BK170"/>
  <c i="6" r="BK179"/>
  <c r="J146"/>
  <c r="J155"/>
  <c r="BK181"/>
  <c i="2" r="BK334"/>
  <c r="J985"/>
  <c r="BK353"/>
  <c i="4" r="J166"/>
  <c r="J189"/>
  <c i="5" r="J215"/>
  <c i="6" r="J179"/>
  <c r="J106"/>
  <c r="BK211"/>
  <c i="2" r="BK425"/>
  <c r="BK248"/>
  <c r="J442"/>
  <c i="5" r="J123"/>
  <c i="2" r="BK656"/>
  <c r="BK317"/>
  <c r="BK853"/>
  <c r="J417"/>
  <c i="5" r="J201"/>
  <c r="J174"/>
  <c r="BK138"/>
  <c i="2" r="J686"/>
  <c r="BK476"/>
  <c r="J856"/>
  <c i="3" r="J114"/>
  <c i="5" r="BK221"/>
  <c r="BK148"/>
  <c i="6" r="J223"/>
  <c r="J122"/>
  <c i="2" r="J125"/>
  <c i="4" r="BK140"/>
  <c i="2" r="BK630"/>
  <c r="BK860"/>
  <c i="4" r="BK148"/>
  <c i="6" r="BK199"/>
  <c i="2" r="J608"/>
  <c i="5" r="J178"/>
  <c i="6" r="BK184"/>
  <c r="J153"/>
  <c r="BK188"/>
  <c i="2" r="J704"/>
  <c r="J997"/>
  <c r="BK287"/>
  <c i="4" r="BK183"/>
  <c i="6" r="BK122"/>
  <c i="2" r="J653"/>
  <c r="J322"/>
  <c r="BK931"/>
  <c i="3" r="BK142"/>
  <c i="5" r="J170"/>
  <c r="J103"/>
  <c i="6" r="J225"/>
  <c r="BK185"/>
  <c r="J181"/>
  <c i="7" r="J94"/>
  <c i="2" r="BK650"/>
  <c r="J931"/>
  <c r="BK312"/>
  <c i="4" r="J154"/>
  <c i="5" r="BK203"/>
  <c r="J167"/>
  <c r="BK160"/>
  <c i="6" r="J108"/>
  <c r="BK236"/>
  <c r="J254"/>
  <c r="BK106"/>
  <c i="2" r="BK706"/>
  <c i="5" r="J138"/>
  <c i="2" r="J798"/>
  <c r="J450"/>
  <c i="4" r="J164"/>
  <c i="5" r="BK211"/>
  <c r="J135"/>
  <c i="2" r="J299"/>
  <c r="J513"/>
  <c i="4" r="BK162"/>
  <c i="6" r="J112"/>
  <c r="BK153"/>
  <c r="J102"/>
  <c r="BK246"/>
  <c i="7" r="BK100"/>
  <c i="2" r="BK356"/>
  <c r="J860"/>
  <c i="4" r="J115"/>
  <c i="5" r="BK180"/>
  <c i="6" r="J249"/>
  <c i="2" r="BK158"/>
  <c r="J397"/>
  <c r="J460"/>
  <c r="J846"/>
  <c i="4" r="J156"/>
  <c i="5" r="J160"/>
  <c r="J126"/>
  <c i="6" r="BK213"/>
  <c r="BK141"/>
  <c r="J184"/>
  <c r="BK252"/>
  <c r="BK117"/>
  <c i="2" r="BK442"/>
  <c r="BK292"/>
  <c r="J306"/>
  <c r="J656"/>
  <c i="4" r="J233"/>
  <c i="5" r="BK219"/>
  <c i="6" r="BK137"/>
  <c r="J173"/>
  <c r="BK140"/>
  <c r="J100"/>
  <c i="2" r="J519"/>
  <c r="BK269"/>
  <c i="4" r="BK132"/>
  <c r="BK103"/>
  <c i="5" r="BK168"/>
  <c r="BK149"/>
  <c i="6" r="BK203"/>
  <c i="2" r="J289"/>
  <c r="BK689"/>
  <c r="BK653"/>
  <c i="4" r="J162"/>
  <c r="BK227"/>
  <c i="5" r="BK195"/>
  <c r="J176"/>
  <c i="6" r="BK157"/>
  <c i="2" r="BK663"/>
  <c r="BK129"/>
  <c r="BK322"/>
  <c i="4" r="J223"/>
  <c r="J152"/>
  <c i="5" r="BK123"/>
  <c i="6" r="J186"/>
  <c r="BK148"/>
  <c r="BK192"/>
  <c i="2" r="J706"/>
  <c i="7" r="BK108"/>
  <c i="2" r="BK916"/>
  <c i="4" r="J118"/>
  <c i="5" r="J186"/>
  <c i="2" r="BK593"/>
  <c i="4" r="BK124"/>
  <c i="6" r="BK249"/>
  <c r="BK102"/>
  <c i="2" r="BK647"/>
  <c r="BK456"/>
  <c r="BK567"/>
  <c i="4" r="BK135"/>
  <c i="2" r="J802"/>
  <c r="BK299"/>
  <c r="J1002"/>
  <c r="J527"/>
  <c r="J689"/>
  <c i="3" r="BK145"/>
  <c i="4" r="J192"/>
  <c i="5" r="BK135"/>
  <c i="6" r="J176"/>
  <c r="J178"/>
  <c i="7" r="J108"/>
  <c i="4" r="J124"/>
  <c i="7" r="J98"/>
  <c i="2" r="J225"/>
  <c i="4" r="BK229"/>
  <c i="5" r="J143"/>
  <c i="2" r="J709"/>
  <c i="5" r="J110"/>
  <c i="6" r="J137"/>
  <c r="BK150"/>
  <c r="J114"/>
  <c i="2" r="J317"/>
  <c r="J446"/>
  <c i="4" r="BK169"/>
  <c r="BK150"/>
  <c i="2" r="J567"/>
  <c r="J670"/>
  <c r="J957"/>
  <c r="J170"/>
  <c i="4" r="J160"/>
  <c i="5" r="J191"/>
  <c r="BK165"/>
  <c i="6" r="J189"/>
  <c r="J142"/>
  <c r="J239"/>
  <c i="2" r="BK800"/>
  <c r="BK619"/>
  <c r="J641"/>
  <c r="J827"/>
  <c i="4" r="BK129"/>
  <c r="BK158"/>
  <c i="5" r="BK207"/>
  <c i="6" r="BK163"/>
  <c r="J132"/>
  <c r="J141"/>
  <c r="BK250"/>
  <c r="J135"/>
  <c i="2" r="BK225"/>
  <c r="J488"/>
  <c r="J589"/>
  <c r="BK754"/>
  <c r="J253"/>
  <c i="3" r="J142"/>
  <c i="4" r="BK177"/>
  <c i="5" r="BK213"/>
  <c r="BK116"/>
  <c i="6" r="J175"/>
  <c i="2" r="J644"/>
  <c r="BK608"/>
  <c r="BK802"/>
  <c i="4" r="J204"/>
  <c r="BK126"/>
  <c i="5" r="BK131"/>
  <c r="BK141"/>
  <c i="6" r="J185"/>
  <c i="2" r="J349"/>
  <c r="J275"/>
  <c i="1" r="AS56"/>
  <c i="5" r="J148"/>
  <c r="BK178"/>
  <c i="6" r="J159"/>
  <c r="J197"/>
  <c r="BK219"/>
  <c i="2" r="J774"/>
  <c i="4" r="BK138"/>
  <c i="6" r="BK108"/>
  <c i="2" r="J593"/>
  <c r="J754"/>
  <c i="4" r="J106"/>
  <c i="5" r="BK137"/>
  <c i="2" r="BK460"/>
  <c r="BK942"/>
  <c i="3" r="J139"/>
  <c i="6" r="J170"/>
  <c r="J194"/>
  <c r="BK183"/>
  <c i="2" r="J237"/>
  <c r="J805"/>
  <c r="BK170"/>
  <c i="3" r="J136"/>
  <c i="4" r="BK152"/>
  <c i="6" r="J166"/>
  <c i="2" r="BK632"/>
  <c r="BK351"/>
  <c r="J916"/>
  <c i="3" r="BK119"/>
  <c i="4" r="BK201"/>
  <c i="5" r="J193"/>
  <c r="BK113"/>
  <c i="6" r="BK247"/>
  <c r="BK180"/>
  <c r="J171"/>
  <c r="BK221"/>
  <c r="BK255"/>
  <c i="2" r="J312"/>
  <c r="BK709"/>
  <c r="J353"/>
  <c r="J456"/>
  <c r="BK641"/>
  <c r="J185"/>
  <c i="4" r="J215"/>
  <c r="BK215"/>
  <c r="J212"/>
  <c r="J121"/>
  <c i="6" r="BK223"/>
  <c r="BK186"/>
  <c r="J167"/>
  <c r="BK152"/>
  <c r="J205"/>
  <c r="BK225"/>
  <c r="BK130"/>
  <c i="2" r="J119"/>
  <c r="BK774"/>
  <c r="BK569"/>
  <c r="BK805"/>
  <c r="BK407"/>
  <c i="4" r="BK192"/>
  <c r="BK199"/>
  <c r="BK156"/>
  <c r="BK145"/>
  <c i="5" r="J209"/>
  <c r="BK132"/>
  <c i="6" r="BK167"/>
  <c i="2" r="J496"/>
  <c r="J466"/>
  <c r="BK877"/>
  <c r="BK985"/>
  <c i="3" r="J126"/>
  <c i="4" r="BK109"/>
  <c r="BK206"/>
  <c i="5" r="J151"/>
  <c r="BK143"/>
  <c i="2" r="BK616"/>
  <c r="J444"/>
  <c i="4" r="BK212"/>
  <c r="J129"/>
  <c i="5" r="BK199"/>
  <c i="6" r="J246"/>
  <c r="J148"/>
  <c r="BK173"/>
  <c i="2" r="J800"/>
  <c i="5" r="BK215"/>
  <c i="6" r="J188"/>
  <c i="2" r="BK464"/>
  <c i="4" r="J186"/>
  <c i="5" r="BK163"/>
  <c i="7" r="BK96"/>
  <c i="2" r="J853"/>
  <c i="5" r="J132"/>
  <c i="6" r="BK161"/>
  <c r="BK170"/>
  <c i="2" r="BK263"/>
  <c r="J546"/>
  <c i="4" r="J195"/>
  <c i="5" r="J157"/>
  <c i="2" r="BK417"/>
  <c r="J502"/>
  <c r="J334"/>
  <c r="J308"/>
  <c i="4" r="J180"/>
  <c i="5" r="J113"/>
  <c i="6" r="J191"/>
  <c r="BK245"/>
  <c r="J161"/>
  <c r="J109"/>
  <c i="7" r="J100"/>
  <c i="2" r="BK807"/>
  <c i="4" r="J201"/>
  <c r="J199"/>
  <c i="5" r="J216"/>
  <c r="J131"/>
  <c i="6" r="J160"/>
  <c r="BK127"/>
  <c r="J227"/>
  <c i="7" r="BK105"/>
  <c i="4" r="J177"/>
  <c i="5" r="J136"/>
  <c i="6" r="BK253"/>
  <c i="2" r="J795"/>
  <c i="3" r="J133"/>
  <c i="5" r="BK216"/>
  <c r="J163"/>
  <c i="6" r="BK174"/>
  <c i="2" r="BK856"/>
  <c i="4" r="BK219"/>
  <c i="6" r="BK165"/>
  <c r="J140"/>
  <c r="BK144"/>
  <c r="BK205"/>
  <c i="7" r="BK111"/>
  <c i="2" r="BK237"/>
  <c r="J425"/>
  <c i="4" r="J219"/>
  <c i="5" r="BK172"/>
  <c i="2" r="BK733"/>
  <c r="J158"/>
  <c r="BK253"/>
  <c r="BK831"/>
  <c i="3" r="J119"/>
  <c i="5" r="J199"/>
  <c r="BK157"/>
  <c r="J137"/>
  <c i="6" r="J165"/>
  <c r="BK111"/>
  <c r="BK100"/>
  <c r="J125"/>
  <c i="2" l="1" r="BK118"/>
  <c r="T184"/>
  <c r="T355"/>
  <c r="T441"/>
  <c r="BK490"/>
  <c r="J490"/>
  <c r="J83"/>
  <c r="BK618"/>
  <c r="J618"/>
  <c r="J85"/>
  <c r="R618"/>
  <c r="R859"/>
  <c i="3" r="R102"/>
  <c r="R101"/>
  <c r="P118"/>
  <c r="T135"/>
  <c i="4" r="P102"/>
  <c r="T168"/>
  <c r="BK218"/>
  <c r="J218"/>
  <c r="J73"/>
  <c r="T226"/>
  <c r="T225"/>
  <c i="5" r="P102"/>
  <c r="P101"/>
  <c r="T130"/>
  <c r="P188"/>
  <c i="6" r="P208"/>
  <c i="5" r="T188"/>
  <c i="6" r="R99"/>
  <c r="R98"/>
  <c r="P220"/>
  <c r="T251"/>
  <c i="2" r="BK184"/>
  <c r="J184"/>
  <c r="J71"/>
  <c r="R220"/>
  <c r="BK348"/>
  <c r="J348"/>
  <c r="J75"/>
  <c r="P406"/>
  <c r="T526"/>
  <c r="P708"/>
  <c r="P801"/>
  <c r="T848"/>
  <c i="3" r="R118"/>
  <c i="4" r="BK144"/>
  <c r="J144"/>
  <c r="J70"/>
  <c r="P218"/>
  <c i="5" r="R145"/>
  <c i="6" r="P99"/>
  <c r="P98"/>
  <c r="BK251"/>
  <c r="J251"/>
  <c r="J73"/>
  <c i="2" r="R252"/>
  <c r="P526"/>
  <c r="R708"/>
  <c r="BK848"/>
  <c r="J848"/>
  <c r="J89"/>
  <c i="3" r="P135"/>
  <c i="4" r="P144"/>
  <c i="5" r="R188"/>
  <c i="6" r="T99"/>
  <c r="T98"/>
  <c r="R251"/>
  <c i="2" r="P252"/>
  <c r="R406"/>
  <c r="T459"/>
  <c r="T646"/>
  <c r="T801"/>
  <c i="3" r="R135"/>
  <c i="4" r="R168"/>
  <c r="R218"/>
  <c i="5" r="T102"/>
  <c r="T101"/>
  <c r="BK145"/>
  <c r="J145"/>
  <c r="J73"/>
  <c r="BK218"/>
  <c r="J218"/>
  <c r="J76"/>
  <c i="6" r="T220"/>
  <c i="2" r="P118"/>
  <c r="BK355"/>
  <c r="J355"/>
  <c r="J76"/>
  <c r="BK441"/>
  <c r="J441"/>
  <c r="J79"/>
  <c r="R459"/>
  <c r="R646"/>
  <c r="R801"/>
  <c i="4" r="BK168"/>
  <c r="J168"/>
  <c r="J71"/>
  <c r="R226"/>
  <c r="R225"/>
  <c i="5" r="P145"/>
  <c i="6" r="BK99"/>
  <c r="BK98"/>
  <c r="R208"/>
  <c i="2" r="P184"/>
  <c r="T220"/>
  <c r="BK406"/>
  <c r="J406"/>
  <c r="J78"/>
  <c r="R526"/>
  <c r="BK708"/>
  <c r="J708"/>
  <c r="J87"/>
  <c r="BK801"/>
  <c r="J801"/>
  <c r="J88"/>
  <c r="P848"/>
  <c i="3" r="BK118"/>
  <c r="J118"/>
  <c r="J73"/>
  <c r="BK135"/>
  <c r="J135"/>
  <c r="J75"/>
  <c i="4" r="T102"/>
  <c r="P226"/>
  <c r="P225"/>
  <c i="5" r="BK162"/>
  <c r="J162"/>
  <c r="J74"/>
  <c r="R218"/>
  <c i="7" r="T93"/>
  <c i="5" r="P162"/>
  <c i="6" r="BK208"/>
  <c r="P251"/>
  <c i="7" r="P104"/>
  <c i="2" r="R118"/>
  <c r="P220"/>
  <c r="R355"/>
  <c r="BK526"/>
  <c r="J526"/>
  <c r="J84"/>
  <c r="BK646"/>
  <c r="J646"/>
  <c r="J86"/>
  <c r="T859"/>
  <c i="3" r="T102"/>
  <c r="T101"/>
  <c r="T118"/>
  <c i="4" r="T144"/>
  <c r="T218"/>
  <c i="5" r="P130"/>
  <c r="P129"/>
  <c r="T145"/>
  <c r="P218"/>
  <c i="7" r="BK93"/>
  <c r="J93"/>
  <c r="J63"/>
  <c r="P93"/>
  <c r="P86"/>
  <c r="P85"/>
  <c i="1" r="AU64"/>
  <c i="7" r="T104"/>
  <c i="2" r="R184"/>
  <c r="R128"/>
  <c r="T252"/>
  <c r="P348"/>
  <c r="R348"/>
  <c r="R286"/>
  <c r="T348"/>
  <c r="P441"/>
  <c r="P459"/>
  <c r="R490"/>
  <c r="P618"/>
  <c r="T618"/>
  <c r="P859"/>
  <c i="3" r="BK102"/>
  <c r="BK101"/>
  <c r="J101"/>
  <c r="J69"/>
  <c i="4" r="R144"/>
  <c i="5" r="T162"/>
  <c i="6" r="R220"/>
  <c i="2" r="BK252"/>
  <c r="J252"/>
  <c r="J73"/>
  <c r="T406"/>
  <c r="T490"/>
  <c r="T708"/>
  <c r="R848"/>
  <c i="4" r="R102"/>
  <c r="R101"/>
  <c r="R100"/>
  <c i="5" r="BK102"/>
  <c r="J102"/>
  <c r="J69"/>
  <c r="R162"/>
  <c i="6" r="T208"/>
  <c r="T207"/>
  <c i="7" r="R93"/>
  <c r="R104"/>
  <c i="2" r="T118"/>
  <c r="BK220"/>
  <c r="J220"/>
  <c r="J72"/>
  <c r="P355"/>
  <c r="R441"/>
  <c r="BK459"/>
  <c r="J459"/>
  <c r="J82"/>
  <c r="P490"/>
  <c r="P646"/>
  <c r="BK859"/>
  <c r="J859"/>
  <c r="J90"/>
  <c i="3" r="P102"/>
  <c r="P101"/>
  <c i="4" r="BK102"/>
  <c r="P168"/>
  <c r="BK226"/>
  <c r="J226"/>
  <c r="J75"/>
  <c i="5" r="R102"/>
  <c r="R101"/>
  <c r="BK130"/>
  <c r="R130"/>
  <c r="R129"/>
  <c r="BK188"/>
  <c r="J188"/>
  <c r="J75"/>
  <c r="T218"/>
  <c i="6" r="BK220"/>
  <c r="J220"/>
  <c r="J72"/>
  <c i="7" r="BK104"/>
  <c r="J104"/>
  <c r="J64"/>
  <c i="3" r="BK132"/>
  <c r="J132"/>
  <c r="J74"/>
  <c i="5" r="BK125"/>
  <c r="J125"/>
  <c r="J70"/>
  <c i="3" r="BK113"/>
  <c r="J113"/>
  <c r="J72"/>
  <c i="2" r="BK1001"/>
  <c r="J1001"/>
  <c r="J92"/>
  <c r="BK996"/>
  <c r="J996"/>
  <c i="4" r="BK214"/>
  <c r="J214"/>
  <c r="J72"/>
  <c i="2" r="BK128"/>
  <c r="J128"/>
  <c r="J70"/>
  <c i="7" r="BK87"/>
  <c r="J87"/>
  <c r="J61"/>
  <c r="BK90"/>
  <c r="J90"/>
  <c r="J62"/>
  <c i="2" r="BK396"/>
  <c r="J396"/>
  <c r="J77"/>
  <c r="BK455"/>
  <c r="J455"/>
  <c r="J80"/>
  <c i="4" r="BK232"/>
  <c r="J232"/>
  <c r="J76"/>
  <c i="7" r="BK110"/>
  <c r="J110"/>
  <c r="J65"/>
  <c i="6" r="J208"/>
  <c r="J71"/>
  <c i="7" r="F82"/>
  <c i="6" r="J98"/>
  <c r="J68"/>
  <c r="J99"/>
  <c r="J69"/>
  <c i="7" r="J52"/>
  <c r="BE96"/>
  <c r="BE100"/>
  <c r="BE102"/>
  <c r="BE105"/>
  <c r="E48"/>
  <c r="BE108"/>
  <c r="BE111"/>
  <c r="BE88"/>
  <c r="BE91"/>
  <c r="BE98"/>
  <c r="BE94"/>
  <c i="6" r="E52"/>
  <c r="BE122"/>
  <c r="BE148"/>
  <c r="BE150"/>
  <c r="BE152"/>
  <c r="BE161"/>
  <c i="5" r="BK101"/>
  <c i="6" r="F63"/>
  <c r="J91"/>
  <c r="BE102"/>
  <c r="BE111"/>
  <c r="BE112"/>
  <c r="BE179"/>
  <c r="BE180"/>
  <c r="BE188"/>
  <c r="BE201"/>
  <c r="BE205"/>
  <c r="BE213"/>
  <c r="BE191"/>
  <c r="BE230"/>
  <c r="BE239"/>
  <c r="BE246"/>
  <c r="BE250"/>
  <c r="BE255"/>
  <c r="BE142"/>
  <c r="BE146"/>
  <c r="BE168"/>
  <c r="BE170"/>
  <c r="BE181"/>
  <c r="BE186"/>
  <c r="BE192"/>
  <c r="BE203"/>
  <c r="BE117"/>
  <c r="BE119"/>
  <c r="BE125"/>
  <c r="BE127"/>
  <c r="BE137"/>
  <c r="BE166"/>
  <c r="BE130"/>
  <c r="BE160"/>
  <c r="BE163"/>
  <c r="BE165"/>
  <c r="BE167"/>
  <c r="BE189"/>
  <c r="BE194"/>
  <c r="BE209"/>
  <c r="BE215"/>
  <c r="BE217"/>
  <c r="BE247"/>
  <c r="BE252"/>
  <c r="BE253"/>
  <c i="5" r="J130"/>
  <c r="J72"/>
  <c i="6" r="BE108"/>
  <c r="BE100"/>
  <c r="BE159"/>
  <c r="BE171"/>
  <c r="BE197"/>
  <c r="BE225"/>
  <c r="BE135"/>
  <c r="BE173"/>
  <c r="BE175"/>
  <c r="BE219"/>
  <c r="BE221"/>
  <c r="BE223"/>
  <c r="BE227"/>
  <c r="BE233"/>
  <c r="BE245"/>
  <c r="BE254"/>
  <c r="BE140"/>
  <c r="BE144"/>
  <c r="BE155"/>
  <c r="BE176"/>
  <c r="BE178"/>
  <c r="BE184"/>
  <c r="BE195"/>
  <c r="BE106"/>
  <c r="BE132"/>
  <c r="BE141"/>
  <c r="BE153"/>
  <c r="BE157"/>
  <c r="BE183"/>
  <c r="BE211"/>
  <c r="BE241"/>
  <c r="BE249"/>
  <c r="BE109"/>
  <c r="BE114"/>
  <c r="BE174"/>
  <c r="BE185"/>
  <c r="BE199"/>
  <c r="BE236"/>
  <c r="BE243"/>
  <c i="4" r="J102"/>
  <c r="J69"/>
  <c i="5" r="BF151"/>
  <c r="BF168"/>
  <c r="BF176"/>
  <c r="BF193"/>
  <c r="BF195"/>
  <c r="BF139"/>
  <c r="BF143"/>
  <c r="BF149"/>
  <c r="BF155"/>
  <c r="BF167"/>
  <c r="BF116"/>
  <c r="BF135"/>
  <c r="BF138"/>
  <c r="J60"/>
  <c r="F63"/>
  <c r="E86"/>
  <c r="BF106"/>
  <c r="BF110"/>
  <c r="BF113"/>
  <c r="BF136"/>
  <c r="BF137"/>
  <c r="BF157"/>
  <c r="BF163"/>
  <c r="BF174"/>
  <c r="BF178"/>
  <c r="BF182"/>
  <c r="BF199"/>
  <c r="BF103"/>
  <c r="BF118"/>
  <c r="BF132"/>
  <c r="BF133"/>
  <c r="BF141"/>
  <c r="BF150"/>
  <c r="BF160"/>
  <c r="BF165"/>
  <c r="BF170"/>
  <c r="BF172"/>
  <c r="BF180"/>
  <c r="BF184"/>
  <c r="BF186"/>
  <c r="BF189"/>
  <c r="BF191"/>
  <c r="BF197"/>
  <c r="BF123"/>
  <c r="BF126"/>
  <c r="BF131"/>
  <c r="BF146"/>
  <c r="BF148"/>
  <c r="BF153"/>
  <c r="BF158"/>
  <c r="BF201"/>
  <c r="BF203"/>
  <c r="BF205"/>
  <c r="BF207"/>
  <c r="BF209"/>
  <c r="BF211"/>
  <c r="BF213"/>
  <c r="BF215"/>
  <c r="BF216"/>
  <c r="BF219"/>
  <c r="BF221"/>
  <c i="1" r="BB62"/>
  <c i="3" r="P100"/>
  <c r="P99"/>
  <c i="1" r="AU58"/>
  <c i="4" r="J60"/>
  <c r="BE109"/>
  <c r="BE142"/>
  <c r="BE154"/>
  <c r="BE158"/>
  <c r="F63"/>
  <c r="BE115"/>
  <c r="BE135"/>
  <c r="BE160"/>
  <c r="BE162"/>
  <c r="BE164"/>
  <c r="BE166"/>
  <c r="BE186"/>
  <c r="BE192"/>
  <c r="BE199"/>
  <c i="3" r="J102"/>
  <c r="J70"/>
  <c i="4" r="BE129"/>
  <c r="E52"/>
  <c r="BE106"/>
  <c r="BE169"/>
  <c r="BE173"/>
  <c r="BE206"/>
  <c r="BE215"/>
  <c r="BE140"/>
  <c r="BE118"/>
  <c r="BE126"/>
  <c r="BE152"/>
  <c i="3" r="BK112"/>
  <c r="J112"/>
  <c r="J71"/>
  <c i="4" r="BE112"/>
  <c r="BE121"/>
  <c r="BE148"/>
  <c r="BE156"/>
  <c r="BE231"/>
  <c r="BE233"/>
  <c r="BE103"/>
  <c r="BE138"/>
  <c r="BE145"/>
  <c r="BE132"/>
  <c r="BE189"/>
  <c r="BE204"/>
  <c r="BE209"/>
  <c r="BE212"/>
  <c r="BE223"/>
  <c r="BE227"/>
  <c r="BE124"/>
  <c r="BE150"/>
  <c r="BE177"/>
  <c r="BE180"/>
  <c r="BE183"/>
  <c r="BE195"/>
  <c r="BE201"/>
  <c r="BE219"/>
  <c r="BE229"/>
  <c i="2" r="J91"/>
  <c r="J118"/>
  <c r="J69"/>
  <c r="BK458"/>
  <c r="J458"/>
  <c r="J81"/>
  <c i="3" r="E52"/>
  <c r="J60"/>
  <c r="BE103"/>
  <c r="BE106"/>
  <c r="BE123"/>
  <c r="BE126"/>
  <c r="BE129"/>
  <c r="BE136"/>
  <c r="BE148"/>
  <c r="F63"/>
  <c r="BE114"/>
  <c r="BE119"/>
  <c r="BE109"/>
  <c r="BE133"/>
  <c r="BE139"/>
  <c r="BE145"/>
  <c r="BE142"/>
  <c i="2" r="BH143"/>
  <c r="BH193"/>
  <c r="BH263"/>
  <c r="BH349"/>
  <c r="BH476"/>
  <c r="BH513"/>
  <c r="BH546"/>
  <c r="BH589"/>
  <c r="BH709"/>
  <c r="BH807"/>
  <c r="BH829"/>
  <c r="BH846"/>
  <c r="BH849"/>
  <c r="J110"/>
  <c r="BH253"/>
  <c r="BH292"/>
  <c r="BH827"/>
  <c r="BH831"/>
  <c r="BH931"/>
  <c r="BH754"/>
  <c r="BH795"/>
  <c r="BH968"/>
  <c r="BH717"/>
  <c r="BH800"/>
  <c r="BH853"/>
  <c r="BH888"/>
  <c r="BH942"/>
  <c r="BH957"/>
  <c r="BH1002"/>
  <c r="BH394"/>
  <c r="BH421"/>
  <c r="BH496"/>
  <c r="BH519"/>
  <c r="BH608"/>
  <c r="BH641"/>
  <c r="BH647"/>
  <c r="BH805"/>
  <c r="BH823"/>
  <c r="BH856"/>
  <c r="BH860"/>
  <c r="BH877"/>
  <c r="BH905"/>
  <c r="BH916"/>
  <c r="BH985"/>
  <c r="BH997"/>
  <c r="E52"/>
  <c r="F113"/>
  <c r="BH158"/>
  <c r="BH289"/>
  <c r="BH322"/>
  <c r="BH444"/>
  <c r="BH524"/>
  <c r="BH644"/>
  <c r="BH704"/>
  <c r="BH119"/>
  <c r="BH125"/>
  <c r="BH160"/>
  <c r="BH287"/>
  <c r="BH312"/>
  <c r="BH353"/>
  <c r="BH407"/>
  <c r="BH446"/>
  <c r="BH569"/>
  <c r="BH632"/>
  <c r="BH653"/>
  <c r="BH798"/>
  <c r="BH221"/>
  <c r="BH248"/>
  <c r="BH269"/>
  <c r="BH567"/>
  <c r="BH706"/>
  <c r="BH136"/>
  <c r="BH170"/>
  <c r="BH390"/>
  <c r="BH397"/>
  <c r="BH450"/>
  <c r="BH452"/>
  <c r="BH456"/>
  <c r="BH460"/>
  <c r="BH466"/>
  <c r="BH507"/>
  <c r="BH563"/>
  <c r="BH630"/>
  <c r="BH656"/>
  <c r="BH670"/>
  <c r="BH686"/>
  <c r="BH733"/>
  <c r="BH774"/>
  <c r="BH802"/>
  <c r="BH185"/>
  <c r="BH237"/>
  <c r="BH299"/>
  <c r="BH351"/>
  <c r="BH442"/>
  <c r="BH502"/>
  <c r="BH225"/>
  <c r="BH275"/>
  <c r="BH306"/>
  <c r="BH334"/>
  <c r="BH417"/>
  <c r="BH425"/>
  <c r="BH429"/>
  <c r="BH488"/>
  <c r="BH527"/>
  <c r="BH552"/>
  <c r="BH616"/>
  <c r="BH619"/>
  <c r="BH639"/>
  <c r="BH650"/>
  <c r="BH663"/>
  <c r="BH122"/>
  <c r="BH129"/>
  <c r="BH282"/>
  <c r="BH308"/>
  <c r="BH317"/>
  <c r="BH356"/>
  <c r="BH464"/>
  <c r="BH491"/>
  <c r="BH593"/>
  <c r="BH689"/>
  <c i="4" r="F38"/>
  <c i="1" r="BA60"/>
  <c i="7" r="F34"/>
  <c i="1" r="BA64"/>
  <c i="2" r="J38"/>
  <c i="1" r="AW57"/>
  <c i="3" r="F41"/>
  <c i="1" r="BD58"/>
  <c i="7" r="J34"/>
  <c i="1" r="AW64"/>
  <c i="6" r="F41"/>
  <c i="1" r="BD63"/>
  <c r="BB61"/>
  <c i="6" r="F40"/>
  <c i="1" r="BC63"/>
  <c i="2" r="F41"/>
  <c i="1" r="BD57"/>
  <c i="7" r="F36"/>
  <c i="1" r="BC64"/>
  <c i="7" r="F35"/>
  <c i="1" r="BB64"/>
  <c i="5" r="F40"/>
  <c i="1" r="BC62"/>
  <c r="BC61"/>
  <c r="AY61"/>
  <c i="4" r="F40"/>
  <c i="1" r="BC60"/>
  <c i="2" r="F38"/>
  <c i="1" r="BA57"/>
  <c i="5" r="J37"/>
  <c i="1" r="AV62"/>
  <c i="4" r="J38"/>
  <c i="1" r="AW60"/>
  <c i="3" r="F40"/>
  <c i="1" r="BC58"/>
  <c i="4" r="F39"/>
  <c i="1" r="BB60"/>
  <c i="3" r="F39"/>
  <c i="1" r="BB58"/>
  <c i="5" r="F37"/>
  <c i="1" r="AZ62"/>
  <c r="AZ61"/>
  <c r="AV61"/>
  <c i="6" r="J38"/>
  <c i="1" r="AW63"/>
  <c i="2" r="J37"/>
  <c i="1" r="AV57"/>
  <c i="3" r="J38"/>
  <c i="1" r="AW58"/>
  <c r="AS59"/>
  <c i="3" r="F38"/>
  <c i="1" r="BA58"/>
  <c i="4" r="F41"/>
  <c i="1" r="BD60"/>
  <c i="7" r="F37"/>
  <c i="1" r="BD64"/>
  <c i="2" r="F39"/>
  <c i="1" r="BB57"/>
  <c i="5" r="F41"/>
  <c i="1" r="BD62"/>
  <c r="BD61"/>
  <c i="6" r="F38"/>
  <c i="1" r="BA63"/>
  <c i="6" r="F39"/>
  <c i="1" r="BB63"/>
  <c i="2" r="F37"/>
  <c i="1" r="AZ57"/>
  <c i="2" l="1" r="P286"/>
  <c i="7" r="T86"/>
  <c r="T85"/>
  <c i="2" r="T286"/>
  <c r="P128"/>
  <c i="5" r="BK129"/>
  <c r="J129"/>
  <c r="J71"/>
  <c i="7" r="R86"/>
  <c r="R85"/>
  <c i="2" r="T128"/>
  <c r="T117"/>
  <c i="5" r="R100"/>
  <c i="2" r="P458"/>
  <c r="R117"/>
  <c r="T458"/>
  <c i="3" r="R100"/>
  <c r="R99"/>
  <c i="4" r="T101"/>
  <c r="T100"/>
  <c i="6" r="R207"/>
  <c r="R97"/>
  <c r="P207"/>
  <c r="P97"/>
  <c i="1" r="AU63"/>
  <c i="6" r="BK207"/>
  <c r="J207"/>
  <c r="J70"/>
  <c r="T97"/>
  <c i="5" r="T129"/>
  <c r="T100"/>
  <c i="4" r="P101"/>
  <c r="P100"/>
  <c i="1" r="AU60"/>
  <c i="4" r="BK101"/>
  <c r="J101"/>
  <c r="J68"/>
  <c i="3" r="T100"/>
  <c r="T99"/>
  <c i="2" r="P117"/>
  <c r="P116"/>
  <c i="1" r="AU57"/>
  <c i="5" r="P100"/>
  <c i="1" r="AU62"/>
  <c i="2" r="R458"/>
  <c r="BK286"/>
  <c r="J286"/>
  <c r="J74"/>
  <c i="4" r="BK225"/>
  <c r="J225"/>
  <c r="J74"/>
  <c i="7" r="BK86"/>
  <c r="BK85"/>
  <c r="J85"/>
  <c r="J59"/>
  <c i="5" r="J101"/>
  <c r="J68"/>
  <c i="3" r="BK100"/>
  <c r="J100"/>
  <c r="J68"/>
  <c i="1" r="BB56"/>
  <c r="AX56"/>
  <c i="4" r="F37"/>
  <c i="1" r="AZ60"/>
  <c r="BC59"/>
  <c r="AY59"/>
  <c i="5" r="J38"/>
  <c i="1" r="AW62"/>
  <c r="AT62"/>
  <c r="BB59"/>
  <c r="AX59"/>
  <c r="BD59"/>
  <c r="AU56"/>
  <c r="AX61"/>
  <c i="3" r="J37"/>
  <c i="1" r="AV58"/>
  <c r="AT58"/>
  <c i="7" r="F33"/>
  <c i="1" r="AZ64"/>
  <c r="AT57"/>
  <c r="BD56"/>
  <c i="4" r="J37"/>
  <c i="1" r="AV60"/>
  <c r="AT60"/>
  <c i="5" r="F38"/>
  <c i="1" r="BA62"/>
  <c r="BA61"/>
  <c r="AW61"/>
  <c r="AT61"/>
  <c i="3" r="F37"/>
  <c i="1" r="AZ58"/>
  <c r="AZ56"/>
  <c i="7" r="J33"/>
  <c i="1" r="AV64"/>
  <c r="AT64"/>
  <c i="6" r="F37"/>
  <c i="1" r="AZ63"/>
  <c r="AZ59"/>
  <c r="AV59"/>
  <c r="AS55"/>
  <c r="AS54"/>
  <c i="6" r="J37"/>
  <c i="1" r="AV63"/>
  <c r="AT63"/>
  <c r="AU61"/>
  <c i="2" r="F40"/>
  <c i="1" r="BC57"/>
  <c r="BC56"/>
  <c r="BA56"/>
  <c i="5" l="1" r="BK100"/>
  <c r="J100"/>
  <c r="J67"/>
  <c i="2" r="R116"/>
  <c r="T116"/>
  <c r="BK117"/>
  <c r="J117"/>
  <c r="J68"/>
  <c i="4" r="BK100"/>
  <c r="J100"/>
  <c i="6" r="BK97"/>
  <c r="J97"/>
  <c r="J67"/>
  <c i="7" r="J86"/>
  <c r="J60"/>
  <c i="3" r="BK99"/>
  <c r="J99"/>
  <c r="J67"/>
  <c i="1" r="AY56"/>
  <c r="AW56"/>
  <c i="4" r="J34"/>
  <c i="1" r="AG60"/>
  <c r="BC55"/>
  <c i="7" r="J30"/>
  <c i="1" r="AG64"/>
  <c r="AU59"/>
  <c r="BA59"/>
  <c r="AW59"/>
  <c r="AV56"/>
  <c r="AZ55"/>
  <c r="AV55"/>
  <c r="BD55"/>
  <c r="BB55"/>
  <c i="4" l="1" r="J43"/>
  <c i="7" r="J39"/>
  <c i="2" r="BK116"/>
  <c r="J116"/>
  <c r="J67"/>
  <c i="4" r="J67"/>
  <c i="1" r="AN60"/>
  <c r="AN64"/>
  <c i="5" r="J34"/>
  <c i="1" r="AG62"/>
  <c r="AG61"/>
  <c r="AN61"/>
  <c r="BB54"/>
  <c r="W31"/>
  <c r="AU55"/>
  <c r="AU54"/>
  <c i="6" r="J34"/>
  <c i="1" r="AG63"/>
  <c r="AT56"/>
  <c r="BA55"/>
  <c r="AW55"/>
  <c r="AT55"/>
  <c i="3" r="J34"/>
  <c i="1" r="AG58"/>
  <c r="AN58"/>
  <c r="BC54"/>
  <c r="W32"/>
  <c r="AX55"/>
  <c r="BD54"/>
  <c r="W33"/>
  <c r="AT59"/>
  <c r="AY55"/>
  <c r="AZ54"/>
  <c r="AV54"/>
  <c r="AK29"/>
  <c i="5" l="1" r="J43"/>
  <c i="1" r="AN62"/>
  <c i="6" r="J43"/>
  <c i="3" r="J43"/>
  <c i="1" r="AN63"/>
  <c r="AG59"/>
  <c r="AX54"/>
  <c i="2" r="J34"/>
  <c i="1" r="AG57"/>
  <c r="AN57"/>
  <c r="BA54"/>
  <c r="W30"/>
  <c r="W29"/>
  <c r="AY54"/>
  <c l="1" r="AN59"/>
  <c i="2" r="J43"/>
  <c i="1" r="AW54"/>
  <c r="AK30"/>
  <c r="AG56"/>
  <c r="AG55"/>
  <c r="AG54"/>
  <c r="AK26"/>
  <c l="1" r="AN55"/>
  <c r="AN5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<sst xmlns="http://schemas.openxmlformats.org/spreadsheetml/2006/main">
  <si>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</si>
  <si>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</si>
  <si>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</si>
  <si>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</si>
  <si>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</si>
  <si>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{76f85d5b-6b2a-4769-bfb8-7a2d760cf760}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</si>
  <si>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</si>
  <si>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</si>
  <si>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</si>
  <si>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</si>
  <si>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</si>
  <si>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</si>
  <si>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</si>
  <si>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</si>
  <si>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11/2024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</si>
  <si>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</si>
  <si>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</si>
  <si>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Karlovice ON - oprava bytových jednotek</t>
  </si>
  <si>
    <t>KSO:</t>
  </si>
  <si>
    <t/>
  </si>
  <si>
    <t>CC-CZ:</t>
  </si>
  <si>
    <t>Místo:</t>
  </si>
  <si>
    <t xml:space="preserve"> žel. zastávka Karlovice</t>
  </si>
  <si>
    <t>Datum:</t>
  </si>
  <si>
    <t>5. 9. 2024</t>
  </si>
  <si>
    <t>Zadavatel:</t>
  </si>
  <si>
    <t>IČ:</t>
  </si>
  <si>
    <t xml:space="preserve"> Správa železnic, státní organizace</t>
  </si>
  <si>
    <t>DIČ:</t>
  </si>
  <si>
    <t>Uchazeč:</t>
  </si>
  <si>
    <t>Vyplň údaj</t>
  </si>
  <si>
    <t>Projektant:</t>
  </si>
  <si>
    <t xml:space="preserve"> Ing. Jaromír Benka</t>
  </si>
  <si>
    <t>True</t>
  </si>
  <si>
    <t>Zpracovatel:</t>
  </si>
  <si>
    <t>Ing. Petr Křemínský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</si>
  <si>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</si>
  <si>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</si>
  <si>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</si>
  <si>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</si>
  <si>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</si>
  <si>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</si>
  <si>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</si>
  <si>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</si>
  <si>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</si>
  <si>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</si>
  <si>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</si>
  <si>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</si>
  <si>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</si>
  <si>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</si>
  <si>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</si>
  <si>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</si>
  <si>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</si>
  <si>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</si>
  <si>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</si>
  <si>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</si>
  <si>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</si>
  <si>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</si>
  <si>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</si>
  <si>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</si>
  <si>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</si>
  <si>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</si>
  <si>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</si>
  <si>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</si>
  <si>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</si>
  <si>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</si>
  <si>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</si>
  <si>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</si>
  <si>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</si>
  <si>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</si>
  <si>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</si>
  <si>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</si>
  <si>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</si>
  <si>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</si>
  <si>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</si>
  <si>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</si>
  <si>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01.1</t>
  </si>
  <si>
    <t>Interiér ( stavební úpravy+profese)</t>
  </si>
  <si>
    <t>STA</t>
  </si>
  <si>
    <t>1</t>
  </si>
  <si>
    <t>{bccbf980-f367-4725-a22e-840e24d964db}</t>
  </si>
  <si>
    <t>D.1.1</t>
  </si>
  <si>
    <t>Architektonicko stavební řešení</t>
  </si>
  <si>
    <t>Soupis</t>
  </si>
  <si>
    <t>2</t>
  </si>
  <si>
    <t>{3efe6bd0-b2e4-4549-902b-a7e980a41c85}</t>
  </si>
  <si>
    <t>/</t>
  </si>
  <si>
    <t>D1.1</t>
  </si>
  <si>
    <t>Stavební část</t>
  </si>
  <si>
    <t>3</t>
  </si>
  <si>
    <t>{89772e04-d56f-46da-9bf9-4d0271235536}</t>
  </si>
  <si>
    <t>SAN_1NP</t>
  </si>
  <si>
    <t>Sanace 1.NP- pouze byt č.1</t>
  </si>
  <si>
    <t>{60323e81-01ea-436f-8769-fe7f73ea17c0}</t>
  </si>
  <si>
    <t>D.1.4</t>
  </si>
  <si>
    <t>Technická zařízení budov</t>
  </si>
  <si>
    <t>{65ab4ea9-6e65-4f87-b4c6-43f4a705cdc7}</t>
  </si>
  <si>
    <t>D.4.1</t>
  </si>
  <si>
    <t>Zdravotechnika</t>
  </si>
  <si>
    <t>{9263620d-aa66-40d3-9551-5e523cdebe0d}</t>
  </si>
  <si>
    <t>D.4.2</t>
  </si>
  <si>
    <t>Vytápění</t>
  </si>
  <si>
    <t>{ce7d63e3-4129-4ca2-a61f-314ea14529b2}</t>
  </si>
  <si>
    <t>TČ</t>
  </si>
  <si>
    <t>ÚT+tepelné čerpadlo</t>
  </si>
  <si>
    <t>4</t>
  </si>
  <si>
    <t>{72527eb2-0380-4d10-9e77-fdd066ac5b57}</t>
  </si>
  <si>
    <t>D.4.3</t>
  </si>
  <si>
    <t>Elektroinstalace</t>
  </si>
  <si>
    <t>{71f92a2c-482d-4a18-8b3a-4e2534dd679f}</t>
  </si>
  <si>
    <t>VRN</t>
  </si>
  <si>
    <t>Vedlejší rozpočtové náklady</t>
  </si>
  <si>
    <t>{b37d6f90-7c7c-4112-a31f-2c4f52dbfc13}</t>
  </si>
  <si>
    <t>KRYCÍ LIST SOUPISU PRACÍ</t>
  </si>
  <si>
    <t>Objekt:</t>
  </si>
  <si>
    <t>SO 01.1 - Interiér ( stavební úpravy+profese)</t>
  </si>
  <si>
    <t>Soupis:</t>
  </si>
  <si>
    <t>D.1.1 - Architektonicko stavební řešení</t>
  </si>
  <si>
    <t>Úroveň 3:</t>
  </si>
  <si>
    <t>D1.1 - Stavební část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</si>
  <si>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</si>
  <si>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</si>
  <si>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</si>
  <si>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</si>
  <si>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</si>
  <si>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</si>
  <si>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</si>
  <si>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</si>
  <si>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</si>
  <si>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</si>
  <si>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</si>
  <si>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</si>
  <si>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</si>
  <si>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</si>
  <si>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</si>
  <si>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</si>
  <si>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</si>
  <si>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</si>
  <si>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</si>
  <si>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</si>
  <si>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</si>
  <si>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</si>
  <si>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</si>
  <si>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</si>
  <si>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</si>
  <si>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</si>
  <si>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</si>
  <si>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</si>
  <si>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</si>
  <si>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</si>
  <si>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</si>
  <si>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</si>
  <si>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</si>
  <si>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</si>
  <si>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</si>
  <si>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</si>
  <si>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</si>
  <si>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</si>
  <si>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</si>
  <si>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</si>
  <si>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</si>
  <si>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</si>
  <si>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</si>
  <si>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</si>
  <si>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</si>
  <si>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</si>
  <si>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</si>
  <si>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</si>
  <si>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342241112</t>
  </si>
  <si>
    <t>Příčky nebo přizdívky jednoduché z cihel nebo příčkovek pálených na maltu MVC nebo MC lícových, včetně spárování dl. 290 mm (český formát 290x140x65 mm) plných, tl. 140 mm</t>
  </si>
  <si>
    <t>m2</t>
  </si>
  <si>
    <t>CS ÚRS 2024 02</t>
  </si>
  <si>
    <t>5</t>
  </si>
  <si>
    <t>-1427959335</t>
  </si>
  <si>
    <t>Online PSC</t>
  </si>
  <si>
    <t>https://podminky.urs.cz/item/CS_URS_2024_02/342241112</t>
  </si>
  <si>
    <t>VV</t>
  </si>
  <si>
    <t>2,75*2,7</t>
  </si>
  <si>
    <t>342291112</t>
  </si>
  <si>
    <t>Ukotvení příček polyuretanovou pěnou, tl. příčky přes 100 mm</t>
  </si>
  <si>
    <t>m</t>
  </si>
  <si>
    <t>-2122427522</t>
  </si>
  <si>
    <t>https://podminky.urs.cz/item/CS_URS_2024_02/342291112</t>
  </si>
  <si>
    <t>2,7+2,7+2</t>
  </si>
  <si>
    <t>342291143</t>
  </si>
  <si>
    <t>Ukotvení příček expanzní maltou, tl. příčky přes 100 mm</t>
  </si>
  <si>
    <t>-1857392564</t>
  </si>
  <si>
    <t>https://podminky.urs.cz/item/CS_URS_2024_02/342291143</t>
  </si>
  <si>
    <t>2,75+2,75+2,75</t>
  </si>
  <si>
    <t>6</t>
  </si>
  <si>
    <t>Úpravy povrchů, podlahy a osazování výplní</t>
  </si>
  <si>
    <t>611142001</t>
  </si>
  <si>
    <t>Pletivo vnitřních ploch v ploše nebo pruzích, na plném podkladu sklovláknité vtlačené do tmelu včetně tmelu stropů</t>
  </si>
  <si>
    <t>1514830711</t>
  </si>
  <si>
    <t>https://podminky.urs.cz/item/CS_URS_2024_02/611142001</t>
  </si>
  <si>
    <t>"sklep"</t>
  </si>
  <si>
    <t>6,4+8,5+5,6+12,3+15,6+7,1</t>
  </si>
  <si>
    <t>"I.NP"</t>
  </si>
  <si>
    <t>Součet</t>
  </si>
  <si>
    <t>611321131</t>
  </si>
  <si>
    <t>Vápenocementový štuk vnitřních ploch tloušťky do 3 mm vodorovných konstrukcí stropů rovných</t>
  </si>
  <si>
    <t>1073916802</t>
  </si>
  <si>
    <t>https://podminky.urs.cz/item/CS_URS_2024_02/611321131</t>
  </si>
  <si>
    <t>612321131</t>
  </si>
  <si>
    <t>Vápenocementový štuk vnitřních ploch tloušťky do 3 mm svislých konstrukcí stěn</t>
  </si>
  <si>
    <t>-509374538</t>
  </si>
  <si>
    <t>https://podminky.urs.cz/item/CS_URS_2024_02/612321131</t>
  </si>
  <si>
    <t>"1.NP"</t>
  </si>
  <si>
    <t>(2,1+2,1+2,1+2,1+2,1+2,1+1,9+3,1+4,15+4,7+4,7+4,3+4,3+3+3+3,3+3,3)*3,3</t>
  </si>
  <si>
    <t>(3,1+4,15)*2,3</t>
  </si>
  <si>
    <t>-(0,9*1,97)</t>
  </si>
  <si>
    <t>-(0,8*1,97*6)</t>
  </si>
  <si>
    <t>-(0,6*1,97*2)</t>
  </si>
  <si>
    <t>"2.NP"</t>
  </si>
  <si>
    <t>(2,7+2,7+1,5+1,5+1,8+1,8+1,3+1,3+1,75+1,75+4,15+4,15+4,15+4,32+4,32+4,35+4,35+4,35+1,7+1,7+3,3+3,3+10+3,6+8,6+8,6+8,3+3,5+5,6+2,4+3,5+1,9+5,9)*2,6</t>
  </si>
  <si>
    <t>-(0,6*1,97*8)</t>
  </si>
  <si>
    <t>-(0,8*1,97*8)</t>
  </si>
  <si>
    <t>-(0,7*1,97*4)</t>
  </si>
  <si>
    <t>7</t>
  </si>
  <si>
    <t>612325111</t>
  </si>
  <si>
    <t>Vápenocementová omítka rýh hladká, ve stěnách, šířky rýhy do 150 mm</t>
  </si>
  <si>
    <t>-1539551585</t>
  </si>
  <si>
    <t>https://podminky.urs.cz/item/CS_URS_2024_02/612325111</t>
  </si>
  <si>
    <t>8</t>
  </si>
  <si>
    <t>612325411</t>
  </si>
  <si>
    <t>Oprava vápenocementové omítky vnitřních ploch hladké, tl. do 20 mm stěn, v rozsahu opravované plochy do 10%</t>
  </si>
  <si>
    <t>-1726204450</t>
  </si>
  <si>
    <t>https://podminky.urs.cz/item/CS_URS_2024_02/612325411</t>
  </si>
  <si>
    <t>"schodiště"</t>
  </si>
  <si>
    <t>7,3*3+(4,05+2,65)*2*2,3+(4,5+2,8)*2*6</t>
  </si>
  <si>
    <t>-(0,9*1,97*3)</t>
  </si>
  <si>
    <t>-(0,6*1,97)</t>
  </si>
  <si>
    <t>-(1*1,97)</t>
  </si>
  <si>
    <t>-(1,2*1,97)</t>
  </si>
  <si>
    <t>-(2*1,97)</t>
  </si>
  <si>
    <t>9</t>
  </si>
  <si>
    <t>612325412</t>
  </si>
  <si>
    <t>Oprava vápenocementové omítky vnitřních ploch hladké, tl. do 20 mm stěn, v rozsahu opravované plochy přes 10 do 30%</t>
  </si>
  <si>
    <t>290665701</t>
  </si>
  <si>
    <t>https://podminky.urs.cz/item/CS_URS_2024_02/612325412</t>
  </si>
  <si>
    <t>(2,1+2,1+2,1+2,1+2,1+2,1+1,9+3,1+3,1+4,15+4,15+4,7+4,7+4,3+4,3+3+3+3,3+3,3)*3,3</t>
  </si>
  <si>
    <t>61</t>
  </si>
  <si>
    <t>Úprava povrchů vnitřních</t>
  </si>
  <si>
    <t>10</t>
  </si>
  <si>
    <t>612135101</t>
  </si>
  <si>
    <t>Hrubá výplň rýh maltou jakékoli šířky rýhy ve stěnách</t>
  </si>
  <si>
    <t>-1815755742</t>
  </si>
  <si>
    <t>https://podminky.urs.cz/item/CS_URS_2024_02/612135101</t>
  </si>
  <si>
    <t>40*0,07</t>
  </si>
  <si>
    <t>450*0,05</t>
  </si>
  <si>
    <t>15*0,15</t>
  </si>
  <si>
    <t>30*0,1</t>
  </si>
  <si>
    <t>Mezisoučet</t>
  </si>
  <si>
    <t>11</t>
  </si>
  <si>
    <t>612142001</t>
  </si>
  <si>
    <t>Pletivo vnitřních ploch v ploše nebo pruzích, na plném podkladu sklovláknité vtlačené do tmelu včetně tmelu stěn</t>
  </si>
  <si>
    <t>-1665644753</t>
  </si>
  <si>
    <t>https://podminky.urs.cz/item/CS_URS_2024_02/612142001</t>
  </si>
  <si>
    <t>"stěny"</t>
  </si>
  <si>
    <t>"101"(2,8*2+4,5*2)*3,5</t>
  </si>
  <si>
    <t>"102"(2,1*4)*3,3</t>
  </si>
  <si>
    <t>"103"(2,1*2+1,9*2)*3,3</t>
  </si>
  <si>
    <t>"104"(3,1*2+4,2*2)*3,3</t>
  </si>
  <si>
    <t>"105"(4,7*2+4,2*2)*3,3</t>
  </si>
  <si>
    <t>"106"(3,3*2+3*2)*3,3</t>
  </si>
  <si>
    <t>"201"(2,8*4)*3,5</t>
  </si>
  <si>
    <t>"202"(1,6*2+3,7*2)*2,6</t>
  </si>
  <si>
    <t>"203"(3*2+1*2)*2,6</t>
  </si>
  <si>
    <t>"204"(2,7*2+1,5*2)*2,6</t>
  </si>
  <si>
    <t>"205"(1,8*2+1,3*2)*0,6</t>
  </si>
  <si>
    <t>"206"(1,8*2+4,2*2)*2,6</t>
  </si>
  <si>
    <t>"207"(4,3*2+4,2*2)*2,6</t>
  </si>
  <si>
    <t>"208"(1,7*2+4,4*2)*2,6</t>
  </si>
  <si>
    <t>"209"(3,3*2+5*2)*2,6</t>
  </si>
  <si>
    <t>"210"(1,8*2+4,3*2)*2,6</t>
  </si>
  <si>
    <t>"211"(4,2*2+4,3*2)*2,6</t>
  </si>
  <si>
    <t>"212"(1,8*2+2,8*2)*2,6</t>
  </si>
  <si>
    <t>"213"(1,8*2+1,2*2)*2,6</t>
  </si>
  <si>
    <t>63</t>
  </si>
  <si>
    <t>Podlahy a podlahové konstrukce</t>
  </si>
  <si>
    <t>12</t>
  </si>
  <si>
    <t>631312141</t>
  </si>
  <si>
    <t>Doplnění dosavadních mazanin prostým betonem s dodáním hmot, bez potěru, plochy jednotlivě rýh v dosavadních mazaninách</t>
  </si>
  <si>
    <t>m3</t>
  </si>
  <si>
    <t>1265407163</t>
  </si>
  <si>
    <t>https://podminky.urs.cz/item/CS_URS_2024_02/631312141</t>
  </si>
  <si>
    <t>10*0,25*0,3</t>
  </si>
  <si>
    <t>13</t>
  </si>
  <si>
    <t>632450131</t>
  </si>
  <si>
    <t>Potěr cementový vyrovnávací ze suchých směsí v ploše o průměrné (střední) tl. od 10 do 20 mm</t>
  </si>
  <si>
    <t>-822532833</t>
  </si>
  <si>
    <t>https://podminky.urs.cz/item/CS_URS_2024_02/632450131</t>
  </si>
  <si>
    <t>"do tl.60 mm"</t>
  </si>
  <si>
    <t>"101"7,3</t>
  </si>
  <si>
    <t>"102"4,4</t>
  </si>
  <si>
    <t>"103"4,0</t>
  </si>
  <si>
    <t>"104"12,9</t>
  </si>
  <si>
    <t>"105"20,2</t>
  </si>
  <si>
    <t>"106"10,0</t>
  </si>
  <si>
    <t>14</t>
  </si>
  <si>
    <t>632450134</t>
  </si>
  <si>
    <t>Potěr cementový vyrovnávací ze suchých směsí v ploše o průměrné (střední) tl. přes 40 do 50 mm</t>
  </si>
  <si>
    <t>125391901</t>
  </si>
  <si>
    <t>https://podminky.urs.cz/item/CS_URS_2024_02/632450134</t>
  </si>
  <si>
    <t>632481213</t>
  </si>
  <si>
    <t>Separační vrstva k oddělení podlahových vrstev z polyetylénové fólie</t>
  </si>
  <si>
    <t>1930687570</t>
  </si>
  <si>
    <t>https://podminky.urs.cz/item/CS_URS_2024_02/632481213</t>
  </si>
  <si>
    <t>102,5</t>
  </si>
  <si>
    <t>64</t>
  </si>
  <si>
    <t>Osazování výplní otvorů</t>
  </si>
  <si>
    <t>16</t>
  </si>
  <si>
    <t>642942611</t>
  </si>
  <si>
    <t>Osazování zárubní nebo rámů kovových dveřních lisovaných nebo z úhelníků bez dveřních křídel na montážní pěnu, plochy otvoru do 2,5 m2</t>
  </si>
  <si>
    <t>kus</t>
  </si>
  <si>
    <t>-1311289297</t>
  </si>
  <si>
    <t>https://podminky.urs.cz/item/CS_URS_2024_02/642942611</t>
  </si>
  <si>
    <t>"T05"4</t>
  </si>
  <si>
    <t>"T06"2</t>
  </si>
  <si>
    <t>"T07"5</t>
  </si>
  <si>
    <t>"T08"2</t>
  </si>
  <si>
    <t>17</t>
  </si>
  <si>
    <t>M</t>
  </si>
  <si>
    <t>55331430</t>
  </si>
  <si>
    <t>zárubeň jednokřídlá ocelová pro dodatečnou montáž tl stěny 75-100mm rozměru 600/1970, 2100mm</t>
  </si>
  <si>
    <t>32</t>
  </si>
  <si>
    <t>526765957</t>
  </si>
  <si>
    <t>18</t>
  </si>
  <si>
    <t>55331432</t>
  </si>
  <si>
    <t>zárubeň jednokřídlá ocelová pro dodatečnou montáž tl stěny 75-100mm rozměru 800/1970, 2100mm</t>
  </si>
  <si>
    <t>-1715630367</t>
  </si>
  <si>
    <t>19</t>
  </si>
  <si>
    <t>642945111</t>
  </si>
  <si>
    <t>Osazování ocelových zárubní protipožárních nebo protiplynových dveří do vynechaného otvoru, s obetonováním, dveří jednokřídlových do 2,5 m2</t>
  </si>
  <si>
    <t>-1445832281</t>
  </si>
  <si>
    <t>https://podminky.urs.cz/item/CS_URS_2024_02/642945111</t>
  </si>
  <si>
    <t>"T09"1</t>
  </si>
  <si>
    <t>"T10"1</t>
  </si>
  <si>
    <t>20</t>
  </si>
  <si>
    <t>55331558</t>
  </si>
  <si>
    <t>zárubeň jednokřídlá ocelová pro zdění s protipožární úpravou tl stěny 75-100mm rozměru 900/1970, 2100mm</t>
  </si>
  <si>
    <t>-150205255</t>
  </si>
  <si>
    <t>"Zárubeň T09"1</t>
  </si>
  <si>
    <t>"Zárubeň T10"1</t>
  </si>
  <si>
    <t>Ostatní konstrukce a práce, bourání</t>
  </si>
  <si>
    <t>952901131</t>
  </si>
  <si>
    <t>Čištění budov při provádění oprav a udržovacích prací konstrukcí nebo prvků omytím</t>
  </si>
  <si>
    <t>2129978076</t>
  </si>
  <si>
    <t>https://podminky.urs.cz/item/CS_URS_2024_02/952901131</t>
  </si>
  <si>
    <t>22</t>
  </si>
  <si>
    <t>962031133</t>
  </si>
  <si>
    <t>Bourání příček nebo přizdívek z cihel pálených plných nebo dutých, tl. přes 100 do 150 mm</t>
  </si>
  <si>
    <t>1608964438</t>
  </si>
  <si>
    <t>https://podminky.urs.cz/item/CS_URS_2024_02/962031133</t>
  </si>
  <si>
    <t>"2.NP"10</t>
  </si>
  <si>
    <t>23</t>
  </si>
  <si>
    <t>965045113</t>
  </si>
  <si>
    <t>Bourání potěrů tl. do 50 mm cementových nebo pískocementových, plochy přes 4 m2</t>
  </si>
  <si>
    <t>924313021</t>
  </si>
  <si>
    <t>https://podminky.urs.cz/item/CS_URS_2024_02/965045113</t>
  </si>
  <si>
    <t>4,4+4+12,9+20,2+10</t>
  </si>
  <si>
    <t>5,5+2,6+4,1+2,3+7,3+18,8+7,3+16,5+7,3+17,8+4,9+2,1</t>
  </si>
  <si>
    <t>24</t>
  </si>
  <si>
    <t>965081611</t>
  </si>
  <si>
    <t>Odsekání soklíků včetně otlučení podkladní omítky až na zdivo rovných</t>
  </si>
  <si>
    <t>86861764</t>
  </si>
  <si>
    <t>https://podminky.urs.cz/item/CS_URS_2024_02/965081611</t>
  </si>
  <si>
    <t>1,2+1,3+2,1+1,5</t>
  </si>
  <si>
    <t>2,95+2,95+0,95+0,35+2,85+2,85+0,75+0,75</t>
  </si>
  <si>
    <t>25</t>
  </si>
  <si>
    <t>974031164</t>
  </si>
  <si>
    <t>Vysekání rýh ve zdivu cihelném na maltu vápennou nebo vápenocementovou do hl. 150 mm a šířky do 150 mm</t>
  </si>
  <si>
    <t>648929043</t>
  </si>
  <si>
    <t>https://podminky.urs.cz/item/CS_URS_2024_02/974031164</t>
  </si>
  <si>
    <t>26</t>
  </si>
  <si>
    <t>977151112</t>
  </si>
  <si>
    <t>Jádrové vrty diamantovými korunkami do stavebních materiálů (železobetonu, betonu, cihel, obkladů, dlažeb, kamene) průměru přes 35 do 40 mm</t>
  </si>
  <si>
    <t>1557599372</t>
  </si>
  <si>
    <t>https://podminky.urs.cz/item/CS_URS_2024_02/977151112</t>
  </si>
  <si>
    <t>0,8+1,5+1,86+2,8+1,2+1,4</t>
  </si>
  <si>
    <t>27</t>
  </si>
  <si>
    <t>978011161</t>
  </si>
  <si>
    <t>Otlučení vápenných nebo vápenocementových omítek vnitřních ploch stropů, v rozsahu přes 30 do 50 %</t>
  </si>
  <si>
    <t>1420875511</t>
  </si>
  <si>
    <t>https://podminky.urs.cz/item/CS_URS_2024_02/978011161</t>
  </si>
  <si>
    <t>28</t>
  </si>
  <si>
    <t>978011191</t>
  </si>
  <si>
    <t>Otlučení vápenných nebo vápenocementových omítek vnitřních ploch stropů, v rozsahu přes 50 do 100 %</t>
  </si>
  <si>
    <t>1020164818</t>
  </si>
  <si>
    <t>https://podminky.urs.cz/item/CS_URS_2024_02/978011191</t>
  </si>
  <si>
    <t>29</t>
  </si>
  <si>
    <t>978013121</t>
  </si>
  <si>
    <t>Otlučení vápenných nebo vápenocementových omítek vnitřních ploch stěn s vyškrabáním spar, s očištěním zdiva, v rozsahu přes 5 do 10 %</t>
  </si>
  <si>
    <t>733212893</t>
  </si>
  <si>
    <t>https://podminky.urs.cz/item/CS_URS_2024_02/978013121</t>
  </si>
  <si>
    <t>"Schodiště"</t>
  </si>
  <si>
    <t>7,3*3</t>
  </si>
  <si>
    <t>(4,05+2,65)*2*2,3</t>
  </si>
  <si>
    <t>(4,5+2,8)*2*6</t>
  </si>
  <si>
    <t>30</t>
  </si>
  <si>
    <t>978013141</t>
  </si>
  <si>
    <t>Otlučení vápenných nebo vápenocementových omítek vnitřních ploch stěn s vyškrabáním spar, s očištěním zdiva, v rozsahu přes 10 do 30 %</t>
  </si>
  <si>
    <t>-583857741</t>
  </si>
  <si>
    <t>https://podminky.urs.cz/item/CS_URS_2024_02/978013141</t>
  </si>
  <si>
    <t>94</t>
  </si>
  <si>
    <t>Lešení a stavební výtahy</t>
  </si>
  <si>
    <t>31</t>
  </si>
  <si>
    <t>949111112</t>
  </si>
  <si>
    <t>Lešení lehké kozové trubkové o výšce lešeňové podlahy přes 1,2 do 1,9 m montáž</t>
  </si>
  <si>
    <t>sada</t>
  </si>
  <si>
    <t>1093765668</t>
  </si>
  <si>
    <t>https://podminky.urs.cz/item/CS_URS_2024_02/949111112</t>
  </si>
  <si>
    <t>949111212</t>
  </si>
  <si>
    <t>Lešení lehké kozové trubkové o výšce lešeňové podlahy přes 1,2 do 1,9 m příplatek k ceně za každý den použití</t>
  </si>
  <si>
    <t>-1378493077</t>
  </si>
  <si>
    <t>https://podminky.urs.cz/item/CS_URS_2024_02/949111212</t>
  </si>
  <si>
    <t>33</t>
  </si>
  <si>
    <t>949111812</t>
  </si>
  <si>
    <t>Lešení lehké kozové trubkové o výšce lešeňové podlahy přes 1,2 do 1,9 m demontáž</t>
  </si>
  <si>
    <t>-653871551</t>
  </si>
  <si>
    <t>https://podminky.urs.cz/item/CS_URS_2024_02/949111812</t>
  </si>
  <si>
    <t>95</t>
  </si>
  <si>
    <t>Různé dokončovací konstrukce a práce pozemních staveb</t>
  </si>
  <si>
    <t>34</t>
  </si>
  <si>
    <t>952901111</t>
  </si>
  <si>
    <t>Vyčištění budov nebo objektů před předáním do užívání budov bytové nebo občanské výstavby, světlé výšky podlaží do 4 m</t>
  </si>
  <si>
    <t>-2111064759</t>
  </si>
  <si>
    <t>https://podminky.urs.cz/item/CS_URS_2024_02/952901111</t>
  </si>
  <si>
    <t>"1.PP"</t>
  </si>
  <si>
    <t>"001"6,4</t>
  </si>
  <si>
    <t>"002"6,5</t>
  </si>
  <si>
    <t>"003"5,6</t>
  </si>
  <si>
    <t>"004"12,3</t>
  </si>
  <si>
    <t>"005"15,6</t>
  </si>
  <si>
    <t>"006"7,1</t>
  </si>
  <si>
    <t>"201"3,7</t>
  </si>
  <si>
    <t>"202"5,5</t>
  </si>
  <si>
    <t>"203"2,6</t>
  </si>
  <si>
    <t>"204"4,1</t>
  </si>
  <si>
    <t>"205"2,3</t>
  </si>
  <si>
    <t>"206"7,3</t>
  </si>
  <si>
    <t>"207"18,8</t>
  </si>
  <si>
    <t>"208"7,3</t>
  </si>
  <si>
    <t>"209"16,5</t>
  </si>
  <si>
    <t>"210"7,3</t>
  </si>
  <si>
    <t>"211"17,8</t>
  </si>
  <si>
    <t>"212"4,9</t>
  </si>
  <si>
    <t>"213"2,1</t>
  </si>
  <si>
    <t>35</t>
  </si>
  <si>
    <t>953943211</t>
  </si>
  <si>
    <t>Osazování drobných kovových předmětů kotvených do stěny hasicího přístroje</t>
  </si>
  <si>
    <t>-487007758</t>
  </si>
  <si>
    <t>https://podminky.urs.cz/item/CS_URS_2024_02/953943211</t>
  </si>
  <si>
    <t>"dle PBŘ"3</t>
  </si>
  <si>
    <t>36</t>
  </si>
  <si>
    <t>44932114.RRHP</t>
  </si>
  <si>
    <t>přístroj hasicí ruční dle PBŘ</t>
  </si>
  <si>
    <t>600617368</t>
  </si>
  <si>
    <t>96</t>
  </si>
  <si>
    <t>Bourání konstrukcí</t>
  </si>
  <si>
    <t>37</t>
  </si>
  <si>
    <t>968072455</t>
  </si>
  <si>
    <t>Vybourání kovových rámů oken s křídly, dveřních zárubní, vrat, stěn, ostění nebo obkladů dveřních zárubní, plochy do 2 m2</t>
  </si>
  <si>
    <t>916249843</t>
  </si>
  <si>
    <t>https://podminky.urs.cz/item/CS_URS_2024_02/968072455</t>
  </si>
  <si>
    <t>"-4ks 109,110,111,112" (0,6*2)*(9-4)</t>
  </si>
  <si>
    <t>(0,8*2)*7</t>
  </si>
  <si>
    <t>(0,9*2)*2</t>
  </si>
  <si>
    <t>97</t>
  </si>
  <si>
    <t>Prorážení otvorů a ostatní bourací práce</t>
  </si>
  <si>
    <t>38</t>
  </si>
  <si>
    <t>965081213</t>
  </si>
  <si>
    <t>Bourání podlah z dlaždic bez podkladního lože nebo mazaniny, s jakoukoliv výplní spár keramických nebo xylolitových tl. do 10 mm, plochy přes 1 m2</t>
  </si>
  <si>
    <t>-1613155057</t>
  </si>
  <si>
    <t>https://podminky.urs.cz/item/CS_URS_2024_02/965081213</t>
  </si>
  <si>
    <t>"103"4,4</t>
  </si>
  <si>
    <t>39</t>
  </si>
  <si>
    <t>974031132</t>
  </si>
  <si>
    <t>Vysekání rýh ve zdivu cihelném na maltu vápennou nebo vápenocementovou do hl. 50 mm a šířky do 70 mm</t>
  </si>
  <si>
    <t>-1988660686</t>
  </si>
  <si>
    <t>https://podminky.urs.cz/item/CS_URS_2024_02/974031132</t>
  </si>
  <si>
    <t>"voda"40</t>
  </si>
  <si>
    <t>40</t>
  </si>
  <si>
    <t>974031143</t>
  </si>
  <si>
    <t>Vysekání rýh ve zdivu cihelném na maltu vápennou nebo vápenocementovou do hl. 70 mm a šířky do 100 mm</t>
  </si>
  <si>
    <t>-1665079423</t>
  </si>
  <si>
    <t>https://podminky.urs.cz/item/CS_URS_2024_02/974031143</t>
  </si>
  <si>
    <t>"kanalizace"30</t>
  </si>
  <si>
    <t>41</t>
  </si>
  <si>
    <t>974042587</t>
  </si>
  <si>
    <t>Vysekání rýh v betonové nebo jiné monolitické dlažbě s betonovým podkladem do hl. 250 mm a šířky do 300 mm</t>
  </si>
  <si>
    <t>1403404428</t>
  </si>
  <si>
    <t>https://podminky.urs.cz/item/CS_URS_2024_02/974042587</t>
  </si>
  <si>
    <t>"ZTI"10</t>
  </si>
  <si>
    <t>42</t>
  </si>
  <si>
    <t>978059541</t>
  </si>
  <si>
    <t>Odsekání obkladů stěn včetně otlučení podkladní omítky až na zdivo z obkládaček vnitřních, z jakýchkoliv materiálů, plochy přes 1 m2</t>
  </si>
  <si>
    <t>-72131695</t>
  </si>
  <si>
    <t>https://podminky.urs.cz/item/CS_URS_2024_02/978059541</t>
  </si>
  <si>
    <t>"103"(2,1*2+1,9*2)*2-(0,6*2)</t>
  </si>
  <si>
    <t>"104 u kuch.linky"(1+2,1)*0,6</t>
  </si>
  <si>
    <t>"204"(1,5*2+2,7*2)-(0,8*2)</t>
  </si>
  <si>
    <t>"205"(1,3*2+1,8*2)-(0,6*2)</t>
  </si>
  <si>
    <t>"209 u kuch.linky"(1+2,2)*0,6</t>
  </si>
  <si>
    <t>997</t>
  </si>
  <si>
    <t>Přesun sutě</t>
  </si>
  <si>
    <t>43</t>
  </si>
  <si>
    <t>997013212</t>
  </si>
  <si>
    <t>Vnitrostaveništní doprava suti a vybouraných hmot vodorovně do 50 m s naložením ručně pro budovy a haly výšky přes 6 do 9 m</t>
  </si>
  <si>
    <t>t</t>
  </si>
  <si>
    <t>-651047323</t>
  </si>
  <si>
    <t>https://podminky.urs.cz/item/CS_URS_2024_02/997013212</t>
  </si>
  <si>
    <t>44</t>
  </si>
  <si>
    <t>997006512</t>
  </si>
  <si>
    <t>Vodorovná doprava suti na skládku s naložením na dopravní prostředek a složením přes 100 m do 1 km</t>
  </si>
  <si>
    <t>-1093912673</t>
  </si>
  <si>
    <t>https://podminky.urs.cz/item/CS_URS_2024_02/997006512</t>
  </si>
  <si>
    <t>45</t>
  </si>
  <si>
    <t>997006519</t>
  </si>
  <si>
    <t>Vodorovná doprava suti na skládku Příplatek k ceně -6512 za každý další i započatý 1 km</t>
  </si>
  <si>
    <t>-267822235</t>
  </si>
  <si>
    <t>https://podminky.urs.cz/item/CS_URS_2024_02/997006519</t>
  </si>
  <si>
    <t>35,987*39</t>
  </si>
  <si>
    <t>46</t>
  </si>
  <si>
    <t>997013631</t>
  </si>
  <si>
    <t>Poplatek za uložení stavebního odpadu na skládce (skládkovné) směsného stavebního a demoličního zatříděného do Katalogu odpadů pod kódem 17 09 04</t>
  </si>
  <si>
    <t>673700487</t>
  </si>
  <si>
    <t>https://podminky.urs.cz/item/CS_URS_2024_02/997013631</t>
  </si>
  <si>
    <t>47</t>
  </si>
  <si>
    <t>997013635</t>
  </si>
  <si>
    <t>Poplatek za uložení stavebního odpadu na skládce (skládkovné) komunálního zatříděného do Katalogu odpadů pod kódem 20 03 01</t>
  </si>
  <si>
    <t>1445315299</t>
  </si>
  <si>
    <t>https://podminky.urs.cz/item/CS_URS_2024_02/997013635</t>
  </si>
  <si>
    <t>998</t>
  </si>
  <si>
    <t>Přesun hmot</t>
  </si>
  <si>
    <t>48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</si>
  <si>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</si>
  <si>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</si>
  <si>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-1593653778</t>
  </si>
  <si>
    <t>https://podminky.urs.cz/item/CS_URS_2024_02/998011002</t>
  </si>
  <si>
    <t>PSV</t>
  </si>
  <si>
    <t>Práce a dodávky PSV</t>
  </si>
  <si>
    <t>711</t>
  </si>
  <si>
    <t>Izolace proti vodě, vlhkosti a plynům</t>
  </si>
  <si>
    <t>49</t>
  </si>
  <si>
    <t>711111001</t>
  </si>
  <si>
    <t>Provedení izolace proti zemní vlhkosti natěradly a tmely za studena na ploše vodorovné V nátěrem penetračním</t>
  </si>
  <si>
    <t>853176786</t>
  </si>
  <si>
    <t>https://podminky.urs.cz/item/CS_URS_2024_02/711111001</t>
  </si>
  <si>
    <t>"1.NP - č.m. 101 - 106"(7,3+4,4+4,0+12,9+20,2+10)</t>
  </si>
  <si>
    <t>50</t>
  </si>
  <si>
    <t>11163150</t>
  </si>
  <si>
    <t>lak penetrační asfaltový</t>
  </si>
  <si>
    <t>879257230</t>
  </si>
  <si>
    <t>58,8*0,00033 "Přepočtené koeficientem množství</t>
  </si>
  <si>
    <t>51</t>
  </si>
  <si>
    <t>711113117</t>
  </si>
  <si>
    <t>Izolace proti zemní vlhkosti natěradly a tmely za studena na ploše vodorovné V těsnicí stěrkou jednosložkovu na bázi cementu</t>
  </si>
  <si>
    <t>474282728</t>
  </si>
  <si>
    <t>https://podminky.urs.cz/item/CS_URS_2024_02/711113117</t>
  </si>
  <si>
    <t>52</t>
  </si>
  <si>
    <t>711113127</t>
  </si>
  <si>
    <t>Izolace proti zemní vlhkosti natěradly a tmely za studena na ploše svislé S těsnicí stěrkou jednosložkovu na bázi cementu</t>
  </si>
  <si>
    <t>935729589</t>
  </si>
  <si>
    <t>https://podminky.urs.cz/item/CS_URS_2024_02/711113127</t>
  </si>
  <si>
    <t>53</t>
  </si>
  <si>
    <t>998711122</t>
  </si>
  <si>
    <t>Přesun hmot pro izolace proti vodě, vlhkosti a plynům stanovený z hmotnosti přesunovaného materiálu vodorovná dopravní vzdálenost do 50 m ruční (bez užití mechanizace) v objektech výšky přes 6 do 12 m</t>
  </si>
  <si>
    <t>-534565158</t>
  </si>
  <si>
    <t>https://podminky.urs.cz/item/CS_URS_2024_02/998711122</t>
  </si>
  <si>
    <t>713</t>
  </si>
  <si>
    <t>Izolace tepelné</t>
  </si>
  <si>
    <t>54</t>
  </si>
  <si>
    <t>713111121</t>
  </si>
  <si>
    <t>Montáž tepelné izolace stropů rohožemi, pásy, dílci, deskami, bloky (izolační materiál ve specifikaci) rovných spodem s uchycením (drátem, páskou apod.)</t>
  </si>
  <si>
    <t>713203879</t>
  </si>
  <si>
    <t>https://podminky.urs.cz/item/CS_URS_2024_02/713111121</t>
  </si>
  <si>
    <t>(14*4,3)</t>
  </si>
  <si>
    <t>4,45*2*3,3</t>
  </si>
  <si>
    <t>55</t>
  </si>
  <si>
    <t>63153712</t>
  </si>
  <si>
    <t>deska tepelně izolační minerální univerzální λ=0,036-0,037 tl 150mm</t>
  </si>
  <si>
    <t>542574002</t>
  </si>
  <si>
    <t>89,57*1,1 "Přepočtené koeficientem množství</t>
  </si>
  <si>
    <t>56</t>
  </si>
  <si>
    <t>713111128</t>
  </si>
  <si>
    <t>Montáž tepelné izolace stropů rohožemi, pásy, dílci, deskami, bloky (izolační materiál ve specifikaci) rovných spodem lepením celoplošně s mechanickým kotvením</t>
  </si>
  <si>
    <t>98131152</t>
  </si>
  <si>
    <t>https://podminky.urs.cz/item/CS_URS_2024_02/713111128</t>
  </si>
  <si>
    <t>sklep</t>
  </si>
  <si>
    <t>57</t>
  </si>
  <si>
    <t>28375873</t>
  </si>
  <si>
    <t>deska EPS 70 pro konstrukce s malým zatížením λ=0,039 tl 100mm</t>
  </si>
  <si>
    <t>2057414422</t>
  </si>
  <si>
    <t>55,5*1,05 "Přepočtené koeficientem množství</t>
  </si>
  <si>
    <t>58</t>
  </si>
  <si>
    <t>713151111</t>
  </si>
  <si>
    <t>Montáž tepelné izolace střech šikmých rohožemi, pásy, deskami (izolační materiál ve specifikaci) kladenými volně mezi krokve</t>
  </si>
  <si>
    <t>-1329678730</t>
  </si>
  <si>
    <t>https://podminky.urs.cz/item/CS_URS_2024_02/713151111</t>
  </si>
  <si>
    <t>(2,5*2*14)</t>
  </si>
  <si>
    <t>70*2 "Přepočtené koeficientem množství</t>
  </si>
  <si>
    <t>59</t>
  </si>
  <si>
    <t>-1465512544</t>
  </si>
  <si>
    <t>(2,5*2*14*2)</t>
  </si>
  <si>
    <t>140*1,1 "Přepočtené koeficientem množství</t>
  </si>
  <si>
    <t>60</t>
  </si>
  <si>
    <t>998713122</t>
  </si>
  <si>
    <t>Přesun hmot pro izolace tepelné stanovený z hmotnosti přesunovaného materiálu vodorovná dopravní vzdálenost do 50 m ruční (bez užití mechanizace) v objektech výšky přes 6 m do 12 m</t>
  </si>
  <si>
    <t>-37980775</t>
  </si>
  <si>
    <t>https://podminky.urs.cz/item/CS_URS_2024_02/998713122</t>
  </si>
  <si>
    <t>763</t>
  </si>
  <si>
    <t>Konstrukce suché výstavby</t>
  </si>
  <si>
    <t>763000000.Rdeska</t>
  </si>
  <si>
    <t>Systémová polystyrenová deska tl.20-30 m dle skladeb - dodávka+montáž</t>
  </si>
  <si>
    <t>-946850305</t>
  </si>
  <si>
    <t>62</t>
  </si>
  <si>
    <t>763131511</t>
  </si>
  <si>
    <t>Podhled ze sádrokartonových desek jednovrstvá zavěšená spodní konstrukce z ocelových profilů CD, UD jednoduše opláštěná deskou standardní A, tl. 12,5 mm, bez izolace</t>
  </si>
  <si>
    <t>-1074464438</t>
  </si>
  <si>
    <t>https://podminky.urs.cz/item/CS_URS_2024_02/763131511</t>
  </si>
  <si>
    <t>"2.NP, jedná se o SDK podhledu včetně šikmin a prkenné stěny"</t>
  </si>
  <si>
    <t>(14*4,3)+(2,5*2*14)</t>
  </si>
  <si>
    <t>763131551</t>
  </si>
  <si>
    <t>Podhled ze sádrokartonových desek jednovrstvá zavěšená spodní konstrukce z ocelových profilů CD, UD jednoduše opláštěná deskou impregnovanou H2, tl. 12,5 mm, bez izolace</t>
  </si>
  <si>
    <t>-1220552957</t>
  </si>
  <si>
    <t>https://podminky.urs.cz/item/CS_URS_2024_02/763131551</t>
  </si>
  <si>
    <t>7,3+4,4+4+12,9+20,2+10</t>
  </si>
  <si>
    <t>763131751</t>
  </si>
  <si>
    <t>Podhled ze sádrokartonových desek ostatní práce a konstrukce na podhledech ze sádrokartonových desek montáž parotěsné zábrany</t>
  </si>
  <si>
    <t>699267716</t>
  </si>
  <si>
    <t>https://podminky.urs.cz/item/CS_URS_2024_02/763131751</t>
  </si>
  <si>
    <t>88+14,5+20"včetně šikmé části střechy"</t>
  </si>
  <si>
    <t>65</t>
  </si>
  <si>
    <t>28329276</t>
  </si>
  <si>
    <t>fólie PE vyztužená pro parotěsnou vrstvu (reakce na oheň - třída E) 140g/m2</t>
  </si>
  <si>
    <t>-309166137</t>
  </si>
  <si>
    <t>122*1,15 "Přepočtené koeficientem množství</t>
  </si>
  <si>
    <t>66</t>
  </si>
  <si>
    <t>763158115</t>
  </si>
  <si>
    <t>Podlaha ze sádrokartonových desek ostatní práce a konstrukce na sádrokartonových podlahách suchý podsyp tl. 10 mm</t>
  </si>
  <si>
    <t>-341547244</t>
  </si>
  <si>
    <t>https://podminky.urs.cz/item/CS_URS_2024_02/763158115</t>
  </si>
  <si>
    <t>67</t>
  </si>
  <si>
    <t>763158118</t>
  </si>
  <si>
    <t>Podlaha ze sádrokartonových desek ostatní práce a konstrukce na sádrokartonových podlahách suchý podsyp Příplatek k ceně -8115 za každý další 10 mm tloušťky suchého podsypu</t>
  </si>
  <si>
    <t>754323031</t>
  </si>
  <si>
    <t>https://podminky.urs.cz/item/CS_URS_2024_02/763158118</t>
  </si>
  <si>
    <t>68</t>
  </si>
  <si>
    <t>763251111</t>
  </si>
  <si>
    <t>Podlaha ze sádrovláknitých desek na pero a drážku z podlahových prvků tl. 20 mm podlaha tl. 20 mm bez podsypu</t>
  </si>
  <si>
    <t>1629614129</t>
  </si>
  <si>
    <t>https://podminky.urs.cz/item/CS_URS_2024_02/763251111</t>
  </si>
  <si>
    <t>69</t>
  </si>
  <si>
    <t>763251211</t>
  </si>
  <si>
    <t>Podlaha ze sádrovláknitých desek na pero a drážku z podlahových prvků tl. 25 mm podlaha tl. 25 mm bez podsypu</t>
  </si>
  <si>
    <t>-1602590156</t>
  </si>
  <si>
    <t>https://podminky.urs.cz/item/CS_URS_2024_02/763251211</t>
  </si>
  <si>
    <t>70</t>
  </si>
  <si>
    <t>998763332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</si>
  <si>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</si>
  <si>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1951816692</t>
  </si>
  <si>
    <t>https://podminky.urs.cz/item/CS_URS_2024_02/998763332</t>
  </si>
  <si>
    <t>766</t>
  </si>
  <si>
    <t>Konstrukce truhlářské</t>
  </si>
  <si>
    <t>71</t>
  </si>
  <si>
    <t>766660001</t>
  </si>
  <si>
    <t>Montáž dveřních křídel dřevěných nebo plastových otevíravých do ocelové zárubně povrchově upravených jednokřídlových, šířky do 800 mm</t>
  </si>
  <si>
    <t>1422540005</t>
  </si>
  <si>
    <t>https://podminky.urs.cz/item/CS_URS_2024_02/766660001</t>
  </si>
  <si>
    <t>"T05"4-2</t>
  </si>
  <si>
    <t>"T06"4-2</t>
  </si>
  <si>
    <t>72</t>
  </si>
  <si>
    <t>61162073.R dve</t>
  </si>
  <si>
    <t xml:space="preserve">dveře jednokřídlé plné dle výpisů vč.kování  a zámku</t>
  </si>
  <si>
    <t>84178541</t>
  </si>
  <si>
    <t>15-4</t>
  </si>
  <si>
    <t>73</t>
  </si>
  <si>
    <t>766660021</t>
  </si>
  <si>
    <t>Montáž dveřních křídel dřevěných nebo plastových otevíravých do ocelové zárubně protipožárních jednokřídlových, šířky do 800 mm</t>
  </si>
  <si>
    <t>-1616358592</t>
  </si>
  <si>
    <t>https://podminky.urs.cz/item/CS_URS_2024_02/766660021</t>
  </si>
  <si>
    <t>74</t>
  </si>
  <si>
    <t>61161028.RT05</t>
  </si>
  <si>
    <t xml:space="preserve">dveře jednokřídlé  protipožární EI (EW) 30 D3 </t>
  </si>
  <si>
    <t>-1347103987</t>
  </si>
  <si>
    <t>75</t>
  </si>
  <si>
    <t>766660729</t>
  </si>
  <si>
    <t>Montáž dveřních doplňků dveřního kování interiérového štítku s klikou</t>
  </si>
  <si>
    <t>1584095818</t>
  </si>
  <si>
    <t>https://podminky.urs.cz/item/CS_URS_2024_02/766660729</t>
  </si>
  <si>
    <t>17-4</t>
  </si>
  <si>
    <t>76</t>
  </si>
  <si>
    <t>998766201</t>
  </si>
  <si>
    <t>Přesun hmot pro konstrukce truhlářské stanovený procentní sazbou (%) z ceny vodorovná dopravní vzdálenost do 50 m základní v objektech výšky do 6 m</t>
  </si>
  <si>
    <t>%</t>
  </si>
  <si>
    <t>-1675656230</t>
  </si>
  <si>
    <t>https://podminky.urs.cz/item/CS_URS_2024_02/998766201</t>
  </si>
  <si>
    <t>771</t>
  </si>
  <si>
    <t>Podlahy z dlaždic</t>
  </si>
  <si>
    <t>77</t>
  </si>
  <si>
    <t>771111011</t>
  </si>
  <si>
    <t>Příprava podkladu před provedením dlažby vysátí podlah</t>
  </si>
  <si>
    <t>203593119</t>
  </si>
  <si>
    <t>https://podminky.urs.cz/item/CS_URS_2024_02/771111011</t>
  </si>
  <si>
    <t>18,5</t>
  </si>
  <si>
    <t>78</t>
  </si>
  <si>
    <t>771121011</t>
  </si>
  <si>
    <t>Příprava podkladu před provedením dlažby nátěr penetrační na podlahu</t>
  </si>
  <si>
    <t>1622143261</t>
  </si>
  <si>
    <t>https://podminky.urs.cz/item/CS_URS_2024_02/771121011</t>
  </si>
  <si>
    <t>79</t>
  </si>
  <si>
    <t>771151022</t>
  </si>
  <si>
    <t>Příprava podkladu před provedením dlažby samonivelační stěrka min. pevnosti 30 MPa, tloušťky přes 3 do 5 mm</t>
  </si>
  <si>
    <t>-1438635615</t>
  </si>
  <si>
    <t>https://podminky.urs.cz/item/CS_URS_2024_02/771151022</t>
  </si>
  <si>
    <t>80</t>
  </si>
  <si>
    <t>771474112</t>
  </si>
  <si>
    <t>Montáž soklů z dlaždic keramických lepených cementovým flexibilním lepidlem rovných, výšky přes 65 do 90 mm</t>
  </si>
  <si>
    <t>-949902553</t>
  </si>
  <si>
    <t>https://podminky.urs.cz/item/CS_URS_2024_02/771474112</t>
  </si>
  <si>
    <t>"202"(1,6*2+3,7*2)-(0,8*4)</t>
  </si>
  <si>
    <t>"203"(1*2+3*2)-0,6</t>
  </si>
  <si>
    <t>81</t>
  </si>
  <si>
    <t>59761416.R</t>
  </si>
  <si>
    <t>sokl-dlažba keramická slinutá hladká do interiéru i exteriéru 300x80mm</t>
  </si>
  <si>
    <t>-1042112019</t>
  </si>
  <si>
    <t>"prořez"5</t>
  </si>
  <si>
    <t>55*1,837 "Přepočtené koeficientem množství</t>
  </si>
  <si>
    <t>82</t>
  </si>
  <si>
    <t>771574115</t>
  </si>
  <si>
    <t>Montáž podlah z dlaždic keramických lepených cementovým flexibilním lepidlem hladkých, tloušťky do 10 mm přes 22 do 25 ks/m2</t>
  </si>
  <si>
    <t>673023451</t>
  </si>
  <si>
    <t>https://podminky.urs.cz/item/CS_URS_2024_02/771574115</t>
  </si>
  <si>
    <t>"109"0</t>
  </si>
  <si>
    <t>"110"0</t>
  </si>
  <si>
    <t>"111"0</t>
  </si>
  <si>
    <t>"112"0</t>
  </si>
  <si>
    <t>83</t>
  </si>
  <si>
    <t>DLAZBA.R</t>
  </si>
  <si>
    <t>dlažba keramická dle skladeb a dle výběru investora a dle skladeb</t>
  </si>
  <si>
    <t>1172722811</t>
  </si>
  <si>
    <t>18,5*1,1 "Přepočtené koeficientem množství</t>
  </si>
  <si>
    <t>84</t>
  </si>
  <si>
    <t>771577111</t>
  </si>
  <si>
    <t>Montáž podlah z dlaždic keramických lepených cementovým flexibilním lepidlem Příplatek k cenám za plochu do 5 m2 jednotlivě</t>
  </si>
  <si>
    <t>1404068031</t>
  </si>
  <si>
    <t>https://podminky.urs.cz/item/CS_URS_2024_02/771577111</t>
  </si>
  <si>
    <t>"109"1,6</t>
  </si>
  <si>
    <t>"110"1,6</t>
  </si>
  <si>
    <t>"111"1,6</t>
  </si>
  <si>
    <t>"112"2,1</t>
  </si>
  <si>
    <t>85</t>
  </si>
  <si>
    <t>771577114</t>
  </si>
  <si>
    <t>Příplatek k montáži podlah keramických lepených flexibilním lepidlem za spárování tmelem dvousložkovým</t>
  </si>
  <si>
    <t>601216618</t>
  </si>
  <si>
    <t>86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</si>
  <si>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</si>
  <si>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</si>
  <si>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-1142203347</t>
  </si>
  <si>
    <t>https://podminky.urs.cz/item/CS_URS_2024_02/998771122</t>
  </si>
  <si>
    <t>776</t>
  </si>
  <si>
    <t>Podlahy povlakové</t>
  </si>
  <si>
    <t>87</t>
  </si>
  <si>
    <t>776201811</t>
  </si>
  <si>
    <t>Demontáž povlakových podlahovin lepených ručně bez podložky</t>
  </si>
  <si>
    <t>2093987166</t>
  </si>
  <si>
    <t>https://podminky.urs.cz/item/CS_URS_2024_02/776201811</t>
  </si>
  <si>
    <t>"PVC"</t>
  </si>
  <si>
    <t>"107"0</t>
  </si>
  <si>
    <t>"108"0</t>
  </si>
  <si>
    <t>88</t>
  </si>
  <si>
    <t>776201812</t>
  </si>
  <si>
    <t>Demontáž povlakových podlahovin lepených ručně s podložkou</t>
  </si>
  <si>
    <t>-160272799</t>
  </si>
  <si>
    <t>https://podminky.urs.cz/item/CS_URS_2024_02/776201812</t>
  </si>
  <si>
    <t>"koberec"</t>
  </si>
  <si>
    <t>89</t>
  </si>
  <si>
    <t>776221111</t>
  </si>
  <si>
    <t>Montáž podlahovin z PVC lepením standardním lepidlem z pásů</t>
  </si>
  <si>
    <t>2134338983</t>
  </si>
  <si>
    <t>https://podminky.urs.cz/item/CS_URS_2024_02/776221111</t>
  </si>
  <si>
    <t>90</t>
  </si>
  <si>
    <t>28412285.Rpvc</t>
  </si>
  <si>
    <t>krytina podlahová pvc dle popisu v TZ a ve skladbách</t>
  </si>
  <si>
    <t>-1936206318</t>
  </si>
  <si>
    <t>91</t>
  </si>
  <si>
    <t>776421111</t>
  </si>
  <si>
    <t>Montáž lišt obvodových lepených</t>
  </si>
  <si>
    <t>-1416906055</t>
  </si>
  <si>
    <t>https://podminky.urs.cz/item/CS_URS_2024_02/776421111</t>
  </si>
  <si>
    <t>"102"2,1*4</t>
  </si>
  <si>
    <t>"104"4,2*2+3,1*2</t>
  </si>
  <si>
    <t>"105"4,3*2+4,7*2</t>
  </si>
  <si>
    <t>"106"3*2+3,3*2</t>
  </si>
  <si>
    <t>"206"1,75*2+4,2*2</t>
  </si>
  <si>
    <t>"207"4,3*2+4,2*2</t>
  </si>
  <si>
    <t>"208"1,7*2+4,4*2</t>
  </si>
  <si>
    <t>"209"3,3*2+5*2</t>
  </si>
  <si>
    <t>"210"1,8*2+4,3*2</t>
  </si>
  <si>
    <t>"211"4,2*2+4,3*2</t>
  </si>
  <si>
    <t>"212"1,8*2+2,8*2</t>
  </si>
  <si>
    <t>"213"1,8*2+1,2*2</t>
  </si>
  <si>
    <t>92</t>
  </si>
  <si>
    <t>28411010</t>
  </si>
  <si>
    <t>lišta soklová PVC 20x100mm</t>
  </si>
  <si>
    <t>1976231523</t>
  </si>
  <si>
    <t>155,7*1,1</t>
  </si>
  <si>
    <t>93</t>
  </si>
  <si>
    <t>998776101</t>
  </si>
  <si>
    <t>Přesun hmot pro podlahy povlakové stanovený z hmotnosti přesunovaného materiálu vodorovná dopravní vzdálenost do 50 m základní v objektech výšky do 6 m</t>
  </si>
  <si>
    <t>743088801</t>
  </si>
  <si>
    <t>https://podminky.urs.cz/item/CS_URS_2024_02/998776101</t>
  </si>
  <si>
    <t>998776181</t>
  </si>
  <si>
    <t>Příplatek k přesunu hmot tonážní 776 prováděný bez použití mechanizace</t>
  </si>
  <si>
    <t>-515001523</t>
  </si>
  <si>
    <t>781</t>
  </si>
  <si>
    <t>Dokončovací práce - obklady</t>
  </si>
  <si>
    <t>781121011</t>
  </si>
  <si>
    <t>Příprava podkladu před provedením obkladu nátěr penetrační na stěnu</t>
  </si>
  <si>
    <t>-1673932446</t>
  </si>
  <si>
    <t>https://podminky.urs.cz/item/CS_URS_2024_02/781121011</t>
  </si>
  <si>
    <t>30,380</t>
  </si>
  <si>
    <t>781151031</t>
  </si>
  <si>
    <t>Příprava podkladu před provedením obkladu celoplošné vyrovnání podkladu stěrkou, tloušťky 3 mm</t>
  </si>
  <si>
    <t>-1817481416</t>
  </si>
  <si>
    <t>https://podminky.urs.cz/item/CS_URS_2024_02/781151031</t>
  </si>
  <si>
    <t>781474115</t>
  </si>
  <si>
    <t>Montáž keramických obkladů stěn lepených cementovým flexibilním lepidlem hladkých přes 22 do 25 ks/m2</t>
  </si>
  <si>
    <t>-729139475</t>
  </si>
  <si>
    <t>https://podminky.urs.cz/item/CS_URS_2024_02/781474115</t>
  </si>
  <si>
    <t>98</t>
  </si>
  <si>
    <t>59761039</t>
  </si>
  <si>
    <t>obklad keramický hladký přes 22 do 25ks/m2</t>
  </si>
  <si>
    <t>1044880354</t>
  </si>
  <si>
    <t>30,38</t>
  </si>
  <si>
    <t>30,38*1,1 "Přepočtené koeficientem množství</t>
  </si>
  <si>
    <t>99</t>
  </si>
  <si>
    <t>781477111</t>
  </si>
  <si>
    <t>Příplatek k montáži obkladů vnitřních keramických hladkých za plochu do 10 m2</t>
  </si>
  <si>
    <t>1671292883</t>
  </si>
  <si>
    <t>100</t>
  </si>
  <si>
    <t>781477114</t>
  </si>
  <si>
    <t>Příplatek k montáži obkladů vnitřních keramických hladkých za spárování tmelem dvousložkovým</t>
  </si>
  <si>
    <t>-596205094</t>
  </si>
  <si>
    <t>101</t>
  </si>
  <si>
    <t>781494511</t>
  </si>
  <si>
    <t>Plastové profily ukončovací lepené flexibilním lepidlem</t>
  </si>
  <si>
    <t>-523194579</t>
  </si>
  <si>
    <t>"103"(2,1*2+1,9*2)</t>
  </si>
  <si>
    <t>"104 u kuch.linky"(1+2,1)</t>
  </si>
  <si>
    <t>"204"(1,5*2+2,7*2)</t>
  </si>
  <si>
    <t>"205"(1,3*2+1,8*2)</t>
  </si>
  <si>
    <t>"209 u kuch.linky"(1+2,2)</t>
  </si>
  <si>
    <t>102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</si>
  <si>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</si>
  <si>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</si>
  <si>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109357418</t>
  </si>
  <si>
    <t>https://podminky.urs.cz/item/CS_URS_2024_02/998781122</t>
  </si>
  <si>
    <t>783</t>
  </si>
  <si>
    <t>Dokončovací práce - nátěry</t>
  </si>
  <si>
    <t>103</t>
  </si>
  <si>
    <t>783301313</t>
  </si>
  <si>
    <t>Příprava podkladu zámečnických konstrukcí před provedením nátěru odmaštění odmašťovačem ředidlovým</t>
  </si>
  <si>
    <t>1031660824</t>
  </si>
  <si>
    <t>https://podminky.urs.cz/item/CS_URS_2024_02/783301313</t>
  </si>
  <si>
    <t>"zárubně"1*17-4</t>
  </si>
  <si>
    <t>104</t>
  </si>
  <si>
    <t>783315101</t>
  </si>
  <si>
    <t>Mezinátěr zámečnických konstrukcí jednonásobný syntetický standardní</t>
  </si>
  <si>
    <t>-555157028</t>
  </si>
  <si>
    <t>https://podminky.urs.cz/item/CS_URS_2024_02/783315101</t>
  </si>
  <si>
    <t>105</t>
  </si>
  <si>
    <t>783317101</t>
  </si>
  <si>
    <t>Krycí nátěr (email) zámečnických konstrukcí jednonásobný syntetický standardní</t>
  </si>
  <si>
    <t>471525429</t>
  </si>
  <si>
    <t>https://podminky.urs.cz/item/CS_URS_2024_02/783317101</t>
  </si>
  <si>
    <t>784</t>
  </si>
  <si>
    <t>Dokončovací práce - malby a tapety</t>
  </si>
  <si>
    <t>106</t>
  </si>
  <si>
    <t>784111001</t>
  </si>
  <si>
    <t>Oprášení (ometení) podkladu v místnostech výšky do 3,80 m</t>
  </si>
  <si>
    <t>-235339787</t>
  </si>
  <si>
    <t>https://podminky.urs.cz/item/CS_URS_2024_02/784111001</t>
  </si>
  <si>
    <t>I.NP</t>
  </si>
  <si>
    <t>II.NP</t>
  </si>
  <si>
    <t>107</t>
  </si>
  <si>
    <t>784111007</t>
  </si>
  <si>
    <t>Oprášení (ometení) podkladu na schodišti o výšce podlaží do 3,80 m</t>
  </si>
  <si>
    <t>1316265226</t>
  </si>
  <si>
    <t>https://podminky.urs.cz/item/CS_URS_2024_02/784111007</t>
  </si>
  <si>
    <t>108</t>
  </si>
  <si>
    <t>784111011</t>
  </si>
  <si>
    <t>Obroušení podkladu omítky v místnostech výšky do 3,80 m</t>
  </si>
  <si>
    <t>-1990984614</t>
  </si>
  <si>
    <t>https://podminky.urs.cz/item/CS_URS_2024_02/784111011</t>
  </si>
  <si>
    <t>109</t>
  </si>
  <si>
    <t>784111017</t>
  </si>
  <si>
    <t>Obroušení podkladu omítky na schodišti o výšce podlaží do 3,80 m</t>
  </si>
  <si>
    <t>-722591311</t>
  </si>
  <si>
    <t>https://podminky.urs.cz/item/CS_URS_2024_02/784111017</t>
  </si>
  <si>
    <t>110</t>
  </si>
  <si>
    <t>784121001</t>
  </si>
  <si>
    <t>Oškrabání malby v místnostech výšky do 3,80 m</t>
  </si>
  <si>
    <t>2064626013</t>
  </si>
  <si>
    <t>https://podminky.urs.cz/item/CS_URS_2024_02/784121001</t>
  </si>
  <si>
    <t>111</t>
  </si>
  <si>
    <t>784121007</t>
  </si>
  <si>
    <t>Oškrabání malby na schodišti o výšce podlaží do 3,80 m</t>
  </si>
  <si>
    <t>-1722508335</t>
  </si>
  <si>
    <t>https://podminky.urs.cz/item/CS_URS_2024_02/784121007</t>
  </si>
  <si>
    <t>112</t>
  </si>
  <si>
    <t>784181121</t>
  </si>
  <si>
    <t>Penetrace podkladu jednonásobná hloubková akrylátová bezbarvá v místnostech výšky do 3,80 m</t>
  </si>
  <si>
    <t>-1875803901</t>
  </si>
  <si>
    <t>https://podminky.urs.cz/item/CS_URS_2024_02/784181121</t>
  </si>
  <si>
    <t>"II.NP"</t>
  </si>
  <si>
    <t>113</t>
  </si>
  <si>
    <t>784181127</t>
  </si>
  <si>
    <t>Penetrace podkladu jednonásobná hloubková akrylátová bezbarvá na schodišti o výšce podlaží do 3,80 m</t>
  </si>
  <si>
    <t>-1974752453</t>
  </si>
  <si>
    <t>https://podminky.urs.cz/item/CS_URS_2024_02/784181127</t>
  </si>
  <si>
    <t>114</t>
  </si>
  <si>
    <t>784211101</t>
  </si>
  <si>
    <t>Malby z malířských směsí oděruvzdorných za mokra dvojnásobné, bílé za mokra oděruvzdorné výborně v místnostech výšky do 3,80 m</t>
  </si>
  <si>
    <t>868225501</t>
  </si>
  <si>
    <t>https://podminky.urs.cz/item/CS_URS_2024_02/784211101</t>
  </si>
  <si>
    <t>115</t>
  </si>
  <si>
    <t>784211107</t>
  </si>
  <si>
    <t>Malby z malířských směsí oděruvzdorných za mokra dvojnásobné, bílé za mokra oděruvzdorné výborně na schodišti o výšce podlaží do 3,80 m</t>
  </si>
  <si>
    <t>-1080935996</t>
  </si>
  <si>
    <t>https://podminky.urs.cz/item/CS_URS_2024_02/784211107</t>
  </si>
  <si>
    <t>HZS</t>
  </si>
  <si>
    <t>Hodinové zúčtovací sazby</t>
  </si>
  <si>
    <t>116</t>
  </si>
  <si>
    <t>HZS1292</t>
  </si>
  <si>
    <t>Hodinové zúčtovací sazby profesí HSV zemní a pomocné práce stavební dělník</t>
  </si>
  <si>
    <t>hod</t>
  </si>
  <si>
    <t>512</t>
  </si>
  <si>
    <t>-409932618</t>
  </si>
  <si>
    <t>https://podminky.urs.cz/item/CS_URS_2024_02/HZS1292</t>
  </si>
  <si>
    <t>"práce dle TZ a výkresu neobsažené v položkách - dmtž, stehování ,prurazy atd."(7,5*2)*5</t>
  </si>
  <si>
    <t>OST</t>
  </si>
  <si>
    <t>Ostatní</t>
  </si>
  <si>
    <t>117</t>
  </si>
  <si>
    <t>TABULKY.R</t>
  </si>
  <si>
    <t>Tabulky dle PBŘ</t>
  </si>
  <si>
    <t>kpl</t>
  </si>
  <si>
    <t>262144</t>
  </si>
  <si>
    <t>-2061242453</t>
  </si>
  <si>
    <t>SAN_1NP - Sanace 1.NP- pouze byt č.1</t>
  </si>
  <si>
    <t>OST - SANACE</t>
  </si>
  <si>
    <t>612821012</t>
  </si>
  <si>
    <t>Vnitřní sanační štuková omítka pro vlhké a zasolené zdivo prováděná ručně</t>
  </si>
  <si>
    <t>2018411038</t>
  </si>
  <si>
    <t>"Místnost 104-byt č.1" (3,1+4,15)*1,5</t>
  </si>
  <si>
    <t>612821031</t>
  </si>
  <si>
    <t>Vnitřní vyrovnávací sanační omítka prováděná ručně</t>
  </si>
  <si>
    <t>816081648</t>
  </si>
  <si>
    <t>622821011</t>
  </si>
  <si>
    <t>Vnější sanační zatřená omítka pro vlhké a zasolené zdivo prováděná ručně</t>
  </si>
  <si>
    <t>-1108210620</t>
  </si>
  <si>
    <t>978013191</t>
  </si>
  <si>
    <t>Otlučení vápenných nebo vápenocementových omítek vnitřních ploch stěn s vyškrabáním spar, s očištěním zdiva, v rozsahu přes 50 do 100 %</t>
  </si>
  <si>
    <t>-1254129428</t>
  </si>
  <si>
    <t>https://podminky.urs.cz/item/CS_URS_2024_02/978013191</t>
  </si>
  <si>
    <t>2082968350</t>
  </si>
  <si>
    <t>0,8</t>
  </si>
  <si>
    <t>-1654277816</t>
  </si>
  <si>
    <t>0,8*29</t>
  </si>
  <si>
    <t>997013111</t>
  </si>
  <si>
    <t>Vnitrostaveništní doprava suti a vybouraných hmot vodorovně do 50 m s naložením základní pro budovy a haly výšky do 6 m</t>
  </si>
  <si>
    <t>508688848</t>
  </si>
  <si>
    <t>https://podminky.urs.cz/item/CS_URS_2024_02/997013111</t>
  </si>
  <si>
    <t>279825728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</si>
  <si>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</si>
  <si>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</si>
  <si>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2109142999</t>
  </si>
  <si>
    <t>https://podminky.urs.cz/item/CS_URS_2024_02/998011001</t>
  </si>
  <si>
    <t>SANACE</t>
  </si>
  <si>
    <t>SANACE.R084</t>
  </si>
  <si>
    <t>Provedení injektážních vrtů pro netlakovou injektáž krémy do cihelného zdiva (profil vrtů 12,00 mm, osová rozteč 12,00 cm)</t>
  </si>
  <si>
    <t>bm vrtu</t>
  </si>
  <si>
    <t>197382931</t>
  </si>
  <si>
    <t>(3,1+4,15)*0,5*8,5</t>
  </si>
  <si>
    <t>SANACE.R085</t>
  </si>
  <si>
    <t>Aplikace injektážního krému do připravených vrtů</t>
  </si>
  <si>
    <t>-551258612</t>
  </si>
  <si>
    <t>SANACE.R085ma</t>
  </si>
  <si>
    <t>injektážní krém</t>
  </si>
  <si>
    <t>L</t>
  </si>
  <si>
    <t>-682257991</t>
  </si>
  <si>
    <t>4,60</t>
  </si>
  <si>
    <t>SANACE.R090</t>
  </si>
  <si>
    <t xml:space="preserve">Montáž plastové difuzní lišty </t>
  </si>
  <si>
    <t>-452061646</t>
  </si>
  <si>
    <t>(4,15+3,1)</t>
  </si>
  <si>
    <t>SANACE.R090ma70i</t>
  </si>
  <si>
    <t>DLD lišta vč.prořezu</t>
  </si>
  <si>
    <t>1721822629</t>
  </si>
  <si>
    <t>"20% prořez" 7,25*1,2</t>
  </si>
  <si>
    <t>D.1.4 - Technická zařízení budov</t>
  </si>
  <si>
    <t>D.4.1 - Zdravotechnika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</si>
  <si>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</si>
  <si>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</si>
  <si>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</si>
  <si>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HZS - Hodinové zúčtovací sazby</t>
  </si>
  <si>
    <t xml:space="preserve">    724 - Zdravotechnika - strojní vybavení</t>
  </si>
  <si>
    <t>721</t>
  </si>
  <si>
    <t>Zdravotechnika - vnitřní kanalizace</t>
  </si>
  <si>
    <t>721171803</t>
  </si>
  <si>
    <t>Demontáž potrubí z novodurových trub odpadních nebo připojovacích do D 75</t>
  </si>
  <si>
    <t>-420575581</t>
  </si>
  <si>
    <t>https://podminky.urs.cz/item/CS_URS_2024_02/721171803</t>
  </si>
  <si>
    <t>721171808</t>
  </si>
  <si>
    <t>Demontáž potrubí z novodurových trub odpadních nebo připojovacích přes 75 do D 114</t>
  </si>
  <si>
    <t>828654236</t>
  </si>
  <si>
    <t>https://podminky.urs.cz/item/CS_URS_2024_02/721171808</t>
  </si>
  <si>
    <t>721174005</t>
  </si>
  <si>
    <t>Potrubí z trub polypropylenových svodné (ležaté) DN 110</t>
  </si>
  <si>
    <t>448951183</t>
  </si>
  <si>
    <t>https://podminky.urs.cz/item/CS_URS_2024_02/721174005</t>
  </si>
  <si>
    <t>721174006</t>
  </si>
  <si>
    <t>Potrubí z trub polypropylenových svodné (ležaté) DN 125</t>
  </si>
  <si>
    <t>-756437374</t>
  </si>
  <si>
    <t>https://podminky.urs.cz/item/CS_URS_2024_02/721174006</t>
  </si>
  <si>
    <t>721174024</t>
  </si>
  <si>
    <t>Potrubí z trub polypropylenových odpadní (svislé) DN 75</t>
  </si>
  <si>
    <t>992893269</t>
  </si>
  <si>
    <t>https://podminky.urs.cz/item/CS_URS_2024_02/721174024</t>
  </si>
  <si>
    <t>721174025</t>
  </si>
  <si>
    <t>Potrubí z trub polypropylenových odpadní (svislé) DN 110</t>
  </si>
  <si>
    <t>1385074896</t>
  </si>
  <si>
    <t>https://podminky.urs.cz/item/CS_URS_2024_02/721174025</t>
  </si>
  <si>
    <t>721174042</t>
  </si>
  <si>
    <t>Potrubí z trub polypropylenových připojovací DN 40</t>
  </si>
  <si>
    <t>1088386500</t>
  </si>
  <si>
    <t>https://podminky.urs.cz/item/CS_URS_2024_02/721174042</t>
  </si>
  <si>
    <t>12+20</t>
  </si>
  <si>
    <t>721174043</t>
  </si>
  <si>
    <t>Potrubí z trub polypropylenových připojovací DN 50</t>
  </si>
  <si>
    <t>-137817977</t>
  </si>
  <si>
    <t>https://podminky.urs.cz/item/CS_URS_2024_02/721174043</t>
  </si>
  <si>
    <t>721174063</t>
  </si>
  <si>
    <t>Potrubí z trub polypropylenových větrací DN 110</t>
  </si>
  <si>
    <t>-2103711716</t>
  </si>
  <si>
    <t>https://podminky.urs.cz/item/CS_URS_2024_02/721174063</t>
  </si>
  <si>
    <t>721194104</t>
  </si>
  <si>
    <t>Vyměření přípojek na potrubí vyvedení a upevnění odpadních výpustek DN 40</t>
  </si>
  <si>
    <t>-1440189905</t>
  </si>
  <si>
    <t>https://podminky.urs.cz/item/CS_URS_2024_02/721194104</t>
  </si>
  <si>
    <t>721194109</t>
  </si>
  <si>
    <t>Vyměření přípojek na potrubí vyvedení a upevnění odpadních výpustek DN 110</t>
  </si>
  <si>
    <t>-300122506</t>
  </si>
  <si>
    <t>https://podminky.urs.cz/item/CS_URS_2024_02/721194109</t>
  </si>
  <si>
    <t>721274126</t>
  </si>
  <si>
    <t>Ventily přivzdušňovací odpadních potrubí vnitřní DN 110</t>
  </si>
  <si>
    <t>-339931020</t>
  </si>
  <si>
    <t>https://podminky.urs.cz/item/CS_URS_2024_02/721274126</t>
  </si>
  <si>
    <t>721290111</t>
  </si>
  <si>
    <t>Zkouška těsnosti kanalizace v objektech vodou do DN 125</t>
  </si>
  <si>
    <t>780238861</t>
  </si>
  <si>
    <t>https://podminky.urs.cz/item/CS_URS_2024_02/721290111</t>
  </si>
  <si>
    <t>7212991p.c.</t>
  </si>
  <si>
    <t>Napojení na stávající kanalizaci</t>
  </si>
  <si>
    <t>-855806727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</si>
  <si>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</si>
  <si>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</si>
  <si>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-97037223</t>
  </si>
  <si>
    <t>https://podminky.urs.cz/item/CS_URS_2024_02/998721122</t>
  </si>
  <si>
    <t>722</t>
  </si>
  <si>
    <t>Zdravotechnika - vnitřní vodovod</t>
  </si>
  <si>
    <t>722130801</t>
  </si>
  <si>
    <t>Demontáž potrubí z ocelových trubek pozinkovaných závitových do DN 25</t>
  </si>
  <si>
    <t>-1332537080</t>
  </si>
  <si>
    <t>https://podminky.urs.cz/item/CS_URS_2024_02/722130801</t>
  </si>
  <si>
    <t>722174002</t>
  </si>
  <si>
    <t>Potrubí z plastových trubek z polypropylenu PPR svařovaných polyfúzně PN 16 (SDR 7,4) D 20 x 2,8</t>
  </si>
  <si>
    <t>192345428</t>
  </si>
  <si>
    <t>https://podminky.urs.cz/item/CS_URS_2024_02/722174002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</si>
  <si>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</si>
  <si>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</si>
  <si>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-342406120</t>
  </si>
  <si>
    <t>https://podminky.urs.cz/item/CS_URS_2024_02/722181231</t>
  </si>
  <si>
    <t>722190401</t>
  </si>
  <si>
    <t>Zřízení přípojek na potrubí vyvedení a upevnění výpustek do DN 25</t>
  </si>
  <si>
    <t>1654177469</t>
  </si>
  <si>
    <t>https://podminky.urs.cz/item/CS_URS_2024_02/722190401</t>
  </si>
  <si>
    <t>722220132</t>
  </si>
  <si>
    <t>Armatury s jedním závitem nástěnky s plastovou vsuvkou k nalepení D 20 x R 1/2</t>
  </si>
  <si>
    <t>1468607431</t>
  </si>
  <si>
    <t>https://podminky.urs.cz/item/CS_URS_2024_02/722220132</t>
  </si>
  <si>
    <t>722231144</t>
  </si>
  <si>
    <t>Armatury se dvěma závity ventily pojistné rohové G 5/4"</t>
  </si>
  <si>
    <t>-437636986</t>
  </si>
  <si>
    <t>https://podminky.urs.cz/item/CS_URS_2024_02/722231144</t>
  </si>
  <si>
    <t>722240122</t>
  </si>
  <si>
    <t>Armatury z plastických hmot kohouty (PPR) kulové DN 20</t>
  </si>
  <si>
    <t>358339575</t>
  </si>
  <si>
    <t>https://podminky.urs.cz/item/CS_URS_2024_02/722240122</t>
  </si>
  <si>
    <t>722290226</t>
  </si>
  <si>
    <t>Zkoušky, proplach a desinfekce vodovodního potrubí zkoušky těsnosti vodovodního potrubí závitového do DN 50</t>
  </si>
  <si>
    <t>1874034386</t>
  </si>
  <si>
    <t>https://podminky.urs.cz/item/CS_URS_2024_02/722290226</t>
  </si>
  <si>
    <t>722290234</t>
  </si>
  <si>
    <t>Zkoušky, proplach a desinfekce vodovodního potrubí proplach a desinfekce vodovodního potrubí do DN 80</t>
  </si>
  <si>
    <t>-601231412</t>
  </si>
  <si>
    <t>https://podminky.urs.cz/item/CS_URS_2024_02/722290234</t>
  </si>
  <si>
    <t>7222991.Rnapo</t>
  </si>
  <si>
    <t>Napojení na stávající potrubí studené vody</t>
  </si>
  <si>
    <t>-1555805369</t>
  </si>
  <si>
    <t>998722122</t>
  </si>
  <si>
    <t>Přesun hmot pro vnitřní vodovod stanovený z hmotnosti přesunovaného materiálu vodorovná dopravní vzdálenost do 50 m ruční (bez užití mechanizace) v objektech výšky přes 6 do 12 m</t>
  </si>
  <si>
    <t>-102808911</t>
  </si>
  <si>
    <t>https://podminky.urs.cz/item/CS_URS_2024_02/998722122</t>
  </si>
  <si>
    <t>725</t>
  </si>
  <si>
    <t>Zdravotechnika - zařizovací předměty</t>
  </si>
  <si>
    <t>725110811</t>
  </si>
  <si>
    <t>Demontáž klozetů splachovacíchch s nádrží nebo tlakovým splachovačem</t>
  </si>
  <si>
    <t>soubor</t>
  </si>
  <si>
    <t>-897950257</t>
  </si>
  <si>
    <t>https://podminky.urs.cz/item/CS_URS_2024_02/725110811</t>
  </si>
  <si>
    <t>"Byt č.1 a č.2"2</t>
  </si>
  <si>
    <t>725112001</t>
  </si>
  <si>
    <t>Zařízení záchodů klozety keramické standardní samostatně stojící s hlubokým splachováním odpad vodorovný</t>
  </si>
  <si>
    <t>-2124516585</t>
  </si>
  <si>
    <t>https://podminky.urs.cz/item/CS_URS_2024_02/725112001</t>
  </si>
  <si>
    <t>725210821</t>
  </si>
  <si>
    <t>Demontáž umyvadel bez výtokových armatur umyvadel</t>
  </si>
  <si>
    <t>-340006358</t>
  </si>
  <si>
    <t>https://podminky.urs.cz/item/CS_URS_2024_02/725210821</t>
  </si>
  <si>
    <t>725211616</t>
  </si>
  <si>
    <t>Umyvadla keramická bílá bez výtokových armatur připevněná na stěnu šrouby s krytem na sifon (polosloupem), šířka umyvadla 550 mm</t>
  </si>
  <si>
    <t>711672145</t>
  </si>
  <si>
    <t>https://podminky.urs.cz/item/CS_URS_2024_02/725211616</t>
  </si>
  <si>
    <t>725220842</t>
  </si>
  <si>
    <t>Demontáž van ocelových volně stojících</t>
  </si>
  <si>
    <t>305221882</t>
  </si>
  <si>
    <t>https://podminky.urs.cz/item/CS_URS_2024_02/725220842</t>
  </si>
  <si>
    <t>725222116</t>
  </si>
  <si>
    <t>Vany bez výtokových armatur akrylátové se zápachovou uzávěrkou klasické 1700x700 mm</t>
  </si>
  <si>
    <t>-450635253</t>
  </si>
  <si>
    <t>https://podminky.urs.cz/item/CS_URS_2024_02/725222116</t>
  </si>
  <si>
    <t>725310823</t>
  </si>
  <si>
    <t>Demontáž dřezů jednodílných bez výtokových armatur vestavěných v kuchyňských sestavách</t>
  </si>
  <si>
    <t>742693390</t>
  </si>
  <si>
    <t>https://podminky.urs.cz/item/CS_URS_2024_02/725310823</t>
  </si>
  <si>
    <t>725311121</t>
  </si>
  <si>
    <t>Dřezy bez výtokových armatur jednoduché se zápachovou uzávěrkou nerezové s odkapávací plochou 560x480 mm a miskou</t>
  </si>
  <si>
    <t>-1128821418</t>
  </si>
  <si>
    <t>https://podminky.urs.cz/item/CS_URS_2024_02/725311121</t>
  </si>
  <si>
    <t>725813111</t>
  </si>
  <si>
    <t>Ventily rohové bez připojovací trubičky nebo flexi hadičky G 1/2"</t>
  </si>
  <si>
    <t>519454469</t>
  </si>
  <si>
    <t>https://podminky.urs.cz/item/CS_URS_2024_02/725813111</t>
  </si>
  <si>
    <t>4*2</t>
  </si>
  <si>
    <t>55190001.Rflexi</t>
  </si>
  <si>
    <t>flexi hadice k baterii</t>
  </si>
  <si>
    <t>-2051180743</t>
  </si>
  <si>
    <t>725820801</t>
  </si>
  <si>
    <t>Demontáž baterií nástěnných do G 3/4</t>
  </si>
  <si>
    <t>-1006841162</t>
  </si>
  <si>
    <t>https://podminky.urs.cz/item/CS_URS_2024_02/725820801</t>
  </si>
  <si>
    <t>725822612</t>
  </si>
  <si>
    <t>Baterie umyvadlová stojánková páková s výpustí</t>
  </si>
  <si>
    <t>248659264</t>
  </si>
  <si>
    <t>725831315</t>
  </si>
  <si>
    <t>Baterie vanové nástěnné pákové s automatickým přepínačem a sprchou</t>
  </si>
  <si>
    <t>403680654</t>
  </si>
  <si>
    <t>https://podminky.urs.cz/item/CS_URS_2024_02/725831315</t>
  </si>
  <si>
    <t>725861102</t>
  </si>
  <si>
    <t>Zápachové uzávěrky zařizovacích předmětů pro umyvadla DN 40</t>
  </si>
  <si>
    <t>-1926825398</t>
  </si>
  <si>
    <t>https://podminky.urs.cz/item/CS_URS_2024_02/725861102</t>
  </si>
  <si>
    <t>998725122</t>
  </si>
  <si>
    <t>Přesun hmot pro zařizovací předměty stanovený z hmotnosti přesunovaného materiálu vodorovná dopravní vzdálenost do 50 m ruční (bez užití mechanizace) v objektech výšky přes 6 do 12 m</t>
  </si>
  <si>
    <t>1040654151</t>
  </si>
  <si>
    <t>https://podminky.urs.cz/item/CS_URS_2024_02/998725122</t>
  </si>
  <si>
    <t>766812840</t>
  </si>
  <si>
    <t>Demontáž kuchyňských linek dřevěných nebo kovových včetně skříněk uchycených na stěně, délky přes 1800 do 2100 mm</t>
  </si>
  <si>
    <t>-1508348789</t>
  </si>
  <si>
    <t>https://podminky.urs.cz/item/CS_URS_2024_02/766812840</t>
  </si>
  <si>
    <t>HZS2211</t>
  </si>
  <si>
    <t>Hodinové zúčtovací sazby profesí PSV provádění stavebních instalací instalatér</t>
  </si>
  <si>
    <t>782594147</t>
  </si>
  <si>
    <t>https://podminky.urs.cz/item/CS_URS_2024_02/HZS2211</t>
  </si>
  <si>
    <t xml:space="preserve">"práce dle dokumentace  neobsažené v položkách - dmtž mtž atd."(7,5*2)*2</t>
  </si>
  <si>
    <t>materilá.Rvoda</t>
  </si>
  <si>
    <t>materiál pro HZS</t>
  </si>
  <si>
    <t>-1243861376</t>
  </si>
  <si>
    <t>724</t>
  </si>
  <si>
    <t>Zdravotechnika - strojní vybavení</t>
  </si>
  <si>
    <t>724242224</t>
  </si>
  <si>
    <t>Zařízení pro úpravu vody filtry domácí na studenou vodu se zpětným proplachem G 5/4"</t>
  </si>
  <si>
    <t>-26705370</t>
  </si>
  <si>
    <t>https://podminky.urs.cz/item/CS_URS_2024_02/724242224</t>
  </si>
  <si>
    <t>724399105</t>
  </si>
  <si>
    <t>Montáž úpravny TV typ 05</t>
  </si>
  <si>
    <t>671636224</t>
  </si>
  <si>
    <t>https://podminky.urs.cz/item/CS_URS_2024_02/724399105</t>
  </si>
  <si>
    <t>43632090</t>
  </si>
  <si>
    <t>zařízení fyzikální úpravy vod magnetické DN 25 6,3m3/h PN 16 T 100°C</t>
  </si>
  <si>
    <t>-1339752786</t>
  </si>
  <si>
    <t>VODOMER.R</t>
  </si>
  <si>
    <t>Podružný vodoměr -kompletní dodávak+montáž</t>
  </si>
  <si>
    <t>-1687051671</t>
  </si>
  <si>
    <t>2+1</t>
  </si>
  <si>
    <t>Úroveň 4:</t>
  </si>
  <si>
    <t>TČ - ÚT+tepelné čerpadlo</t>
  </si>
  <si>
    <t xml:space="preserve">    1 - Zemní práce</t>
  </si>
  <si>
    <t xml:space="preserve">    2 - Zakládání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</si>
  <si>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</si>
  <si>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</si>
  <si>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</si>
  <si>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</si>
  <si>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Zemní práce</t>
  </si>
  <si>
    <t>131313701</t>
  </si>
  <si>
    <t>Hloubení nezapažených jam ručně s urovnáním dna do předepsaného profilu a spádu v hornině třídy těžitelnosti II skupiny 4 soudržných</t>
  </si>
  <si>
    <t>1621978812</t>
  </si>
  <si>
    <t>https://podminky.urs.cz/item/CS_URS_2024_02/131313701</t>
  </si>
  <si>
    <t>"základy pro tepelná čerpadla"3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</si>
  <si>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</si>
  <si>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</si>
  <si>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-210033134</t>
  </si>
  <si>
    <t>https://podminky.urs.cz/item/CS_URS_2024_02/162211321</t>
  </si>
  <si>
    <t>"základy pro tepelná čerpadla"1,5*1*1*2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</si>
  <si>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</si>
  <si>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</si>
  <si>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2117097760</t>
  </si>
  <si>
    <t>https://podminky.urs.cz/item/CS_URS_2024_02/162751137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</si>
  <si>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</si>
  <si>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</si>
  <si>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-1256599616</t>
  </si>
  <si>
    <t>https://podminky.urs.cz/item/CS_URS_2024_02/162751139</t>
  </si>
  <si>
    <t>"základy pro tepelná čerpadla"3 *39</t>
  </si>
  <si>
    <t>167111102</t>
  </si>
  <si>
    <t>Nakládání, skládání a překládání neulehlého výkopku nebo sypaniny ručně nakládání, z hornin třídy těžitelnosti II, skupiny 4 a 5</t>
  </si>
  <si>
    <t>1857768392</t>
  </si>
  <si>
    <t>https://podminky.urs.cz/item/CS_URS_2024_02/167111102</t>
  </si>
  <si>
    <t>171201231</t>
  </si>
  <si>
    <t>Poplatek za uložení stavebního odpadu na recyklační skládce (skládkovné) zeminy a kamení zatříděného do Katalogu odpadů pod kódem 17 05 04</t>
  </si>
  <si>
    <t>-1478744896</t>
  </si>
  <si>
    <t>https://podminky.urs.cz/item/CS_URS_2024_02/171201231</t>
  </si>
  <si>
    <t>"základy pro tepelná čerpadla 3m3"</t>
  </si>
  <si>
    <t>"Přepočtené koeficientem množství" 3,00*1,8</t>
  </si>
  <si>
    <t>171251201</t>
  </si>
  <si>
    <t>Uložení sypaniny na skládky nebo meziskládky bez hutnění s upravením uložené sypaniny do předepsaného tvaru</t>
  </si>
  <si>
    <t>1586331312</t>
  </si>
  <si>
    <t>https://podminky.urs.cz/item/CS_URS_2024_02/171251201</t>
  </si>
  <si>
    <t>Zakládání</t>
  </si>
  <si>
    <t>275313711</t>
  </si>
  <si>
    <t>Základy z betonu prostého patky a bloky z betonu kamenem neprokládaného tř. C 20/25</t>
  </si>
  <si>
    <t>-1140134101</t>
  </si>
  <si>
    <t>https://podminky.urs.cz/item/CS_URS_2024_02/275313711</t>
  </si>
  <si>
    <t>732</t>
  </si>
  <si>
    <t>Ústřední vytápění - strojovny</t>
  </si>
  <si>
    <t>732219103p.c.1</t>
  </si>
  <si>
    <t>Montáž AKU nádoby 50 litrů</t>
  </si>
  <si>
    <t>812010137</t>
  </si>
  <si>
    <t>732219103p.c.2</t>
  </si>
  <si>
    <t>AKU 50 l vč. izolace</t>
  </si>
  <si>
    <t>158476400</t>
  </si>
  <si>
    <t>732331615</t>
  </si>
  <si>
    <t>Nádoby expanzní tlakové pro topné a chladicí soustavy s membránou bez pojistného ventilu se závitovým připojením PN 0,4 o objemu 35 l</t>
  </si>
  <si>
    <t>920409036</t>
  </si>
  <si>
    <t>https://podminky.urs.cz/item/CS_URS_2024_02/732331615</t>
  </si>
  <si>
    <t>732421213.GRS</t>
  </si>
  <si>
    <t>Čerpadlo teplovodní mokroběžné závitové cirkulační ALPHA2 25-60N DN 25 výtlak do 6,0 m průtok 3,0 m3/h pro TUV</t>
  </si>
  <si>
    <t>1075216520</t>
  </si>
  <si>
    <t>732522116p.c.2</t>
  </si>
  <si>
    <t>ohřev odvodu kondenzátu</t>
  </si>
  <si>
    <t>-1010205016</t>
  </si>
  <si>
    <t>732522116p.c.3</t>
  </si>
  <si>
    <t>konzola na zem</t>
  </si>
  <si>
    <t>-1690596348</t>
  </si>
  <si>
    <t>732522116p.c.4</t>
  </si>
  <si>
    <t>montáž tepelného čerpadla</t>
  </si>
  <si>
    <t>-980229700</t>
  </si>
  <si>
    <t>732522131</t>
  </si>
  <si>
    <t>Tepelná čerpadla vzduch/voda pro vytápění i chlazení venkovní jednotka s invertorem topný/chladicí výkon 3-12/3-10 kW</t>
  </si>
  <si>
    <t>-1163753371</t>
  </si>
  <si>
    <t>https://podminky.urs.cz/item/CS_URS_2024_02/732522131</t>
  </si>
  <si>
    <t>732522133</t>
  </si>
  <si>
    <t>Tepelná čerpadla vzduch/voda pro vytápění i chlazení vnitřní jednotka s vestavným zásobníkem výkon elektrokotle 3-15,0 kW</t>
  </si>
  <si>
    <t>488003388</t>
  </si>
  <si>
    <t>https://podminky.urs.cz/item/CS_URS_2024_02/732522133</t>
  </si>
  <si>
    <t>998732101</t>
  </si>
  <si>
    <t>Přesun hmot pro strojovny stanovený z hmotnosti přesunovaného materiálu vodorovná dopravní vzdálenost do 50 m základní v objektech výšky do 6 m</t>
  </si>
  <si>
    <t>-680773837</t>
  </si>
  <si>
    <t>https://podminky.urs.cz/item/CS_URS_2024_02/998732101</t>
  </si>
  <si>
    <t>733</t>
  </si>
  <si>
    <t>Ústřední vytápění - rozvodné potrubí</t>
  </si>
  <si>
    <t>733141102</t>
  </si>
  <si>
    <t>Odvzdušňovací nádobky, odlučovače a odkalovače nádobky z trubek ocelových do DN 50</t>
  </si>
  <si>
    <t>274323179</t>
  </si>
  <si>
    <t>https://podminky.urs.cz/item/CS_URS_2024_02/733141102</t>
  </si>
  <si>
    <t>733223102</t>
  </si>
  <si>
    <t>Potrubí měděné tvrdé spojované měkkým pájením D 15x1 mm</t>
  </si>
  <si>
    <t>-1324695967</t>
  </si>
  <si>
    <t>733223103</t>
  </si>
  <si>
    <t>Potrubí měděné tvrdé spojované měkkým pájením D 18x1 mm</t>
  </si>
  <si>
    <t>70016418</t>
  </si>
  <si>
    <t>733223104</t>
  </si>
  <si>
    <t>Potrubí měděné tvrdé spojované měkkým pájením D 22x1 mm</t>
  </si>
  <si>
    <t>15537302</t>
  </si>
  <si>
    <t>733223105</t>
  </si>
  <si>
    <t>Potrubí z trubek měděných tvrdých spojovaných měkkým pájením Ø 28/1,5</t>
  </si>
  <si>
    <t>-812819074</t>
  </si>
  <si>
    <t>https://podminky.urs.cz/item/CS_URS_2024_02/733223105</t>
  </si>
  <si>
    <t>733224223</t>
  </si>
  <si>
    <t>Potrubí z trubek měděných Příplatek k cenám za zhotovení přípojky z trubek měděných Ø 18/1</t>
  </si>
  <si>
    <t>-1428032024</t>
  </si>
  <si>
    <t>https://podminky.urs.cz/item/CS_URS_2024_02/733224223</t>
  </si>
  <si>
    <t>733291101</t>
  </si>
  <si>
    <t>Zkoušky těsnosti potrubí z trubek měděných Ø do 35/1,5</t>
  </si>
  <si>
    <t>769519374</t>
  </si>
  <si>
    <t>https://podminky.urs.cz/item/CS_URS_2024_02/733291101</t>
  </si>
  <si>
    <t>733390404</t>
  </si>
  <si>
    <t>Manžeta prostupová primárních okruhů průměru D 32 - 40</t>
  </si>
  <si>
    <t>-1433326486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</si>
  <si>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</si>
  <si>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</si>
  <si>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1022305055</t>
  </si>
  <si>
    <t>https://podminky.urs.cz/item/CS_URS_2024_02/733811252</t>
  </si>
  <si>
    <t>998733101</t>
  </si>
  <si>
    <t>Přesun hmot pro rozvody potrubí stanovený z hmotnosti přesunovaného materiálu vodorovná dopravní vzdálenost do 50 m základní v objektech výšky do 6 m</t>
  </si>
  <si>
    <t>724491551</t>
  </si>
  <si>
    <t>https://podminky.urs.cz/item/CS_URS_2024_02/998733101</t>
  </si>
  <si>
    <t>734</t>
  </si>
  <si>
    <t>Ústřední vytápění - armatury</t>
  </si>
  <si>
    <t>734211112</t>
  </si>
  <si>
    <t>Ventily odvzdušňovací závitové otopných těles PN 6 do 120°C G 1/4</t>
  </si>
  <si>
    <t>-499345229</t>
  </si>
  <si>
    <t>https://podminky.urs.cz/item/CS_URS_2024_02/734211112</t>
  </si>
  <si>
    <t>734211113</t>
  </si>
  <si>
    <t>Ventily odvzdušňovací závitové otopných těles PN 6 do 120°C G 3/8</t>
  </si>
  <si>
    <t>-442966587</t>
  </si>
  <si>
    <t>https://podminky.urs.cz/item/CS_URS_2024_02/734211113</t>
  </si>
  <si>
    <t>734221686</t>
  </si>
  <si>
    <t>Termostatická hlavice vosková PN 10 do 110°C otopných těles VK</t>
  </si>
  <si>
    <t>-659348832</t>
  </si>
  <si>
    <t>734242414</t>
  </si>
  <si>
    <t>Ventily zpětné závitové PN 16 do 110°C přímé G 1</t>
  </si>
  <si>
    <t>946892929</t>
  </si>
  <si>
    <t>https://podminky.urs.cz/item/CS_URS_2024_02/734242414</t>
  </si>
  <si>
    <t>734251213</t>
  </si>
  <si>
    <t>Ventily pojistné závitové a čepové rohové provozní tlak od 2,5 do 6 bar G 1</t>
  </si>
  <si>
    <t>-824662927</t>
  </si>
  <si>
    <t>https://podminky.urs.cz/item/CS_URS_2024_02/734251213</t>
  </si>
  <si>
    <t>734261402</t>
  </si>
  <si>
    <t>Šroubení připojovací armatury radiátorů VK PN 10 do 110°C, regulační uzavíratelné rohové G 1/2 x 18</t>
  </si>
  <si>
    <t>-1969827886</t>
  </si>
  <si>
    <t>https://podminky.urs.cz/item/CS_URS_2024_02/734261402</t>
  </si>
  <si>
    <t>734291123</t>
  </si>
  <si>
    <t>Ostatní armatury kohouty plnicí a vypouštěcí PN 10 do 90°C G 1/2</t>
  </si>
  <si>
    <t>3104070</t>
  </si>
  <si>
    <t>https://podminky.urs.cz/item/CS_URS_2024_02/734291123</t>
  </si>
  <si>
    <t>734291264</t>
  </si>
  <si>
    <t>Ostatní armatury filtry závitové pro topné a chladicí systémy PN 30 do 110°C přímé s vnitřními závity G 1</t>
  </si>
  <si>
    <t>-758782932</t>
  </si>
  <si>
    <t>https://podminky.urs.cz/item/CS_URS_2024_02/734291264</t>
  </si>
  <si>
    <t>734292715</t>
  </si>
  <si>
    <t>Ostatní armatury kulové kohouty PN 42 do 185°C přímé vnitřní závit G 1</t>
  </si>
  <si>
    <t>561021810</t>
  </si>
  <si>
    <t>https://podminky.urs.cz/item/CS_URS_2024_02/734292715</t>
  </si>
  <si>
    <t>734294104</t>
  </si>
  <si>
    <t>Ostatní armatury růžice dělené krycí do G 3/4</t>
  </si>
  <si>
    <t>-1920830940</t>
  </si>
  <si>
    <t>https://podminky.urs.cz/item/CS_URS_2024_02/734294104</t>
  </si>
  <si>
    <t>734411101</t>
  </si>
  <si>
    <t>Teploměry technické s pevným stonkem a jímkou zadní připojení (axiální) průměr 63 mm délka stonku 50 mm</t>
  </si>
  <si>
    <t>-1737684981</t>
  </si>
  <si>
    <t>https://podminky.urs.cz/item/CS_URS_2024_02/734411101</t>
  </si>
  <si>
    <t>734421101</t>
  </si>
  <si>
    <t>Tlakoměry s pevným stonkem a zpětnou klapkou spodní připojení (radiální) tlaku 0-16 bar průměru 50 mm</t>
  </si>
  <si>
    <t>-1732361112</t>
  </si>
  <si>
    <t>https://podminky.urs.cz/item/CS_URS_2024_02/734421101</t>
  </si>
  <si>
    <t>998734101</t>
  </si>
  <si>
    <t>Přesun hmot pro armatury stanovený z hmotnosti přesunovaného materiálu vodorovná dopravní vzdálenost do 50 m základní v objektech výšky do 6 m</t>
  </si>
  <si>
    <t>1579559658</t>
  </si>
  <si>
    <t>https://podminky.urs.cz/item/CS_URS_2024_02/998734101</t>
  </si>
  <si>
    <t>735</t>
  </si>
  <si>
    <t>Ústřední vytápění - otopná tělesa</t>
  </si>
  <si>
    <t>735152552</t>
  </si>
  <si>
    <t>Otopná tělesa panelová VK dvoudesková PN 1,0 MPa, T do 110°C se dvěma přídavnými přestupními plochami výšky tělesa 500 mm stavební délky / výkonu 500 mm / 726 W</t>
  </si>
  <si>
    <t>26344594</t>
  </si>
  <si>
    <t>https://podminky.urs.cz/item/CS_URS_2024_02/735152552</t>
  </si>
  <si>
    <t>735152556</t>
  </si>
  <si>
    <t>Otopná tělesa panelová VK dvoudesková PN 1,0 MPa, T do 110°C se dvěma přídavnými přestupními plochami výšky tělesa 500 mm stavební délky / výkonu 900 mm / 1307 W</t>
  </si>
  <si>
    <t>404032403</t>
  </si>
  <si>
    <t>https://podminky.urs.cz/item/CS_URS_2024_02/735152556</t>
  </si>
  <si>
    <t>735152560</t>
  </si>
  <si>
    <t>Otopná tělesa panelová VK dvoudesková PN 1,0 MPa, T do 110°C se dvěma přídavnými přestupními plochami výšky tělesa 500 mm stavební délky / výkonu 1400 mm / 2033 W</t>
  </si>
  <si>
    <t>1267020464</t>
  </si>
  <si>
    <t>https://podminky.urs.cz/item/CS_URS_2024_02/735152560</t>
  </si>
  <si>
    <t>735152563</t>
  </si>
  <si>
    <t>Otopná tělesa panelová VK dvoudesková PN 1,0 MPa, T do 110°C se dvěma přídavnými přestupními plochami výšky tělesa 500 mm stavební délky / výkonu 2000 mm / 2904 W</t>
  </si>
  <si>
    <t>-764509703</t>
  </si>
  <si>
    <t>https://podminky.urs.cz/item/CS_URS_2024_02/735152563</t>
  </si>
  <si>
    <t>735152678</t>
  </si>
  <si>
    <t>Otopná tělesa panelová VK třídesková PN 1,0 MPa, T do 110°C se třemi přídavnými přestupními plochami výšky tělesa 600 mm stavební délky / výkonu 1100 mm / 2647 W</t>
  </si>
  <si>
    <t>1076601970</t>
  </si>
  <si>
    <t>https://podminky.urs.cz/item/CS_URS_2024_02/735152678</t>
  </si>
  <si>
    <t>735152682</t>
  </si>
  <si>
    <t>Otopná tělesa panelová VK třídesková PN 1,0 MPa, T do 110°C se třemi přídavnými přestupními plochami výšky tělesa 600 mm stavební délky / výkonu 1800 mm / 4331 W</t>
  </si>
  <si>
    <t>931331425</t>
  </si>
  <si>
    <t>https://podminky.urs.cz/item/CS_URS_2024_02/735152682</t>
  </si>
  <si>
    <t>735152683</t>
  </si>
  <si>
    <t>Otopná tělesa panelová VK třídesková PN 1,0 MPa, T do 110°C se třemi přídavnými přestupními plochami výšky tělesa 600 mm stavební délky / výkonu 2000 mm / 4812 W</t>
  </si>
  <si>
    <t>-821564218</t>
  </si>
  <si>
    <t>https://podminky.urs.cz/item/CS_URS_2024_02/735152683</t>
  </si>
  <si>
    <t>735152692</t>
  </si>
  <si>
    <t>Otopná tělesa panelová VK třídesková PN 1,0 MPa, T do 110°C se třemi přídavnými přestupními plochami výšky tělesa 900 mm stavební délky / výkonu 500 mm / 1664 W</t>
  </si>
  <si>
    <t>122209600</t>
  </si>
  <si>
    <t>https://podminky.urs.cz/item/CS_URS_2024_02/735152692</t>
  </si>
  <si>
    <t>735159210</t>
  </si>
  <si>
    <t>Montáž otopných těles panelových dvouřadých, stavební délky do 1140 mm</t>
  </si>
  <si>
    <t>1817343830</t>
  </si>
  <si>
    <t>https://podminky.urs.cz/item/CS_URS_2024_02/735159210</t>
  </si>
  <si>
    <t>735159220</t>
  </si>
  <si>
    <t>Montáž otopných těles panelových dvouřadých, stavební délky přes 1140 do 1500 mm</t>
  </si>
  <si>
    <t>1188102977</t>
  </si>
  <si>
    <t>https://podminky.urs.cz/item/CS_URS_2024_02/735159220</t>
  </si>
  <si>
    <t>735159230</t>
  </si>
  <si>
    <t>Montáž otopných těles panelových dvouřadých, stavební délky přes 1500 do 1980 mm</t>
  </si>
  <si>
    <t>266609581</t>
  </si>
  <si>
    <t>https://podminky.urs.cz/item/CS_URS_2024_02/735159230</t>
  </si>
  <si>
    <t>735159310</t>
  </si>
  <si>
    <t>Montáž otopných těles panelových třířadých, stavební délky do 1140 mm</t>
  </si>
  <si>
    <t>726217056</t>
  </si>
  <si>
    <t>https://podminky.urs.cz/item/CS_URS_2024_02/735159310</t>
  </si>
  <si>
    <t>735159330</t>
  </si>
  <si>
    <t>Montáž otopných těles panelových třířadých, stavební délky přes 1500 do 1980 mm</t>
  </si>
  <si>
    <t>2064493113</t>
  </si>
  <si>
    <t>https://podminky.urs.cz/item/CS_URS_2024_02/735159330</t>
  </si>
  <si>
    <t>735159330p.c.1</t>
  </si>
  <si>
    <t>tlaková zkouška otopného tělesa</t>
  </si>
  <si>
    <t>580593655</t>
  </si>
  <si>
    <t>998735101</t>
  </si>
  <si>
    <t>Přesun hmot pro otopná tělesa stanovený z hmotnosti přesunovaného materiálu vodorovná dopravní vzdálenost do 50 m základní v objektech výšky do 6 m</t>
  </si>
  <si>
    <t>-656593065</t>
  </si>
  <si>
    <t>https://podminky.urs.cz/item/CS_URS_2024_02/998735101</t>
  </si>
  <si>
    <t>Topná zkouška</t>
  </si>
  <si>
    <t>kpl.</t>
  </si>
  <si>
    <t>1220238744</t>
  </si>
  <si>
    <t>"komplet"1</t>
  </si>
  <si>
    <t>zprovoznění tepelného čerpadla</t>
  </si>
  <si>
    <t>-361244809</t>
  </si>
  <si>
    <t>D.4.3 - Elektroinstalace</t>
  </si>
  <si>
    <t xml:space="preserve"> Ing. Michael Kotas</t>
  </si>
  <si>
    <t xml:space="preserve">    741 - Elektroinstalace - silnoproud</t>
  </si>
  <si>
    <t>M - Práce a dodávky M</t>
  </si>
  <si>
    <t xml:space="preserve">    46-M - Zemní práce při extr.mont.pracích</t>
  </si>
  <si>
    <t xml:space="preserve">    742 - Elektroinstalace - slaboproud</t>
  </si>
  <si>
    <t>741</t>
  </si>
  <si>
    <t>Elektroinstalace - silnoproud</t>
  </si>
  <si>
    <t>741110001</t>
  </si>
  <si>
    <t>Montáž trubek elektroinstalačních s nasunutím nebo našroubováním do krabic plastových tuhých, uložených pevně, vnější Ø přes 16 do 23 mm</t>
  </si>
  <si>
    <t>1943678850</t>
  </si>
  <si>
    <t>https://podminky.urs.cz/item/CS_URS_2024_02/741110001</t>
  </si>
  <si>
    <t>34571092</t>
  </si>
  <si>
    <t>trubka elektroinstalační tuhá z PVC D 17,4/20 mm, délka 3m</t>
  </si>
  <si>
    <t>-648865567</t>
  </si>
  <si>
    <t>P</t>
  </si>
  <si>
    <t>Poznámka k položce:_x000d_
instalace v 1.PP</t>
  </si>
  <si>
    <t xml:space="preserve"> "Přepočtené koeficientem množství"90*1,05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</si>
  <si>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</si>
  <si>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</si>
  <si>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1590208075</t>
  </si>
  <si>
    <t>https://podminky.urs.cz/item/CS_URS_2024_02/741112001</t>
  </si>
  <si>
    <t>34571521</t>
  </si>
  <si>
    <t>krabice pod omítku PVC odbočná kruhová D 70mm s víčkem a svorkovnicí</t>
  </si>
  <si>
    <t>1685605485</t>
  </si>
  <si>
    <t>741112061</t>
  </si>
  <si>
    <t>Montáž krabic elektroinstalačních bez napojení na trubky a lišty, demontáže a montáže víčka a přístroje přístrojových zapuštěných plastových kruhových do zdiva</t>
  </si>
  <si>
    <t>-1197351037</t>
  </si>
  <si>
    <t>https://podminky.urs.cz/item/CS_URS_2024_02/741112061</t>
  </si>
  <si>
    <t>34571450</t>
  </si>
  <si>
    <t>krabice pod omítku PVC přístrojová kruhová D 70mm</t>
  </si>
  <si>
    <t>-1232439119</t>
  </si>
  <si>
    <t>741122015</t>
  </si>
  <si>
    <t>Montáž kabelů měděných bez ukončení uložených pod omítku plných kulatých (např. CYKY), počtu a průřezu žil 3x1,5 mm2</t>
  </si>
  <si>
    <t>903366868</t>
  </si>
  <si>
    <t>https://podminky.urs.cz/item/CS_URS_2024_02/741122015</t>
  </si>
  <si>
    <t>34111030</t>
  </si>
  <si>
    <t>kabel instalační jádro Cu plné izolace PVC plášť PVC 450/750V (CYKY) 3x1,5mm2</t>
  </si>
  <si>
    <t>128</t>
  </si>
  <si>
    <t>-479007849</t>
  </si>
  <si>
    <t>Poznámka k položce:_x000d_
CYKY-J 3x1,5, CYKY-O 3x1,5</t>
  </si>
  <si>
    <t xml:space="preserve"> "Přepočtené koeficientem množství"430*1,05</t>
  </si>
  <si>
    <t>741122016</t>
  </si>
  <si>
    <t>Montáž kabelů měděných bez ukončení uložených pod omítku plných kulatých (např. CYKY), počtu a průřezu žil 3x2,5 až 6 mm2</t>
  </si>
  <si>
    <t>-2056196064</t>
  </si>
  <si>
    <t>https://podminky.urs.cz/item/CS_URS_2024_02/741122016</t>
  </si>
  <si>
    <t>34111036</t>
  </si>
  <si>
    <t>kabel instalační jádro Cu plné izolace PVC plášť PVC 450/750V (CYKY) 3x2,5mm2</t>
  </si>
  <si>
    <t>1507124270</t>
  </si>
  <si>
    <t>Poznámka k položce:_x000d_
CYKY-J 3x2,5</t>
  </si>
  <si>
    <t xml:space="preserve"> "Přepočtené koeficientem množství"350*1,05</t>
  </si>
  <si>
    <t>34111042</t>
  </si>
  <si>
    <t>kabel instalační jádro Cu plné izolace PVC plášť PVC 450/750V (CYKY) 3x4mm2</t>
  </si>
  <si>
    <t>-555879530</t>
  </si>
  <si>
    <t>Poznámka k položce:_x000d_
CYKY-J 3x4</t>
  </si>
  <si>
    <t xml:space="preserve"> "Přepočtené koeficientem množství"40*1,05</t>
  </si>
  <si>
    <t>741122025</t>
  </si>
  <si>
    <t>Montáž kabelů měděných bez ukončení uložených pod omítku plných kulatých (např. CYKY), počtu a průřezu žil 4x16 až 25 mm2</t>
  </si>
  <si>
    <t>2052637801</t>
  </si>
  <si>
    <t>https://podminky.urs.cz/item/CS_URS_2024_02/741122025</t>
  </si>
  <si>
    <t>34111610</t>
  </si>
  <si>
    <t>kabel silový jádro Cu izolace PVC plášť PVC 0,6/1kV (1-CYKY) 4x25mm2</t>
  </si>
  <si>
    <t>1095673929</t>
  </si>
  <si>
    <t>Poznámka k položce:_x000d_
1-CYKY 4x25</t>
  </si>
  <si>
    <t xml:space="preserve"> "Přepočtené koeficientem množství"20*1,05</t>
  </si>
  <si>
    <t>741122031</t>
  </si>
  <si>
    <t>Montáž kabelů měděných bez ukončení uložených pod omítku plných kulatých (např. CYKY), počtu a průřezu žil 5x1,5 až 2,5 mm2</t>
  </si>
  <si>
    <t>-259461785</t>
  </si>
  <si>
    <t>https://podminky.urs.cz/item/CS_URS_2024_02/741122031</t>
  </si>
  <si>
    <t>34111094</t>
  </si>
  <si>
    <t>kabel instalační jádro Cu plné izolace PVC plášť PVC 450/750V (CYKY) 5x2,5mm2</t>
  </si>
  <si>
    <t>-505730960</t>
  </si>
  <si>
    <t>Poznámka k položce:_x000d_
CYKY-J 5x2,5</t>
  </si>
  <si>
    <t xml:space="preserve"> "Přepočtené koeficientem množství"60*1,05</t>
  </si>
  <si>
    <t>741122033</t>
  </si>
  <si>
    <t>Montáž kabelů měděných bez ukončení uložených pod omítku plných kulatých (např. CYKY), počtu a průřezu žil 5x10 mm2</t>
  </si>
  <si>
    <t>1053905609</t>
  </si>
  <si>
    <t>https://podminky.urs.cz/item/CS_URS_2024_02/741122033</t>
  </si>
  <si>
    <t>34113034</t>
  </si>
  <si>
    <t>kabel instalační jádro Cu plné izolace PVC plášť PVC 450/750V (CYKY) 5x10mm2</t>
  </si>
  <si>
    <t>341034272</t>
  </si>
  <si>
    <t>Poznámka k položce:_x000d_
CYKY-J 5x10</t>
  </si>
  <si>
    <t xml:space="preserve"> "Přepočtené koeficientem množství"25*1,05</t>
  </si>
  <si>
    <t>741128811.1</t>
  </si>
  <si>
    <t>Demontáž stávající elektroinstalace</t>
  </si>
  <si>
    <t>-467227967</t>
  </si>
  <si>
    <t>741128811.2</t>
  </si>
  <si>
    <t>Propojení tepelného čerpadla a vnitřní jednotky</t>
  </si>
  <si>
    <t>-383600813</t>
  </si>
  <si>
    <t>741130001</t>
  </si>
  <si>
    <t>Ukončení vodičů izolovaných s označením a zapojením v rozváděči nebo na přístroji, průřezu žíly do 2,5 mm2</t>
  </si>
  <si>
    <t>-968055991</t>
  </si>
  <si>
    <t>https://podminky.urs.cz/item/CS_URS_2024_02/741130001</t>
  </si>
  <si>
    <t>741130003</t>
  </si>
  <si>
    <t>Ukončení vodičů izolovaných s označením a zapojením v rozváděči nebo na přístroji, průřezu žíly do 4 mm2</t>
  </si>
  <si>
    <t>1413223522</t>
  </si>
  <si>
    <t>https://podminky.urs.cz/item/CS_URS_2024_02/741130003</t>
  </si>
  <si>
    <t>741130005</t>
  </si>
  <si>
    <t>Ukončení vodičů izolovaných s označením a zapojením v rozváděči nebo na přístroji, průřezu žíly do 10 mm2</t>
  </si>
  <si>
    <t>-1846007897</t>
  </si>
  <si>
    <t>https://podminky.urs.cz/item/CS_URS_2024_02/741130005</t>
  </si>
  <si>
    <t>741130007</t>
  </si>
  <si>
    <t>Ukončení vodičů izolovaných s označením a zapojením v rozváděči nebo na přístroji, průřezu žíly do 25 mm2</t>
  </si>
  <si>
    <t>328904641</t>
  </si>
  <si>
    <t>https://podminky.urs.cz/item/CS_URS_2024_02/741130007</t>
  </si>
  <si>
    <t>741136001</t>
  </si>
  <si>
    <t>Propojení kabelů nebo vodičů spojkou venkovní teplem smršťovací kabelů celoplastových, počtu a průřezu žil 4x10 až 16 mm2</t>
  </si>
  <si>
    <t>-2138150331</t>
  </si>
  <si>
    <t>https://podminky.urs.cz/item/CS_URS_2024_02/741136001</t>
  </si>
  <si>
    <t>35436021</t>
  </si>
  <si>
    <t>spojka kabelová smršťovaná přímé do 1kV 91ah-21s 4x6-25mm</t>
  </si>
  <si>
    <t>-259367809</t>
  </si>
  <si>
    <t>741210001</t>
  </si>
  <si>
    <t>Montáž rozvodnic oceloplechových nebo plastových bez zapojení vodičů běžných, hmotnosti do 20 kg</t>
  </si>
  <si>
    <t>-1912082597</t>
  </si>
  <si>
    <t>https://podminky.urs.cz/item/CS_URS_2024_02/741210001</t>
  </si>
  <si>
    <t>35711724.1</t>
  </si>
  <si>
    <t>rozvaděč REČEZ včetně vybavení</t>
  </si>
  <si>
    <t>1805139897</t>
  </si>
  <si>
    <t>Poznámka k položce:_x000d_
elektroměr není součástí dodávky</t>
  </si>
  <si>
    <t>35711724.2</t>
  </si>
  <si>
    <t>rozvaděč RESŽ včetně vybavení</t>
  </si>
  <si>
    <t>1063817487</t>
  </si>
  <si>
    <t>Poznámka k položce:_x000d_
elektroměry a spínací hodiny nejsou součástí dodávky</t>
  </si>
  <si>
    <t>35711724.3</t>
  </si>
  <si>
    <t>rozvaděč RB1 včetně vybavení</t>
  </si>
  <si>
    <t>-607487775</t>
  </si>
  <si>
    <t>35711724.4</t>
  </si>
  <si>
    <t>rozvaděč RB2 včetně vybavení</t>
  </si>
  <si>
    <t>586093623</t>
  </si>
  <si>
    <t>35711724.5</t>
  </si>
  <si>
    <t>rozvaděč RSP včetně vybavení</t>
  </si>
  <si>
    <t>-1276507667</t>
  </si>
  <si>
    <t>Poznámka k položce:_x000d_
včetně komponent domácího telefonu</t>
  </si>
  <si>
    <t>741310021</t>
  </si>
  <si>
    <t>Montáž spínačů jedno nebo dvoupólových nástěnných se zapojením vodičů, pro prostředí normální přepínačů, řazení 5-sériových</t>
  </si>
  <si>
    <t>86404626</t>
  </si>
  <si>
    <t>https://podminky.urs.cz/item/CS_URS_2024_02/741310021</t>
  </si>
  <si>
    <t>34535002</t>
  </si>
  <si>
    <t>přepínač sériový kompletní, zápustný, řazení 5, šroubové svorky</t>
  </si>
  <si>
    <t>1042088836</t>
  </si>
  <si>
    <t>34539050</t>
  </si>
  <si>
    <t>kryt spínače dělený</t>
  </si>
  <si>
    <t>-850801191</t>
  </si>
  <si>
    <t>34539059</t>
  </si>
  <si>
    <t>rámeček jednonásobný</t>
  </si>
  <si>
    <t>-543675602</t>
  </si>
  <si>
    <t>741310025</t>
  </si>
  <si>
    <t>Montáž spínačů jedno nebo dvoupólových nástěnných se zapojením vodičů, pro prostředí normální přepínačů, řazení 7-křížových</t>
  </si>
  <si>
    <t>2006760871</t>
  </si>
  <si>
    <t>https://podminky.urs.cz/item/CS_URS_2024_02/741310025</t>
  </si>
  <si>
    <t>34535004</t>
  </si>
  <si>
    <t>přepínač křížový kompletní, zápustný, řazení 7, šroubové svorky</t>
  </si>
  <si>
    <t>645310649</t>
  </si>
  <si>
    <t>741310101</t>
  </si>
  <si>
    <t>Montáž spínačů jedno nebo dvoupólových polozapuštěných nebo zapuštěných se zapojením vodičů bezšroubové připojení spínačů, řazení 1-jednopólových</t>
  </si>
  <si>
    <t>1635084</t>
  </si>
  <si>
    <t>https://podminky.urs.cz/item/CS_URS_2024_02/741310101</t>
  </si>
  <si>
    <t>34539010</t>
  </si>
  <si>
    <t>přístroj spínače jednopólového, řazení 1, 1So bezšroubové svorky</t>
  </si>
  <si>
    <t>295031776</t>
  </si>
  <si>
    <t>34539049</t>
  </si>
  <si>
    <t>kryt spínače jednoduchý</t>
  </si>
  <si>
    <t>1188657986</t>
  </si>
  <si>
    <t>1521631518</t>
  </si>
  <si>
    <t>741310122</t>
  </si>
  <si>
    <t>Montáž spínačů jedno nebo dvoupólových polozapuštěných nebo zapuštěných se zapojením vodičů bezšroubové připojení přepínačů, řazení 6-střídavých</t>
  </si>
  <si>
    <t>-175913570</t>
  </si>
  <si>
    <t>https://podminky.urs.cz/item/CS_URS_2024_02/741310122</t>
  </si>
  <si>
    <t>34535003</t>
  </si>
  <si>
    <t>přepínač střídavý kompletní, zápustný, řazení 6, šroubové svorky</t>
  </si>
  <si>
    <t>1609961340</t>
  </si>
  <si>
    <t>1171677531</t>
  </si>
  <si>
    <t>661954420</t>
  </si>
  <si>
    <t>741310125</t>
  </si>
  <si>
    <t>Montáž spínačů jedno nebo dvoupólových polozapuštěných nebo zapuštěných se zapojením vodičů bezšroubové připojení přepínačů, řazení 6+6-dvojitých střídavých</t>
  </si>
  <si>
    <t>-929649114</t>
  </si>
  <si>
    <t>https://podminky.urs.cz/item/CS_URS_2024_02/741310125</t>
  </si>
  <si>
    <t>34535007</t>
  </si>
  <si>
    <t>přepínač střídavý dvojitý kompletní, zápustný, řazení 6+6(6+1), šroubové svorky</t>
  </si>
  <si>
    <t>-1336140088</t>
  </si>
  <si>
    <t>-907440994</t>
  </si>
  <si>
    <t>-115196267</t>
  </si>
  <si>
    <t>741310501</t>
  </si>
  <si>
    <t>Montáž spínačů tří nebo čtyřpólových v krytu se zapojením vodičů vačkových 25 A, počet svorek 1 až 2</t>
  </si>
  <si>
    <t>991917179</t>
  </si>
  <si>
    <t>https://podminky.urs.cz/item/CS_URS_2024_02/741310501</t>
  </si>
  <si>
    <t>34535098</t>
  </si>
  <si>
    <t>spínač trojpólový páčkový zapuštěný, řazení 3</t>
  </si>
  <si>
    <t>953711838</t>
  </si>
  <si>
    <t>741313042</t>
  </si>
  <si>
    <t>Montáž zásuvek domovních se zapojením vodičů šroubové připojení polozapuštěných nebo zapuštěných 10/16 A, provedení 2P + PE dvojí zapojení pro průběžnou montáž</t>
  </si>
  <si>
    <t>-602589544</t>
  </si>
  <si>
    <t>https://podminky.urs.cz/item/CS_URS_2024_02/741313042</t>
  </si>
  <si>
    <t>34555202</t>
  </si>
  <si>
    <t>zásuvka zápustná jednonásobná chráněná, šroubové svorky</t>
  </si>
  <si>
    <t>-1868101059</t>
  </si>
  <si>
    <t>741313044</t>
  </si>
  <si>
    <t>Montáž zásuvek domovních se zapojením vodičů šroubové připojení polozapuštěných nebo zapuštěných 10/16 A, provedení 2x (2P + PE) dvojnásobná šikmá</t>
  </si>
  <si>
    <t>1370774407</t>
  </si>
  <si>
    <t>https://podminky.urs.cz/item/CS_URS_2024_02/741313044</t>
  </si>
  <si>
    <t>34555243</t>
  </si>
  <si>
    <t>zásuvka zápustná dvojnásobná, šikmá, s clonkami, šroubové svorky</t>
  </si>
  <si>
    <t>-1110203618</t>
  </si>
  <si>
    <t>741372062</t>
  </si>
  <si>
    <t>Montáž svítidel s integrovaným zdrojem LED se zapojením vodičů interiérových přisazených stropních hranatých nebo kruhových, plochy přes 0,09 do 0,36 m2</t>
  </si>
  <si>
    <t>-1379428838</t>
  </si>
  <si>
    <t>https://podminky.urs.cz/item/CS_URS_2024_02/741372062</t>
  </si>
  <si>
    <t>34821275.1</t>
  </si>
  <si>
    <t xml:space="preserve">svítidlo LED nástěnné venkovní IP44 s pohybovým čidlem </t>
  </si>
  <si>
    <t>-254168218</t>
  </si>
  <si>
    <t>Poznámka k položce:_x000d_
označení "A"</t>
  </si>
  <si>
    <t>34821275.2</t>
  </si>
  <si>
    <t xml:space="preserve">svítidlo LED stropní/nástěnné koupelnové IP44 </t>
  </si>
  <si>
    <t>-121483728</t>
  </si>
  <si>
    <t>Poznámka k položce:_x000d_
označení "B"</t>
  </si>
  <si>
    <t>34821275.3</t>
  </si>
  <si>
    <t>svítidlo LED stropní/nástěnné přisazené bytové</t>
  </si>
  <si>
    <t>-1537070904</t>
  </si>
  <si>
    <t>Poznámka k položce:_x000d_
označení "C"</t>
  </si>
  <si>
    <t>34821275.4</t>
  </si>
  <si>
    <t>svítidlo LED stropní/nástěnné přisazené sklepní IP44</t>
  </si>
  <si>
    <t>533259113</t>
  </si>
  <si>
    <t>Poznámka k položce:_x000d_
označení "D"</t>
  </si>
  <si>
    <t>34821275.5</t>
  </si>
  <si>
    <t>svítidlo LED stropní/nástěnné přisazené na schodiště</t>
  </si>
  <si>
    <t>1880023336</t>
  </si>
  <si>
    <t>Poznámka k položce:_x000d_
označení "E"</t>
  </si>
  <si>
    <t>Práce a dodávky M</t>
  </si>
  <si>
    <t>46-M</t>
  </si>
  <si>
    <t>Zemní práce při extr.mont.pracích</t>
  </si>
  <si>
    <t>468081321</t>
  </si>
  <si>
    <t>Vybourání otvorů ve zdivu cihelném plochy přes 0,0225 do 0,09 m2 a tloušťky do 15 cm</t>
  </si>
  <si>
    <t>-1464528289</t>
  </si>
  <si>
    <t>https://podminky.urs.cz/item/CS_URS_2024_02/468081321</t>
  </si>
  <si>
    <t>468081322</t>
  </si>
  <si>
    <t>Vybourání otvorů ve zdivu cihelném plochy přes 0,0225 do 0,09 m2 a tloušťky přes 15 do 30 cm</t>
  </si>
  <si>
    <t>254177184</t>
  </si>
  <si>
    <t>https://podminky.urs.cz/item/CS_URS_2024_02/468081322</t>
  </si>
  <si>
    <t>468082212</t>
  </si>
  <si>
    <t>Vybourání otvorů ve stropech a klenbách železobetonových plochy do 0,09 m2 a tloušťky přes 10 do 20 cm</t>
  </si>
  <si>
    <t>8396302</t>
  </si>
  <si>
    <t>https://podminky.urs.cz/item/CS_URS_2024_02/468082212</t>
  </si>
  <si>
    <t>468094111</t>
  </si>
  <si>
    <t>Vyvrtání otvorů pro elektroinstalační krabice ve stěnách z cihel, hloubky do 6 cm</t>
  </si>
  <si>
    <t>-2019544766</t>
  </si>
  <si>
    <t>https://podminky.urs.cz/item/CS_URS_2024_02/468094111</t>
  </si>
  <si>
    <t>468101411</t>
  </si>
  <si>
    <t>Vysekání rýh pro montáž trubek a kabelů v cihelných zdech hloubky do 3 cm a šířky do 3 cm</t>
  </si>
  <si>
    <t>551259160</t>
  </si>
  <si>
    <t>https://podminky.urs.cz/item/CS_URS_2024_02/468101411</t>
  </si>
  <si>
    <t>58541250</t>
  </si>
  <si>
    <t>sádra bílá</t>
  </si>
  <si>
    <t>256</t>
  </si>
  <si>
    <t>-1125112627</t>
  </si>
  <si>
    <t>742</t>
  </si>
  <si>
    <t>Elektroinstalace - slaboproud</t>
  </si>
  <si>
    <t>742110002</t>
  </si>
  <si>
    <t>Montáž trubek elektroinstalačních plastových ohebných uložených pod omítku</t>
  </si>
  <si>
    <t>405396264</t>
  </si>
  <si>
    <t>https://podminky.urs.cz/item/CS_URS_2024_02/742110002</t>
  </si>
  <si>
    <t>34571348</t>
  </si>
  <si>
    <t>trubka elektroinstalační ohebná lehce odolná z PVC-U D 11/16mm poloměr ohybu &gt;60mm</t>
  </si>
  <si>
    <t>719248047</t>
  </si>
  <si>
    <t xml:space="preserve"> "Přepočtené koeficientem množství"30*1,05</t>
  </si>
  <si>
    <t>742121001</t>
  </si>
  <si>
    <t>Montáž kabelů sdělovacích pro vnitřní rozvody počtu žil do 15</t>
  </si>
  <si>
    <t>-832476378</t>
  </si>
  <si>
    <t>https://podminky.urs.cz/item/CS_URS_2024_02/742121001</t>
  </si>
  <si>
    <t>34121002</t>
  </si>
  <si>
    <t>kabel sdělovací jádro Cu plné izolace PVC plášť PVC 100V (SYKY) 1x2x0,5mm2</t>
  </si>
  <si>
    <t>1643377231</t>
  </si>
  <si>
    <t>Poznámka k položce:_x000d_
SYKY, průměr kabelu 3,5mm</t>
  </si>
  <si>
    <t xml:space="preserve"> "Přepočtené koeficientem množství"10*1,05</t>
  </si>
  <si>
    <t>34121046</t>
  </si>
  <si>
    <t>kabel sdělovací stíněný laminovanou Al fólií s příložným Cu drátem jádro Cu plné izolace PVC plášť PVC 100V (SYKFY) 3x2x0,5mm2</t>
  </si>
  <si>
    <t>1750481838</t>
  </si>
  <si>
    <t>Poznámka k položce:_x000d_
SYKFY, průměr kabelu 5,5mm</t>
  </si>
  <si>
    <t>34121056</t>
  </si>
  <si>
    <t>kabel sdělovací stíněný laminovanou Al fólií s příložným Cu drátem jádro Cu plné izolace PVC plášť PVC 100V (SYKFY) 10x2x0,5mm2</t>
  </si>
  <si>
    <t>1047085549</t>
  </si>
  <si>
    <t>Poznámka k položce:_x000d_
SYKFY, průměr kabelu 9mm</t>
  </si>
  <si>
    <t>34145254</t>
  </si>
  <si>
    <t>kabel propojovací flexibilní jádro Cu lanované izolace PVC 300/300V (V03VH-H) 2x1,00mm2</t>
  </si>
  <si>
    <t>1399210124</t>
  </si>
  <si>
    <t>Poznámka k položce:_x000d_
V03VH-H, rozměr kabelu 3,2x6,40mm</t>
  </si>
  <si>
    <t xml:space="preserve"> "Přepočtené koeficientem množství"8*1,05</t>
  </si>
  <si>
    <t>742210121</t>
  </si>
  <si>
    <t>Montáž hlásiče automatického bodového</t>
  </si>
  <si>
    <t>414990126</t>
  </si>
  <si>
    <t>https://podminky.urs.cz/item/CS_URS_2024_02/742210121</t>
  </si>
  <si>
    <t>59081430</t>
  </si>
  <si>
    <t>hlásič kouře optický konvenční</t>
  </si>
  <si>
    <t>-841457519</t>
  </si>
  <si>
    <t>Poznámka k položce:_x000d_
označení "PH"</t>
  </si>
  <si>
    <t>742310006</t>
  </si>
  <si>
    <t>Montáž domovního telefonu nástěnného audio/video telefonu</t>
  </si>
  <si>
    <t>1709539259</t>
  </si>
  <si>
    <t>https://podminky.urs.cz/item/CS_URS_2024_02/742310006</t>
  </si>
  <si>
    <t>38226066</t>
  </si>
  <si>
    <t>telefon domácí nástěnný pro povrchovou instalaci</t>
  </si>
  <si>
    <t>-1282416444</t>
  </si>
  <si>
    <t>34531735</t>
  </si>
  <si>
    <t>ovladač zvonkový tlačítkový 3171-8011 jednonásobný</t>
  </si>
  <si>
    <t>-640804337</t>
  </si>
  <si>
    <t>742320051</t>
  </si>
  <si>
    <t>Montáž elektricky ovládaných zámků komunikačního tabla dveřního</t>
  </si>
  <si>
    <t>30636557</t>
  </si>
  <si>
    <t>https://podminky.urs.cz/item/CS_URS_2024_02/742320051</t>
  </si>
  <si>
    <t>38226125</t>
  </si>
  <si>
    <t>zvonkové tablo s elektronickým vrátným 8 tlačítek, rámeček se stříškou</t>
  </si>
  <si>
    <t>-108492360</t>
  </si>
  <si>
    <t>38226125.1</t>
  </si>
  <si>
    <t>bezkontaktní čip RFID</t>
  </si>
  <si>
    <t>-1669514626</t>
  </si>
  <si>
    <t>7499250515</t>
  </si>
  <si>
    <t>Vyhotovení výchozí revizní zprávy pro opravné práce pro objem investičních nákladů přes 100 000 do 500 000 Kč</t>
  </si>
  <si>
    <t>1519849427</t>
  </si>
  <si>
    <t>7499251015</t>
  </si>
  <si>
    <t>Provedení technické prohlídky a zkoušky na silnoproudém zařízení, zařízení TV, zařízení NS, transformoven, EPZ pro opravné práce pro objem investičních nákladů přes 100 000 do 500 000 Kč</t>
  </si>
  <si>
    <t>1920148616</t>
  </si>
  <si>
    <t>7499451010</t>
  </si>
  <si>
    <t>Vydání průkazu způsobilosti pro funkční celek, provizorní stav</t>
  </si>
  <si>
    <t>-212272341</t>
  </si>
  <si>
    <t>065002000</t>
  </si>
  <si>
    <t>Mimostaveništní doprava materiálů, výrobků a strojů</t>
  </si>
  <si>
    <t>1024</t>
  </si>
  <si>
    <t>663060544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</si>
  <si>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</si>
  <si>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</si>
  <si>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</si>
  <si>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</si>
  <si>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</si>
  <si>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</si>
  <si>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VRN1</t>
  </si>
  <si>
    <t>Průzkumné, geodetické a projektové práce</t>
  </si>
  <si>
    <t>013254000</t>
  </si>
  <si>
    <t>Dokumentace skutečného provedení stavby</t>
  </si>
  <si>
    <t>1777137230</t>
  </si>
  <si>
    <t>https://podminky.urs.cz/item/CS_URS_2024_02/013254000</t>
  </si>
  <si>
    <t>VRN2</t>
  </si>
  <si>
    <t>Příprava staveniště</t>
  </si>
  <si>
    <t>020001000</t>
  </si>
  <si>
    <t>-1509488827</t>
  </si>
  <si>
    <t>https://podminky.urs.cz/item/CS_URS_2024_02/020001000</t>
  </si>
  <si>
    <t>VRN3</t>
  </si>
  <si>
    <t>Zařízení staveniště</t>
  </si>
  <si>
    <t>030001000</t>
  </si>
  <si>
    <t>-563666080</t>
  </si>
  <si>
    <t>https://podminky.urs.cz/item/CS_URS_2024_02/030001000</t>
  </si>
  <si>
    <t>032903000</t>
  </si>
  <si>
    <t>Náklady na provoz a údržbu vybavení staveniště</t>
  </si>
  <si>
    <t>-834601368</t>
  </si>
  <si>
    <t>https://podminky.urs.cz/item/CS_URS_2024_02/032903000</t>
  </si>
  <si>
    <t>033103000</t>
  </si>
  <si>
    <t>Připojení energií pro zařízení staveniště</t>
  </si>
  <si>
    <t>1308940070</t>
  </si>
  <si>
    <t>https://podminky.urs.cz/item/CS_URS_2024_02/033103000</t>
  </si>
  <si>
    <t>033203000</t>
  </si>
  <si>
    <t>Spotřeba energií pro zařízení staveniště</t>
  </si>
  <si>
    <t>816170857</t>
  </si>
  <si>
    <t>https://podminky.urs.cz/item/CS_URS_2024_02/033203000</t>
  </si>
  <si>
    <t>039002000</t>
  </si>
  <si>
    <t>Zrušení zařízení staveniště</t>
  </si>
  <si>
    <t>1298724566</t>
  </si>
  <si>
    <t>https://podminky.urs.cz/item/CS_URS_2024_02/039002000</t>
  </si>
  <si>
    <t>VRN4</t>
  </si>
  <si>
    <t>Inženýrská činnost</t>
  </si>
  <si>
    <t>043194000</t>
  </si>
  <si>
    <t>Zkoušky ostatní</t>
  </si>
  <si>
    <t>1378958888</t>
  </si>
  <si>
    <t>https://podminky.urs.cz/item/CS_URS_2024_02/043194000</t>
  </si>
  <si>
    <t>"Revize a průkazy UTZ neobsažených v položkách"1</t>
  </si>
  <si>
    <t>045303000</t>
  </si>
  <si>
    <t>Koordinační činnost</t>
  </si>
  <si>
    <t>2131503531</t>
  </si>
  <si>
    <t>https://podminky.urs.cz/item/CS_URS_2024_02/045303000</t>
  </si>
  <si>
    <t>VRN9</t>
  </si>
  <si>
    <t>Ostatní náklady</t>
  </si>
  <si>
    <t>094103000</t>
  </si>
  <si>
    <t>Náklady na vyklizení objektu</t>
  </si>
  <si>
    <t>-1687508531</t>
  </si>
  <si>
    <t>https://podminky.urs.cz/item/CS_URS_2024_02/094103000</t>
  </si>
  <si>
    <t>Poznámka k položce:_x000d_
Kompletní vyklizení objektu mimo zařizovacích předmětů, které jsou součástí ZTI._x000d_
Přesun hmot, naložení na dopravní prostředek, uložení na skládku, poplatek za sládku.</t>
  </si>
  <si>
    <t>"Poznámka k položce:"15</t>
  </si>
  <si>
    <t>"Kompletní vyklizení objektu mimo zařizovacích předmětů, které jsou součástí ZTI."</t>
  </si>
  <si>
    <t>"Přesun hmot, naložení na dopravní prostředek, doprava, uložení na skládku, poplatek za sládku"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</si>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</sst>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39" fillId="2" borderId="20" xfId="0" applyFont="1" applyFill="1" applyBorder="1" applyAlignment="1" applyProtection="1">
      <alignment horizontal="left" vertical="center"/>
      <protection locked="0"/>
    </xf>
    <xf numFmtId="0" fontId="3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42241112" TargetMode="External" /><Relationship Id="rId2" Type="http://schemas.openxmlformats.org/officeDocument/2006/relationships/hyperlink" Target="https://podminky.urs.cz/item/CS_URS_2024_02/342291112" TargetMode="External" /><Relationship Id="rId3" Type="http://schemas.openxmlformats.org/officeDocument/2006/relationships/hyperlink" Target="https://podminky.urs.cz/item/CS_URS_2024_02/342291143" TargetMode="External" /><Relationship Id="rId4" Type="http://schemas.openxmlformats.org/officeDocument/2006/relationships/hyperlink" Target="https://podminky.urs.cz/item/CS_URS_2024_02/611142001" TargetMode="External" /><Relationship Id="rId5" Type="http://schemas.openxmlformats.org/officeDocument/2006/relationships/hyperlink" Target="https://podminky.urs.cz/item/CS_URS_2024_02/611321131" TargetMode="External" /><Relationship Id="rId6" Type="http://schemas.openxmlformats.org/officeDocument/2006/relationships/hyperlink" Target="https://podminky.urs.cz/item/CS_URS_2024_02/612321131" TargetMode="External" /><Relationship Id="rId7" Type="http://schemas.openxmlformats.org/officeDocument/2006/relationships/hyperlink" Target="https://podminky.urs.cz/item/CS_URS_2024_02/612325111" TargetMode="External" /><Relationship Id="rId8" Type="http://schemas.openxmlformats.org/officeDocument/2006/relationships/hyperlink" Target="https://podminky.urs.cz/item/CS_URS_2024_02/612325411" TargetMode="External" /><Relationship Id="rId9" Type="http://schemas.openxmlformats.org/officeDocument/2006/relationships/hyperlink" Target="https://podminky.urs.cz/item/CS_URS_2024_02/612325412" TargetMode="External" /><Relationship Id="rId10" Type="http://schemas.openxmlformats.org/officeDocument/2006/relationships/hyperlink" Target="https://podminky.urs.cz/item/CS_URS_2024_02/612135101" TargetMode="External" /><Relationship Id="rId11" Type="http://schemas.openxmlformats.org/officeDocument/2006/relationships/hyperlink" Target="https://podminky.urs.cz/item/CS_URS_2024_02/612142001" TargetMode="External" /><Relationship Id="rId12" Type="http://schemas.openxmlformats.org/officeDocument/2006/relationships/hyperlink" Target="https://podminky.urs.cz/item/CS_URS_2024_02/631312141" TargetMode="External" /><Relationship Id="rId13" Type="http://schemas.openxmlformats.org/officeDocument/2006/relationships/hyperlink" Target="https://podminky.urs.cz/item/CS_URS_2024_02/632450131" TargetMode="External" /><Relationship Id="rId14" Type="http://schemas.openxmlformats.org/officeDocument/2006/relationships/hyperlink" Target="https://podminky.urs.cz/item/CS_URS_2024_02/632450134" TargetMode="External" /><Relationship Id="rId15" Type="http://schemas.openxmlformats.org/officeDocument/2006/relationships/hyperlink" Target="https://podminky.urs.cz/item/CS_URS_2024_02/632481213" TargetMode="External" /><Relationship Id="rId16" Type="http://schemas.openxmlformats.org/officeDocument/2006/relationships/hyperlink" Target="https://podminky.urs.cz/item/CS_URS_2024_02/642942611" TargetMode="External" /><Relationship Id="rId17" Type="http://schemas.openxmlformats.org/officeDocument/2006/relationships/hyperlink" Target="https://podminky.urs.cz/item/CS_URS_2024_02/642945111" TargetMode="External" /><Relationship Id="rId18" Type="http://schemas.openxmlformats.org/officeDocument/2006/relationships/hyperlink" Target="https://podminky.urs.cz/item/CS_URS_2024_02/952901131" TargetMode="External" /><Relationship Id="rId19" Type="http://schemas.openxmlformats.org/officeDocument/2006/relationships/hyperlink" Target="https://podminky.urs.cz/item/CS_URS_2024_02/962031133" TargetMode="External" /><Relationship Id="rId20" Type="http://schemas.openxmlformats.org/officeDocument/2006/relationships/hyperlink" Target="https://podminky.urs.cz/item/CS_URS_2024_02/965045113" TargetMode="External" /><Relationship Id="rId21" Type="http://schemas.openxmlformats.org/officeDocument/2006/relationships/hyperlink" Target="https://podminky.urs.cz/item/CS_URS_2024_02/965081611" TargetMode="External" /><Relationship Id="rId22" Type="http://schemas.openxmlformats.org/officeDocument/2006/relationships/hyperlink" Target="https://podminky.urs.cz/item/CS_URS_2024_02/974031164" TargetMode="External" /><Relationship Id="rId23" Type="http://schemas.openxmlformats.org/officeDocument/2006/relationships/hyperlink" Target="https://podminky.urs.cz/item/CS_URS_2024_02/977151112" TargetMode="External" /><Relationship Id="rId24" Type="http://schemas.openxmlformats.org/officeDocument/2006/relationships/hyperlink" Target="https://podminky.urs.cz/item/CS_URS_2024_02/978011161" TargetMode="External" /><Relationship Id="rId25" Type="http://schemas.openxmlformats.org/officeDocument/2006/relationships/hyperlink" Target="https://podminky.urs.cz/item/CS_URS_2024_02/978011191" TargetMode="External" /><Relationship Id="rId26" Type="http://schemas.openxmlformats.org/officeDocument/2006/relationships/hyperlink" Target="https://podminky.urs.cz/item/CS_URS_2024_02/978013121" TargetMode="External" /><Relationship Id="rId27" Type="http://schemas.openxmlformats.org/officeDocument/2006/relationships/hyperlink" Target="https://podminky.urs.cz/item/CS_URS_2024_02/978013141" TargetMode="External" /><Relationship Id="rId28" Type="http://schemas.openxmlformats.org/officeDocument/2006/relationships/hyperlink" Target="https://podminky.urs.cz/item/CS_URS_2024_02/949111112" TargetMode="External" /><Relationship Id="rId29" Type="http://schemas.openxmlformats.org/officeDocument/2006/relationships/hyperlink" Target="https://podminky.urs.cz/item/CS_URS_2024_02/949111212" TargetMode="External" /><Relationship Id="rId30" Type="http://schemas.openxmlformats.org/officeDocument/2006/relationships/hyperlink" Target="https://podminky.urs.cz/item/CS_URS_2024_02/949111812" TargetMode="External" /><Relationship Id="rId31" Type="http://schemas.openxmlformats.org/officeDocument/2006/relationships/hyperlink" Target="https://podminky.urs.cz/item/CS_URS_2024_02/952901111" TargetMode="External" /><Relationship Id="rId32" Type="http://schemas.openxmlformats.org/officeDocument/2006/relationships/hyperlink" Target="https://podminky.urs.cz/item/CS_URS_2024_02/953943211" TargetMode="External" /><Relationship Id="rId33" Type="http://schemas.openxmlformats.org/officeDocument/2006/relationships/hyperlink" Target="https://podminky.urs.cz/item/CS_URS_2024_02/968072455" TargetMode="External" /><Relationship Id="rId34" Type="http://schemas.openxmlformats.org/officeDocument/2006/relationships/hyperlink" Target="https://podminky.urs.cz/item/CS_URS_2024_02/965081213" TargetMode="External" /><Relationship Id="rId35" Type="http://schemas.openxmlformats.org/officeDocument/2006/relationships/hyperlink" Target="https://podminky.urs.cz/item/CS_URS_2024_02/974031132" TargetMode="External" /><Relationship Id="rId36" Type="http://schemas.openxmlformats.org/officeDocument/2006/relationships/hyperlink" Target="https://podminky.urs.cz/item/CS_URS_2024_02/974031143" TargetMode="External" /><Relationship Id="rId37" Type="http://schemas.openxmlformats.org/officeDocument/2006/relationships/hyperlink" Target="https://podminky.urs.cz/item/CS_URS_2024_02/974042587" TargetMode="External" /><Relationship Id="rId38" Type="http://schemas.openxmlformats.org/officeDocument/2006/relationships/hyperlink" Target="https://podminky.urs.cz/item/CS_URS_2024_02/978059541" TargetMode="External" /><Relationship Id="rId39" Type="http://schemas.openxmlformats.org/officeDocument/2006/relationships/hyperlink" Target="https://podminky.urs.cz/item/CS_URS_2024_02/997013212" TargetMode="External" /><Relationship Id="rId40" Type="http://schemas.openxmlformats.org/officeDocument/2006/relationships/hyperlink" Target="https://podminky.urs.cz/item/CS_URS_2024_02/997006512" TargetMode="External" /><Relationship Id="rId41" Type="http://schemas.openxmlformats.org/officeDocument/2006/relationships/hyperlink" Target="https://podminky.urs.cz/item/CS_URS_2024_02/997006519" TargetMode="External" /><Relationship Id="rId42" Type="http://schemas.openxmlformats.org/officeDocument/2006/relationships/hyperlink" Target="https://podminky.urs.cz/item/CS_URS_2024_02/997013631" TargetMode="External" /><Relationship Id="rId43" Type="http://schemas.openxmlformats.org/officeDocument/2006/relationships/hyperlink" Target="https://podminky.urs.cz/item/CS_URS_2024_02/997013635" TargetMode="External" /><Relationship Id="rId44" Type="http://schemas.openxmlformats.org/officeDocument/2006/relationships/hyperlink" Target="https://podminky.urs.cz/item/CS_URS_2024_02/998011002" TargetMode="External" /><Relationship Id="rId45" Type="http://schemas.openxmlformats.org/officeDocument/2006/relationships/hyperlink" Target="https://podminky.urs.cz/item/CS_URS_2024_02/711111001" TargetMode="External" /><Relationship Id="rId46" Type="http://schemas.openxmlformats.org/officeDocument/2006/relationships/hyperlink" Target="https://podminky.urs.cz/item/CS_URS_2024_02/711113117" TargetMode="External" /><Relationship Id="rId47" Type="http://schemas.openxmlformats.org/officeDocument/2006/relationships/hyperlink" Target="https://podminky.urs.cz/item/CS_URS_2024_02/711113127" TargetMode="External" /><Relationship Id="rId48" Type="http://schemas.openxmlformats.org/officeDocument/2006/relationships/hyperlink" Target="https://podminky.urs.cz/item/CS_URS_2024_02/998711122" TargetMode="External" /><Relationship Id="rId49" Type="http://schemas.openxmlformats.org/officeDocument/2006/relationships/hyperlink" Target="https://podminky.urs.cz/item/CS_URS_2024_02/713111121" TargetMode="External" /><Relationship Id="rId50" Type="http://schemas.openxmlformats.org/officeDocument/2006/relationships/hyperlink" Target="https://podminky.urs.cz/item/CS_URS_2024_02/713111128" TargetMode="External" /><Relationship Id="rId51" Type="http://schemas.openxmlformats.org/officeDocument/2006/relationships/hyperlink" Target="https://podminky.urs.cz/item/CS_URS_2024_02/713151111" TargetMode="External" /><Relationship Id="rId52" Type="http://schemas.openxmlformats.org/officeDocument/2006/relationships/hyperlink" Target="https://podminky.urs.cz/item/CS_URS_2024_02/998713122" TargetMode="External" /><Relationship Id="rId53" Type="http://schemas.openxmlformats.org/officeDocument/2006/relationships/hyperlink" Target="https://podminky.urs.cz/item/CS_URS_2024_02/763131511" TargetMode="External" /><Relationship Id="rId54" Type="http://schemas.openxmlformats.org/officeDocument/2006/relationships/hyperlink" Target="https://podminky.urs.cz/item/CS_URS_2024_02/763131551" TargetMode="External" /><Relationship Id="rId55" Type="http://schemas.openxmlformats.org/officeDocument/2006/relationships/hyperlink" Target="https://podminky.urs.cz/item/CS_URS_2024_02/763131751" TargetMode="External" /><Relationship Id="rId56" Type="http://schemas.openxmlformats.org/officeDocument/2006/relationships/hyperlink" Target="https://podminky.urs.cz/item/CS_URS_2024_02/763158115" TargetMode="External" /><Relationship Id="rId57" Type="http://schemas.openxmlformats.org/officeDocument/2006/relationships/hyperlink" Target="https://podminky.urs.cz/item/CS_URS_2024_02/763158118" TargetMode="External" /><Relationship Id="rId58" Type="http://schemas.openxmlformats.org/officeDocument/2006/relationships/hyperlink" Target="https://podminky.urs.cz/item/CS_URS_2024_02/763251111" TargetMode="External" /><Relationship Id="rId59" Type="http://schemas.openxmlformats.org/officeDocument/2006/relationships/hyperlink" Target="https://podminky.urs.cz/item/CS_URS_2024_02/763251211" TargetMode="External" /><Relationship Id="rId60" Type="http://schemas.openxmlformats.org/officeDocument/2006/relationships/hyperlink" Target="https://podminky.urs.cz/item/CS_URS_2024_02/998763332" TargetMode="External" /><Relationship Id="rId61" Type="http://schemas.openxmlformats.org/officeDocument/2006/relationships/hyperlink" Target="https://podminky.urs.cz/item/CS_URS_2024_02/766660001" TargetMode="External" /><Relationship Id="rId62" Type="http://schemas.openxmlformats.org/officeDocument/2006/relationships/hyperlink" Target="https://podminky.urs.cz/item/CS_URS_2024_02/766660021" TargetMode="External" /><Relationship Id="rId63" Type="http://schemas.openxmlformats.org/officeDocument/2006/relationships/hyperlink" Target="https://podminky.urs.cz/item/CS_URS_2024_02/766660729" TargetMode="External" /><Relationship Id="rId64" Type="http://schemas.openxmlformats.org/officeDocument/2006/relationships/hyperlink" Target="https://podminky.urs.cz/item/CS_URS_2024_02/998766201" TargetMode="External" /><Relationship Id="rId65" Type="http://schemas.openxmlformats.org/officeDocument/2006/relationships/hyperlink" Target="https://podminky.urs.cz/item/CS_URS_2024_02/771111011" TargetMode="External" /><Relationship Id="rId66" Type="http://schemas.openxmlformats.org/officeDocument/2006/relationships/hyperlink" Target="https://podminky.urs.cz/item/CS_URS_2024_02/771121011" TargetMode="External" /><Relationship Id="rId67" Type="http://schemas.openxmlformats.org/officeDocument/2006/relationships/hyperlink" Target="https://podminky.urs.cz/item/CS_URS_2024_02/771151022" TargetMode="External" /><Relationship Id="rId68" Type="http://schemas.openxmlformats.org/officeDocument/2006/relationships/hyperlink" Target="https://podminky.urs.cz/item/CS_URS_2024_02/771474112" TargetMode="External" /><Relationship Id="rId69" Type="http://schemas.openxmlformats.org/officeDocument/2006/relationships/hyperlink" Target="https://podminky.urs.cz/item/CS_URS_2024_02/771574115" TargetMode="External" /><Relationship Id="rId70" Type="http://schemas.openxmlformats.org/officeDocument/2006/relationships/hyperlink" Target="https://podminky.urs.cz/item/CS_URS_2024_02/771577111" TargetMode="External" /><Relationship Id="rId71" Type="http://schemas.openxmlformats.org/officeDocument/2006/relationships/hyperlink" Target="https://podminky.urs.cz/item/CS_URS_2024_02/998771122" TargetMode="External" /><Relationship Id="rId72" Type="http://schemas.openxmlformats.org/officeDocument/2006/relationships/hyperlink" Target="https://podminky.urs.cz/item/CS_URS_2024_02/776201811" TargetMode="External" /><Relationship Id="rId73" Type="http://schemas.openxmlformats.org/officeDocument/2006/relationships/hyperlink" Target="https://podminky.urs.cz/item/CS_URS_2024_02/776201812" TargetMode="External" /><Relationship Id="rId74" Type="http://schemas.openxmlformats.org/officeDocument/2006/relationships/hyperlink" Target="https://podminky.urs.cz/item/CS_URS_2024_02/776221111" TargetMode="External" /><Relationship Id="rId75" Type="http://schemas.openxmlformats.org/officeDocument/2006/relationships/hyperlink" Target="https://podminky.urs.cz/item/CS_URS_2024_02/776421111" TargetMode="External" /><Relationship Id="rId76" Type="http://schemas.openxmlformats.org/officeDocument/2006/relationships/hyperlink" Target="https://podminky.urs.cz/item/CS_URS_2024_02/998776101" TargetMode="External" /><Relationship Id="rId77" Type="http://schemas.openxmlformats.org/officeDocument/2006/relationships/hyperlink" Target="https://podminky.urs.cz/item/CS_URS_2024_02/781121011" TargetMode="External" /><Relationship Id="rId78" Type="http://schemas.openxmlformats.org/officeDocument/2006/relationships/hyperlink" Target="https://podminky.urs.cz/item/CS_URS_2024_02/781151031" TargetMode="External" /><Relationship Id="rId79" Type="http://schemas.openxmlformats.org/officeDocument/2006/relationships/hyperlink" Target="https://podminky.urs.cz/item/CS_URS_2024_02/781474115" TargetMode="External" /><Relationship Id="rId80" Type="http://schemas.openxmlformats.org/officeDocument/2006/relationships/hyperlink" Target="https://podminky.urs.cz/item/CS_URS_2024_02/998781122" TargetMode="External" /><Relationship Id="rId81" Type="http://schemas.openxmlformats.org/officeDocument/2006/relationships/hyperlink" Target="https://podminky.urs.cz/item/CS_URS_2024_02/783301313" TargetMode="External" /><Relationship Id="rId82" Type="http://schemas.openxmlformats.org/officeDocument/2006/relationships/hyperlink" Target="https://podminky.urs.cz/item/CS_URS_2024_02/783315101" TargetMode="External" /><Relationship Id="rId83" Type="http://schemas.openxmlformats.org/officeDocument/2006/relationships/hyperlink" Target="https://podminky.urs.cz/item/CS_URS_2024_02/783317101" TargetMode="External" /><Relationship Id="rId84" Type="http://schemas.openxmlformats.org/officeDocument/2006/relationships/hyperlink" Target="https://podminky.urs.cz/item/CS_URS_2024_02/784111001" TargetMode="External" /><Relationship Id="rId85" Type="http://schemas.openxmlformats.org/officeDocument/2006/relationships/hyperlink" Target="https://podminky.urs.cz/item/CS_URS_2024_02/784111007" TargetMode="External" /><Relationship Id="rId86" Type="http://schemas.openxmlformats.org/officeDocument/2006/relationships/hyperlink" Target="https://podminky.urs.cz/item/CS_URS_2024_02/784111011" TargetMode="External" /><Relationship Id="rId87" Type="http://schemas.openxmlformats.org/officeDocument/2006/relationships/hyperlink" Target="https://podminky.urs.cz/item/CS_URS_2024_02/784111017" TargetMode="External" /><Relationship Id="rId88" Type="http://schemas.openxmlformats.org/officeDocument/2006/relationships/hyperlink" Target="https://podminky.urs.cz/item/CS_URS_2024_02/784121001" TargetMode="External" /><Relationship Id="rId89" Type="http://schemas.openxmlformats.org/officeDocument/2006/relationships/hyperlink" Target="https://podminky.urs.cz/item/CS_URS_2024_02/784121007" TargetMode="External" /><Relationship Id="rId90" Type="http://schemas.openxmlformats.org/officeDocument/2006/relationships/hyperlink" Target="https://podminky.urs.cz/item/CS_URS_2024_02/784181121" TargetMode="External" /><Relationship Id="rId91" Type="http://schemas.openxmlformats.org/officeDocument/2006/relationships/hyperlink" Target="https://podminky.urs.cz/item/CS_URS_2024_02/784181127" TargetMode="External" /><Relationship Id="rId92" Type="http://schemas.openxmlformats.org/officeDocument/2006/relationships/hyperlink" Target="https://podminky.urs.cz/item/CS_URS_2024_02/784211101" TargetMode="External" /><Relationship Id="rId93" Type="http://schemas.openxmlformats.org/officeDocument/2006/relationships/hyperlink" Target="https://podminky.urs.cz/item/CS_URS_2024_02/784211107" TargetMode="External" /><Relationship Id="rId94" Type="http://schemas.openxmlformats.org/officeDocument/2006/relationships/hyperlink" Target="https://podminky.urs.cz/item/CS_URS_2024_02/HZS1292" TargetMode="External" /><Relationship Id="rId9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8013191" TargetMode="External" /><Relationship Id="rId2" Type="http://schemas.openxmlformats.org/officeDocument/2006/relationships/hyperlink" Target="https://podminky.urs.cz/item/CS_URS_2024_02/997006512" TargetMode="External" /><Relationship Id="rId3" Type="http://schemas.openxmlformats.org/officeDocument/2006/relationships/hyperlink" Target="https://podminky.urs.cz/item/CS_URS_2024_02/997006519" TargetMode="External" /><Relationship Id="rId4" Type="http://schemas.openxmlformats.org/officeDocument/2006/relationships/hyperlink" Target="https://podminky.urs.cz/item/CS_URS_2024_02/997013111" TargetMode="External" /><Relationship Id="rId5" Type="http://schemas.openxmlformats.org/officeDocument/2006/relationships/hyperlink" Target="https://podminky.urs.cz/item/CS_URS_2024_02/997013631" TargetMode="External" /><Relationship Id="rId6" Type="http://schemas.openxmlformats.org/officeDocument/2006/relationships/hyperlink" Target="https://podminky.urs.cz/item/CS_URS_2024_02/998011001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21171803" TargetMode="External" /><Relationship Id="rId2" Type="http://schemas.openxmlformats.org/officeDocument/2006/relationships/hyperlink" Target="https://podminky.urs.cz/item/CS_URS_2024_02/721171808" TargetMode="External" /><Relationship Id="rId3" Type="http://schemas.openxmlformats.org/officeDocument/2006/relationships/hyperlink" Target="https://podminky.urs.cz/item/CS_URS_2024_02/721174005" TargetMode="External" /><Relationship Id="rId4" Type="http://schemas.openxmlformats.org/officeDocument/2006/relationships/hyperlink" Target="https://podminky.urs.cz/item/CS_URS_2024_02/721174006" TargetMode="External" /><Relationship Id="rId5" Type="http://schemas.openxmlformats.org/officeDocument/2006/relationships/hyperlink" Target="https://podminky.urs.cz/item/CS_URS_2024_02/721174024" TargetMode="External" /><Relationship Id="rId6" Type="http://schemas.openxmlformats.org/officeDocument/2006/relationships/hyperlink" Target="https://podminky.urs.cz/item/CS_URS_2024_02/721174025" TargetMode="External" /><Relationship Id="rId7" Type="http://schemas.openxmlformats.org/officeDocument/2006/relationships/hyperlink" Target="https://podminky.urs.cz/item/CS_URS_2024_02/721174042" TargetMode="External" /><Relationship Id="rId8" Type="http://schemas.openxmlformats.org/officeDocument/2006/relationships/hyperlink" Target="https://podminky.urs.cz/item/CS_URS_2024_02/721174043" TargetMode="External" /><Relationship Id="rId9" Type="http://schemas.openxmlformats.org/officeDocument/2006/relationships/hyperlink" Target="https://podminky.urs.cz/item/CS_URS_2024_02/721174063" TargetMode="External" /><Relationship Id="rId10" Type="http://schemas.openxmlformats.org/officeDocument/2006/relationships/hyperlink" Target="https://podminky.urs.cz/item/CS_URS_2024_02/721194104" TargetMode="External" /><Relationship Id="rId11" Type="http://schemas.openxmlformats.org/officeDocument/2006/relationships/hyperlink" Target="https://podminky.urs.cz/item/CS_URS_2024_02/721194109" TargetMode="External" /><Relationship Id="rId12" Type="http://schemas.openxmlformats.org/officeDocument/2006/relationships/hyperlink" Target="https://podminky.urs.cz/item/CS_URS_2024_02/721274126" TargetMode="External" /><Relationship Id="rId13" Type="http://schemas.openxmlformats.org/officeDocument/2006/relationships/hyperlink" Target="https://podminky.urs.cz/item/CS_URS_2024_02/721290111" TargetMode="External" /><Relationship Id="rId14" Type="http://schemas.openxmlformats.org/officeDocument/2006/relationships/hyperlink" Target="https://podminky.urs.cz/item/CS_URS_2024_02/998721122" TargetMode="External" /><Relationship Id="rId15" Type="http://schemas.openxmlformats.org/officeDocument/2006/relationships/hyperlink" Target="https://podminky.urs.cz/item/CS_URS_2024_02/722130801" TargetMode="External" /><Relationship Id="rId16" Type="http://schemas.openxmlformats.org/officeDocument/2006/relationships/hyperlink" Target="https://podminky.urs.cz/item/CS_URS_2024_02/722174002" TargetMode="External" /><Relationship Id="rId17" Type="http://schemas.openxmlformats.org/officeDocument/2006/relationships/hyperlink" Target="https://podminky.urs.cz/item/CS_URS_2024_02/722181231" TargetMode="External" /><Relationship Id="rId18" Type="http://schemas.openxmlformats.org/officeDocument/2006/relationships/hyperlink" Target="https://podminky.urs.cz/item/CS_URS_2024_02/722190401" TargetMode="External" /><Relationship Id="rId19" Type="http://schemas.openxmlformats.org/officeDocument/2006/relationships/hyperlink" Target="https://podminky.urs.cz/item/CS_URS_2024_02/722220132" TargetMode="External" /><Relationship Id="rId20" Type="http://schemas.openxmlformats.org/officeDocument/2006/relationships/hyperlink" Target="https://podminky.urs.cz/item/CS_URS_2024_02/722231144" TargetMode="External" /><Relationship Id="rId21" Type="http://schemas.openxmlformats.org/officeDocument/2006/relationships/hyperlink" Target="https://podminky.urs.cz/item/CS_URS_2024_02/722240122" TargetMode="External" /><Relationship Id="rId22" Type="http://schemas.openxmlformats.org/officeDocument/2006/relationships/hyperlink" Target="https://podminky.urs.cz/item/CS_URS_2024_02/722290226" TargetMode="External" /><Relationship Id="rId23" Type="http://schemas.openxmlformats.org/officeDocument/2006/relationships/hyperlink" Target="https://podminky.urs.cz/item/CS_URS_2024_02/722290234" TargetMode="External" /><Relationship Id="rId24" Type="http://schemas.openxmlformats.org/officeDocument/2006/relationships/hyperlink" Target="https://podminky.urs.cz/item/CS_URS_2024_02/998722122" TargetMode="External" /><Relationship Id="rId25" Type="http://schemas.openxmlformats.org/officeDocument/2006/relationships/hyperlink" Target="https://podminky.urs.cz/item/CS_URS_2024_02/725110811" TargetMode="External" /><Relationship Id="rId26" Type="http://schemas.openxmlformats.org/officeDocument/2006/relationships/hyperlink" Target="https://podminky.urs.cz/item/CS_URS_2024_02/725112001" TargetMode="External" /><Relationship Id="rId27" Type="http://schemas.openxmlformats.org/officeDocument/2006/relationships/hyperlink" Target="https://podminky.urs.cz/item/CS_URS_2024_02/725210821" TargetMode="External" /><Relationship Id="rId28" Type="http://schemas.openxmlformats.org/officeDocument/2006/relationships/hyperlink" Target="https://podminky.urs.cz/item/CS_URS_2024_02/725211616" TargetMode="External" /><Relationship Id="rId29" Type="http://schemas.openxmlformats.org/officeDocument/2006/relationships/hyperlink" Target="https://podminky.urs.cz/item/CS_URS_2024_02/725220842" TargetMode="External" /><Relationship Id="rId30" Type="http://schemas.openxmlformats.org/officeDocument/2006/relationships/hyperlink" Target="https://podminky.urs.cz/item/CS_URS_2024_02/725222116" TargetMode="External" /><Relationship Id="rId31" Type="http://schemas.openxmlformats.org/officeDocument/2006/relationships/hyperlink" Target="https://podminky.urs.cz/item/CS_URS_2024_02/725310823" TargetMode="External" /><Relationship Id="rId32" Type="http://schemas.openxmlformats.org/officeDocument/2006/relationships/hyperlink" Target="https://podminky.urs.cz/item/CS_URS_2024_02/725311121" TargetMode="External" /><Relationship Id="rId33" Type="http://schemas.openxmlformats.org/officeDocument/2006/relationships/hyperlink" Target="https://podminky.urs.cz/item/CS_URS_2024_02/725813111" TargetMode="External" /><Relationship Id="rId34" Type="http://schemas.openxmlformats.org/officeDocument/2006/relationships/hyperlink" Target="https://podminky.urs.cz/item/CS_URS_2024_02/725820801" TargetMode="External" /><Relationship Id="rId35" Type="http://schemas.openxmlformats.org/officeDocument/2006/relationships/hyperlink" Target="https://podminky.urs.cz/item/CS_URS_2024_02/725831315" TargetMode="External" /><Relationship Id="rId36" Type="http://schemas.openxmlformats.org/officeDocument/2006/relationships/hyperlink" Target="https://podminky.urs.cz/item/CS_URS_2024_02/725861102" TargetMode="External" /><Relationship Id="rId37" Type="http://schemas.openxmlformats.org/officeDocument/2006/relationships/hyperlink" Target="https://podminky.urs.cz/item/CS_URS_2024_02/998725122" TargetMode="External" /><Relationship Id="rId38" Type="http://schemas.openxmlformats.org/officeDocument/2006/relationships/hyperlink" Target="https://podminky.urs.cz/item/CS_URS_2024_02/766812840" TargetMode="External" /><Relationship Id="rId39" Type="http://schemas.openxmlformats.org/officeDocument/2006/relationships/hyperlink" Target="https://podminky.urs.cz/item/CS_URS_2024_02/HZS2211" TargetMode="External" /><Relationship Id="rId40" Type="http://schemas.openxmlformats.org/officeDocument/2006/relationships/hyperlink" Target="https://podminky.urs.cz/item/CS_URS_2024_02/724242224" TargetMode="External" /><Relationship Id="rId41" Type="http://schemas.openxmlformats.org/officeDocument/2006/relationships/hyperlink" Target="https://podminky.urs.cz/item/CS_URS_2024_02/724399105" TargetMode="External" /><Relationship Id="rId4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313701" TargetMode="External" /><Relationship Id="rId2" Type="http://schemas.openxmlformats.org/officeDocument/2006/relationships/hyperlink" Target="https://podminky.urs.cz/item/CS_URS_2024_02/162211321" TargetMode="External" /><Relationship Id="rId3" Type="http://schemas.openxmlformats.org/officeDocument/2006/relationships/hyperlink" Target="https://podminky.urs.cz/item/CS_URS_2024_02/162751137" TargetMode="External" /><Relationship Id="rId4" Type="http://schemas.openxmlformats.org/officeDocument/2006/relationships/hyperlink" Target="https://podminky.urs.cz/item/CS_URS_2024_02/162751139" TargetMode="External" /><Relationship Id="rId5" Type="http://schemas.openxmlformats.org/officeDocument/2006/relationships/hyperlink" Target="https://podminky.urs.cz/item/CS_URS_2024_02/167111102" TargetMode="External" /><Relationship Id="rId6" Type="http://schemas.openxmlformats.org/officeDocument/2006/relationships/hyperlink" Target="https://podminky.urs.cz/item/CS_URS_2024_02/171201231" TargetMode="External" /><Relationship Id="rId7" Type="http://schemas.openxmlformats.org/officeDocument/2006/relationships/hyperlink" Target="https://podminky.urs.cz/item/CS_URS_2024_02/171251201" TargetMode="External" /><Relationship Id="rId8" Type="http://schemas.openxmlformats.org/officeDocument/2006/relationships/hyperlink" Target="https://podminky.urs.cz/item/CS_URS_2024_02/275313711" TargetMode="External" /><Relationship Id="rId9" Type="http://schemas.openxmlformats.org/officeDocument/2006/relationships/hyperlink" Target="https://podminky.urs.cz/item/CS_URS_2024_02/732331615" TargetMode="External" /><Relationship Id="rId10" Type="http://schemas.openxmlformats.org/officeDocument/2006/relationships/hyperlink" Target="https://podminky.urs.cz/item/CS_URS_2024_02/732522131" TargetMode="External" /><Relationship Id="rId11" Type="http://schemas.openxmlformats.org/officeDocument/2006/relationships/hyperlink" Target="https://podminky.urs.cz/item/CS_URS_2024_02/732522133" TargetMode="External" /><Relationship Id="rId12" Type="http://schemas.openxmlformats.org/officeDocument/2006/relationships/hyperlink" Target="https://podminky.urs.cz/item/CS_URS_2024_02/998732101" TargetMode="External" /><Relationship Id="rId13" Type="http://schemas.openxmlformats.org/officeDocument/2006/relationships/hyperlink" Target="https://podminky.urs.cz/item/CS_URS_2024_02/733141102" TargetMode="External" /><Relationship Id="rId14" Type="http://schemas.openxmlformats.org/officeDocument/2006/relationships/hyperlink" Target="https://podminky.urs.cz/item/CS_URS_2024_02/733223105" TargetMode="External" /><Relationship Id="rId15" Type="http://schemas.openxmlformats.org/officeDocument/2006/relationships/hyperlink" Target="https://podminky.urs.cz/item/CS_URS_2024_02/733224223" TargetMode="External" /><Relationship Id="rId16" Type="http://schemas.openxmlformats.org/officeDocument/2006/relationships/hyperlink" Target="https://podminky.urs.cz/item/CS_URS_2024_02/733291101" TargetMode="External" /><Relationship Id="rId17" Type="http://schemas.openxmlformats.org/officeDocument/2006/relationships/hyperlink" Target="https://podminky.urs.cz/item/CS_URS_2024_02/733811252" TargetMode="External" /><Relationship Id="rId18" Type="http://schemas.openxmlformats.org/officeDocument/2006/relationships/hyperlink" Target="https://podminky.urs.cz/item/CS_URS_2024_02/998733101" TargetMode="External" /><Relationship Id="rId19" Type="http://schemas.openxmlformats.org/officeDocument/2006/relationships/hyperlink" Target="https://podminky.urs.cz/item/CS_URS_2024_02/734211112" TargetMode="External" /><Relationship Id="rId20" Type="http://schemas.openxmlformats.org/officeDocument/2006/relationships/hyperlink" Target="https://podminky.urs.cz/item/CS_URS_2024_02/734211113" TargetMode="External" /><Relationship Id="rId21" Type="http://schemas.openxmlformats.org/officeDocument/2006/relationships/hyperlink" Target="https://podminky.urs.cz/item/CS_URS_2024_02/734242414" TargetMode="External" /><Relationship Id="rId22" Type="http://schemas.openxmlformats.org/officeDocument/2006/relationships/hyperlink" Target="https://podminky.urs.cz/item/CS_URS_2024_02/734251213" TargetMode="External" /><Relationship Id="rId23" Type="http://schemas.openxmlformats.org/officeDocument/2006/relationships/hyperlink" Target="https://podminky.urs.cz/item/CS_URS_2024_02/734261402" TargetMode="External" /><Relationship Id="rId24" Type="http://schemas.openxmlformats.org/officeDocument/2006/relationships/hyperlink" Target="https://podminky.urs.cz/item/CS_URS_2024_02/734291123" TargetMode="External" /><Relationship Id="rId25" Type="http://schemas.openxmlformats.org/officeDocument/2006/relationships/hyperlink" Target="https://podminky.urs.cz/item/CS_URS_2024_02/734291264" TargetMode="External" /><Relationship Id="rId26" Type="http://schemas.openxmlformats.org/officeDocument/2006/relationships/hyperlink" Target="https://podminky.urs.cz/item/CS_URS_2024_02/734292715" TargetMode="External" /><Relationship Id="rId27" Type="http://schemas.openxmlformats.org/officeDocument/2006/relationships/hyperlink" Target="https://podminky.urs.cz/item/CS_URS_2024_02/734294104" TargetMode="External" /><Relationship Id="rId28" Type="http://schemas.openxmlformats.org/officeDocument/2006/relationships/hyperlink" Target="https://podminky.urs.cz/item/CS_URS_2024_02/734411101" TargetMode="External" /><Relationship Id="rId29" Type="http://schemas.openxmlformats.org/officeDocument/2006/relationships/hyperlink" Target="https://podminky.urs.cz/item/CS_URS_2024_02/734421101" TargetMode="External" /><Relationship Id="rId30" Type="http://schemas.openxmlformats.org/officeDocument/2006/relationships/hyperlink" Target="https://podminky.urs.cz/item/CS_URS_2024_02/998734101" TargetMode="External" /><Relationship Id="rId31" Type="http://schemas.openxmlformats.org/officeDocument/2006/relationships/hyperlink" Target="https://podminky.urs.cz/item/CS_URS_2024_02/735152552" TargetMode="External" /><Relationship Id="rId32" Type="http://schemas.openxmlformats.org/officeDocument/2006/relationships/hyperlink" Target="https://podminky.urs.cz/item/CS_URS_2024_02/735152556" TargetMode="External" /><Relationship Id="rId33" Type="http://schemas.openxmlformats.org/officeDocument/2006/relationships/hyperlink" Target="https://podminky.urs.cz/item/CS_URS_2024_02/735152560" TargetMode="External" /><Relationship Id="rId34" Type="http://schemas.openxmlformats.org/officeDocument/2006/relationships/hyperlink" Target="https://podminky.urs.cz/item/CS_URS_2024_02/735152563" TargetMode="External" /><Relationship Id="rId35" Type="http://schemas.openxmlformats.org/officeDocument/2006/relationships/hyperlink" Target="https://podminky.urs.cz/item/CS_URS_2024_02/735152678" TargetMode="External" /><Relationship Id="rId36" Type="http://schemas.openxmlformats.org/officeDocument/2006/relationships/hyperlink" Target="https://podminky.urs.cz/item/CS_URS_2024_02/735152682" TargetMode="External" /><Relationship Id="rId37" Type="http://schemas.openxmlformats.org/officeDocument/2006/relationships/hyperlink" Target="https://podminky.urs.cz/item/CS_URS_2024_02/735152683" TargetMode="External" /><Relationship Id="rId38" Type="http://schemas.openxmlformats.org/officeDocument/2006/relationships/hyperlink" Target="https://podminky.urs.cz/item/CS_URS_2024_02/735152692" TargetMode="External" /><Relationship Id="rId39" Type="http://schemas.openxmlformats.org/officeDocument/2006/relationships/hyperlink" Target="https://podminky.urs.cz/item/CS_URS_2024_02/735159210" TargetMode="External" /><Relationship Id="rId40" Type="http://schemas.openxmlformats.org/officeDocument/2006/relationships/hyperlink" Target="https://podminky.urs.cz/item/CS_URS_2024_02/735159220" TargetMode="External" /><Relationship Id="rId41" Type="http://schemas.openxmlformats.org/officeDocument/2006/relationships/hyperlink" Target="https://podminky.urs.cz/item/CS_URS_2024_02/735159230" TargetMode="External" /><Relationship Id="rId42" Type="http://schemas.openxmlformats.org/officeDocument/2006/relationships/hyperlink" Target="https://podminky.urs.cz/item/CS_URS_2024_02/735159310" TargetMode="External" /><Relationship Id="rId43" Type="http://schemas.openxmlformats.org/officeDocument/2006/relationships/hyperlink" Target="https://podminky.urs.cz/item/CS_URS_2024_02/735159330" TargetMode="External" /><Relationship Id="rId44" Type="http://schemas.openxmlformats.org/officeDocument/2006/relationships/hyperlink" Target="https://podminky.urs.cz/item/CS_URS_2024_02/998735101" TargetMode="External" /><Relationship Id="rId4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41110001" TargetMode="External" /><Relationship Id="rId2" Type="http://schemas.openxmlformats.org/officeDocument/2006/relationships/hyperlink" Target="https://podminky.urs.cz/item/CS_URS_2024_02/741112001" TargetMode="External" /><Relationship Id="rId3" Type="http://schemas.openxmlformats.org/officeDocument/2006/relationships/hyperlink" Target="https://podminky.urs.cz/item/CS_URS_2024_02/741112061" TargetMode="External" /><Relationship Id="rId4" Type="http://schemas.openxmlformats.org/officeDocument/2006/relationships/hyperlink" Target="https://podminky.urs.cz/item/CS_URS_2024_02/741122015" TargetMode="External" /><Relationship Id="rId5" Type="http://schemas.openxmlformats.org/officeDocument/2006/relationships/hyperlink" Target="https://podminky.urs.cz/item/CS_URS_2024_02/741122016" TargetMode="External" /><Relationship Id="rId6" Type="http://schemas.openxmlformats.org/officeDocument/2006/relationships/hyperlink" Target="https://podminky.urs.cz/item/CS_URS_2024_02/741122025" TargetMode="External" /><Relationship Id="rId7" Type="http://schemas.openxmlformats.org/officeDocument/2006/relationships/hyperlink" Target="https://podminky.urs.cz/item/CS_URS_2024_02/741122031" TargetMode="External" /><Relationship Id="rId8" Type="http://schemas.openxmlformats.org/officeDocument/2006/relationships/hyperlink" Target="https://podminky.urs.cz/item/CS_URS_2024_02/741122033" TargetMode="External" /><Relationship Id="rId9" Type="http://schemas.openxmlformats.org/officeDocument/2006/relationships/hyperlink" Target="https://podminky.urs.cz/item/CS_URS_2024_02/741130001" TargetMode="External" /><Relationship Id="rId10" Type="http://schemas.openxmlformats.org/officeDocument/2006/relationships/hyperlink" Target="https://podminky.urs.cz/item/CS_URS_2024_02/741130003" TargetMode="External" /><Relationship Id="rId11" Type="http://schemas.openxmlformats.org/officeDocument/2006/relationships/hyperlink" Target="https://podminky.urs.cz/item/CS_URS_2024_02/741130005" TargetMode="External" /><Relationship Id="rId12" Type="http://schemas.openxmlformats.org/officeDocument/2006/relationships/hyperlink" Target="https://podminky.urs.cz/item/CS_URS_2024_02/741130007" TargetMode="External" /><Relationship Id="rId13" Type="http://schemas.openxmlformats.org/officeDocument/2006/relationships/hyperlink" Target="https://podminky.urs.cz/item/CS_URS_2024_02/741136001" TargetMode="External" /><Relationship Id="rId14" Type="http://schemas.openxmlformats.org/officeDocument/2006/relationships/hyperlink" Target="https://podminky.urs.cz/item/CS_URS_2024_02/741210001" TargetMode="External" /><Relationship Id="rId15" Type="http://schemas.openxmlformats.org/officeDocument/2006/relationships/hyperlink" Target="https://podminky.urs.cz/item/CS_URS_2024_02/741310021" TargetMode="External" /><Relationship Id="rId16" Type="http://schemas.openxmlformats.org/officeDocument/2006/relationships/hyperlink" Target="https://podminky.urs.cz/item/CS_URS_2024_02/741310025" TargetMode="External" /><Relationship Id="rId17" Type="http://schemas.openxmlformats.org/officeDocument/2006/relationships/hyperlink" Target="https://podminky.urs.cz/item/CS_URS_2024_02/741310101" TargetMode="External" /><Relationship Id="rId18" Type="http://schemas.openxmlformats.org/officeDocument/2006/relationships/hyperlink" Target="https://podminky.urs.cz/item/CS_URS_2024_02/741310122" TargetMode="External" /><Relationship Id="rId19" Type="http://schemas.openxmlformats.org/officeDocument/2006/relationships/hyperlink" Target="https://podminky.urs.cz/item/CS_URS_2024_02/741310125" TargetMode="External" /><Relationship Id="rId20" Type="http://schemas.openxmlformats.org/officeDocument/2006/relationships/hyperlink" Target="https://podminky.urs.cz/item/CS_URS_2024_02/741310501" TargetMode="External" /><Relationship Id="rId21" Type="http://schemas.openxmlformats.org/officeDocument/2006/relationships/hyperlink" Target="https://podminky.urs.cz/item/CS_URS_2024_02/741313042" TargetMode="External" /><Relationship Id="rId22" Type="http://schemas.openxmlformats.org/officeDocument/2006/relationships/hyperlink" Target="https://podminky.urs.cz/item/CS_URS_2024_02/741313044" TargetMode="External" /><Relationship Id="rId23" Type="http://schemas.openxmlformats.org/officeDocument/2006/relationships/hyperlink" Target="https://podminky.urs.cz/item/CS_URS_2024_02/741372062" TargetMode="External" /><Relationship Id="rId24" Type="http://schemas.openxmlformats.org/officeDocument/2006/relationships/hyperlink" Target="https://podminky.urs.cz/item/CS_URS_2024_02/468081321" TargetMode="External" /><Relationship Id="rId25" Type="http://schemas.openxmlformats.org/officeDocument/2006/relationships/hyperlink" Target="https://podminky.urs.cz/item/CS_URS_2024_02/468081322" TargetMode="External" /><Relationship Id="rId26" Type="http://schemas.openxmlformats.org/officeDocument/2006/relationships/hyperlink" Target="https://podminky.urs.cz/item/CS_URS_2024_02/468082212" TargetMode="External" /><Relationship Id="rId27" Type="http://schemas.openxmlformats.org/officeDocument/2006/relationships/hyperlink" Target="https://podminky.urs.cz/item/CS_URS_2024_02/468094111" TargetMode="External" /><Relationship Id="rId28" Type="http://schemas.openxmlformats.org/officeDocument/2006/relationships/hyperlink" Target="https://podminky.urs.cz/item/CS_URS_2024_02/468101411" TargetMode="External" /><Relationship Id="rId29" Type="http://schemas.openxmlformats.org/officeDocument/2006/relationships/hyperlink" Target="https://podminky.urs.cz/item/CS_URS_2024_02/742110002" TargetMode="External" /><Relationship Id="rId30" Type="http://schemas.openxmlformats.org/officeDocument/2006/relationships/hyperlink" Target="https://podminky.urs.cz/item/CS_URS_2024_02/742121001" TargetMode="External" /><Relationship Id="rId31" Type="http://schemas.openxmlformats.org/officeDocument/2006/relationships/hyperlink" Target="https://podminky.urs.cz/item/CS_URS_2024_02/742210121" TargetMode="External" /><Relationship Id="rId32" Type="http://schemas.openxmlformats.org/officeDocument/2006/relationships/hyperlink" Target="https://podminky.urs.cz/item/CS_URS_2024_02/742310006" TargetMode="External" /><Relationship Id="rId33" Type="http://schemas.openxmlformats.org/officeDocument/2006/relationships/hyperlink" Target="https://podminky.urs.cz/item/CS_URS_2024_02/742320051" TargetMode="External" /><Relationship Id="rId3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3254000" TargetMode="External" /><Relationship Id="rId2" Type="http://schemas.openxmlformats.org/officeDocument/2006/relationships/hyperlink" Target="https://podminky.urs.cz/item/CS_URS_2024_02/020001000" TargetMode="External" /><Relationship Id="rId3" Type="http://schemas.openxmlformats.org/officeDocument/2006/relationships/hyperlink" Target="https://podminky.urs.cz/item/CS_URS_2024_02/030001000" TargetMode="External" /><Relationship Id="rId4" Type="http://schemas.openxmlformats.org/officeDocument/2006/relationships/hyperlink" Target="https://podminky.urs.cz/item/CS_URS_2024_02/032903000" TargetMode="External" /><Relationship Id="rId5" Type="http://schemas.openxmlformats.org/officeDocument/2006/relationships/hyperlink" Target="https://podminky.urs.cz/item/CS_URS_2024_02/033103000" TargetMode="External" /><Relationship Id="rId6" Type="http://schemas.openxmlformats.org/officeDocument/2006/relationships/hyperlink" Target="https://podminky.urs.cz/item/CS_URS_2024_02/033203000" TargetMode="External" /><Relationship Id="rId7" Type="http://schemas.openxmlformats.org/officeDocument/2006/relationships/hyperlink" Target="https://podminky.urs.cz/item/CS_URS_2024_02/039002000" TargetMode="External" /><Relationship Id="rId8" Type="http://schemas.openxmlformats.org/officeDocument/2006/relationships/hyperlink" Target="https://podminky.urs.cz/item/CS_URS_2024_02/043194000" TargetMode="External" /><Relationship Id="rId9" Type="http://schemas.openxmlformats.org/officeDocument/2006/relationships/hyperlink" Target="https://podminky.urs.cz/item/CS_URS_2024_02/045303000" TargetMode="External" /><Relationship Id="rId10" Type="http://schemas.openxmlformats.org/officeDocument/2006/relationships/hyperlink" Target="https://podminky.urs.cz/item/CS_URS_2024_02/094103000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11/2024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Karlovice ON - oprava bytových jednotek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žel. zastávka Karlovice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5. 9. 2024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Správa železnic, státní organizace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Ing. Jaromír Benka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Ing. Petr Křemínský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ROUND(AG55+AG64,2)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ROUND(AS55+AS64,2)</f>
        <v>0</v>
      </c>
      <c r="AT54" s="109">
        <f>ROUND(SUM(AV54:AW54),2)</f>
        <v>0</v>
      </c>
      <c r="AU54" s="110">
        <f>ROUND(AU55+AU64,5)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ROUND(AZ55+AZ64,2)</f>
        <v>0</v>
      </c>
      <c r="BA54" s="109">
        <f>ROUND(BA55+BA64,2)</f>
        <v>0</v>
      </c>
      <c r="BB54" s="109">
        <f>ROUND(BB55+BB64,2)</f>
        <v>0</v>
      </c>
      <c r="BC54" s="109">
        <f>ROUND(BC55+BC64,2)</f>
        <v>0</v>
      </c>
      <c r="BD54" s="111">
        <f>ROUND(BD55+BD64,2)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24.7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ROUND(AG56+AG59,2)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ROUND(AS56+AS59,2)</f>
        <v>0</v>
      </c>
      <c r="AT55" s="123">
        <f>ROUND(SUM(AV55:AW55),2)</f>
        <v>0</v>
      </c>
      <c r="AU55" s="124">
        <f>ROUND(AU56+AU59,5)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ROUND(AZ56+AZ59,2)</f>
        <v>0</v>
      </c>
      <c r="BA55" s="123">
        <f>ROUND(BA56+BA59,2)</f>
        <v>0</v>
      </c>
      <c r="BB55" s="123">
        <f>ROUND(BB56+BB59,2)</f>
        <v>0</v>
      </c>
      <c r="BC55" s="123">
        <f>ROUND(BC56+BC59,2)</f>
        <v>0</v>
      </c>
      <c r="BD55" s="125">
        <f>ROUND(BD56+BD59,2)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19</v>
      </c>
      <c r="CM55" s="126" t="s">
        <v>79</v>
      </c>
    </row>
    <row r="56" s="4" customFormat="1" ht="16.5" customHeight="1">
      <c r="A56" s="4"/>
      <c r="B56" s="66"/>
      <c r="C56" s="127"/>
      <c r="D56" s="127"/>
      <c r="E56" s="128" t="s">
        <v>81</v>
      </c>
      <c r="F56" s="128"/>
      <c r="G56" s="128"/>
      <c r="H56" s="128"/>
      <c r="I56" s="128"/>
      <c r="J56" s="127"/>
      <c r="K56" s="128" t="s">
        <v>82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ROUND(SUM(AG57:AG58),2)</f>
        <v>0</v>
      </c>
      <c r="AH56" s="127"/>
      <c r="AI56" s="127"/>
      <c r="AJ56" s="127"/>
      <c r="AK56" s="127"/>
      <c r="AL56" s="127"/>
      <c r="AM56" s="127"/>
      <c r="AN56" s="130">
        <f>SUM(AG56,AT56)</f>
        <v>0</v>
      </c>
      <c r="AO56" s="127"/>
      <c r="AP56" s="127"/>
      <c r="AQ56" s="131" t="s">
        <v>83</v>
      </c>
      <c r="AR56" s="68"/>
      <c r="AS56" s="132">
        <f>ROUND(SUM(AS57:AS58),2)</f>
        <v>0</v>
      </c>
      <c r="AT56" s="133">
        <f>ROUND(SUM(AV56:AW56),2)</f>
        <v>0</v>
      </c>
      <c r="AU56" s="134">
        <f>ROUND(SUM(AU57:AU58),5)</f>
        <v>0</v>
      </c>
      <c r="AV56" s="133">
        <f>ROUND(AZ56*L29,2)</f>
        <v>0</v>
      </c>
      <c r="AW56" s="133">
        <f>ROUND(BA56*L30,2)</f>
        <v>0</v>
      </c>
      <c r="AX56" s="133">
        <f>ROUND(BB56*L29,2)</f>
        <v>0</v>
      </c>
      <c r="AY56" s="133">
        <f>ROUND(BC56*L30,2)</f>
        <v>0</v>
      </c>
      <c r="AZ56" s="133">
        <f>ROUND(SUM(AZ57:AZ58),2)</f>
        <v>0</v>
      </c>
      <c r="BA56" s="133">
        <f>ROUND(SUM(BA57:BA58),2)</f>
        <v>0</v>
      </c>
      <c r="BB56" s="133">
        <f>ROUND(SUM(BB57:BB58),2)</f>
        <v>0</v>
      </c>
      <c r="BC56" s="133">
        <f>ROUND(SUM(BC57:BC58),2)</f>
        <v>0</v>
      </c>
      <c r="BD56" s="135">
        <f>ROUND(SUM(BD57:BD58),2)</f>
        <v>0</v>
      </c>
      <c r="BE56" s="4"/>
      <c r="BS56" s="136" t="s">
        <v>71</v>
      </c>
      <c r="BT56" s="136" t="s">
        <v>84</v>
      </c>
      <c r="BU56" s="136" t="s">
        <v>73</v>
      </c>
      <c r="BV56" s="136" t="s">
        <v>74</v>
      </c>
      <c r="BW56" s="136" t="s">
        <v>85</v>
      </c>
      <c r="BX56" s="136" t="s">
        <v>80</v>
      </c>
      <c r="CL56" s="136" t="s">
        <v>19</v>
      </c>
    </row>
    <row r="57" s="4" customFormat="1" ht="16.5" customHeight="1">
      <c r="A57" s="137" t="s">
        <v>86</v>
      </c>
      <c r="B57" s="66"/>
      <c r="C57" s="127"/>
      <c r="D57" s="127"/>
      <c r="E57" s="127"/>
      <c r="F57" s="128" t="s">
        <v>87</v>
      </c>
      <c r="G57" s="128"/>
      <c r="H57" s="128"/>
      <c r="I57" s="128"/>
      <c r="J57" s="128"/>
      <c r="K57" s="127"/>
      <c r="L57" s="128" t="s">
        <v>88</v>
      </c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30">
        <f>'D1.1 - Stavební část'!J34</f>
        <v>0</v>
      </c>
      <c r="AH57" s="127"/>
      <c r="AI57" s="127"/>
      <c r="AJ57" s="127"/>
      <c r="AK57" s="127"/>
      <c r="AL57" s="127"/>
      <c r="AM57" s="127"/>
      <c r="AN57" s="130">
        <f>SUM(AG57,AT57)</f>
        <v>0</v>
      </c>
      <c r="AO57" s="127"/>
      <c r="AP57" s="127"/>
      <c r="AQ57" s="131" t="s">
        <v>83</v>
      </c>
      <c r="AR57" s="68"/>
      <c r="AS57" s="132">
        <v>0</v>
      </c>
      <c r="AT57" s="133">
        <f>ROUND(SUM(AV57:AW57),2)</f>
        <v>0</v>
      </c>
      <c r="AU57" s="134">
        <f>'D1.1 - Stavební část'!P116</f>
        <v>0</v>
      </c>
      <c r="AV57" s="133">
        <f>'D1.1 - Stavební část'!J37</f>
        <v>0</v>
      </c>
      <c r="AW57" s="133">
        <f>'D1.1 - Stavební část'!J38</f>
        <v>0</v>
      </c>
      <c r="AX57" s="133">
        <f>'D1.1 - Stavební část'!J39</f>
        <v>0</v>
      </c>
      <c r="AY57" s="133">
        <f>'D1.1 - Stavební část'!J40</f>
        <v>0</v>
      </c>
      <c r="AZ57" s="133">
        <f>'D1.1 - Stavební část'!F37</f>
        <v>0</v>
      </c>
      <c r="BA57" s="133">
        <f>'D1.1 - Stavební část'!F38</f>
        <v>0</v>
      </c>
      <c r="BB57" s="133">
        <f>'D1.1 - Stavební část'!F39</f>
        <v>0</v>
      </c>
      <c r="BC57" s="133">
        <f>'D1.1 - Stavební část'!F40</f>
        <v>0</v>
      </c>
      <c r="BD57" s="135">
        <f>'D1.1 - Stavební část'!F41</f>
        <v>0</v>
      </c>
      <c r="BE57" s="4"/>
      <c r="BT57" s="136" t="s">
        <v>89</v>
      </c>
      <c r="BV57" s="136" t="s">
        <v>74</v>
      </c>
      <c r="BW57" s="136" t="s">
        <v>90</v>
      </c>
      <c r="BX57" s="136" t="s">
        <v>85</v>
      </c>
      <c r="CL57" s="136" t="s">
        <v>19</v>
      </c>
    </row>
    <row r="58" s="4" customFormat="1" ht="23.25" customHeight="1">
      <c r="A58" s="137" t="s">
        <v>86</v>
      </c>
      <c r="B58" s="66"/>
      <c r="C58" s="127"/>
      <c r="D58" s="127"/>
      <c r="E58" s="127"/>
      <c r="F58" s="128" t="s">
        <v>91</v>
      </c>
      <c r="G58" s="128"/>
      <c r="H58" s="128"/>
      <c r="I58" s="128"/>
      <c r="J58" s="128"/>
      <c r="K58" s="127"/>
      <c r="L58" s="128" t="s">
        <v>92</v>
      </c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30">
        <f>'SAN_1NP - Sanace 1.NP- po...'!J34</f>
        <v>0</v>
      </c>
      <c r="AH58" s="127"/>
      <c r="AI58" s="127"/>
      <c r="AJ58" s="127"/>
      <c r="AK58" s="127"/>
      <c r="AL58" s="127"/>
      <c r="AM58" s="127"/>
      <c r="AN58" s="130">
        <f>SUM(AG58,AT58)</f>
        <v>0</v>
      </c>
      <c r="AO58" s="127"/>
      <c r="AP58" s="127"/>
      <c r="AQ58" s="131" t="s">
        <v>83</v>
      </c>
      <c r="AR58" s="68"/>
      <c r="AS58" s="132">
        <v>0</v>
      </c>
      <c r="AT58" s="133">
        <f>ROUND(SUM(AV58:AW58),2)</f>
        <v>0</v>
      </c>
      <c r="AU58" s="134">
        <f>'SAN_1NP - Sanace 1.NP- po...'!P99</f>
        <v>0</v>
      </c>
      <c r="AV58" s="133">
        <f>'SAN_1NP - Sanace 1.NP- po...'!J37</f>
        <v>0</v>
      </c>
      <c r="AW58" s="133">
        <f>'SAN_1NP - Sanace 1.NP- po...'!J38</f>
        <v>0</v>
      </c>
      <c r="AX58" s="133">
        <f>'SAN_1NP - Sanace 1.NP- po...'!J39</f>
        <v>0</v>
      </c>
      <c r="AY58" s="133">
        <f>'SAN_1NP - Sanace 1.NP- po...'!J40</f>
        <v>0</v>
      </c>
      <c r="AZ58" s="133">
        <f>'SAN_1NP - Sanace 1.NP- po...'!F37</f>
        <v>0</v>
      </c>
      <c r="BA58" s="133">
        <f>'SAN_1NP - Sanace 1.NP- po...'!F38</f>
        <v>0</v>
      </c>
      <c r="BB58" s="133">
        <f>'SAN_1NP - Sanace 1.NP- po...'!F39</f>
        <v>0</v>
      </c>
      <c r="BC58" s="133">
        <f>'SAN_1NP - Sanace 1.NP- po...'!F40</f>
        <v>0</v>
      </c>
      <c r="BD58" s="135">
        <f>'SAN_1NP - Sanace 1.NP- po...'!F41</f>
        <v>0</v>
      </c>
      <c r="BE58" s="4"/>
      <c r="BT58" s="136" t="s">
        <v>89</v>
      </c>
      <c r="BV58" s="136" t="s">
        <v>74</v>
      </c>
      <c r="BW58" s="136" t="s">
        <v>93</v>
      </c>
      <c r="BX58" s="136" t="s">
        <v>85</v>
      </c>
      <c r="CL58" s="136" t="s">
        <v>19</v>
      </c>
    </row>
    <row r="59" s="4" customFormat="1" ht="16.5" customHeight="1">
      <c r="A59" s="4"/>
      <c r="B59" s="66"/>
      <c r="C59" s="127"/>
      <c r="D59" s="127"/>
      <c r="E59" s="128" t="s">
        <v>94</v>
      </c>
      <c r="F59" s="128"/>
      <c r="G59" s="128"/>
      <c r="H59" s="128"/>
      <c r="I59" s="128"/>
      <c r="J59" s="127"/>
      <c r="K59" s="128" t="s">
        <v>95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ROUND(AG60+AG61+AG63,2)</f>
        <v>0</v>
      </c>
      <c r="AH59" s="127"/>
      <c r="AI59" s="127"/>
      <c r="AJ59" s="127"/>
      <c r="AK59" s="127"/>
      <c r="AL59" s="127"/>
      <c r="AM59" s="127"/>
      <c r="AN59" s="130">
        <f>SUM(AG59,AT59)</f>
        <v>0</v>
      </c>
      <c r="AO59" s="127"/>
      <c r="AP59" s="127"/>
      <c r="AQ59" s="131" t="s">
        <v>83</v>
      </c>
      <c r="AR59" s="68"/>
      <c r="AS59" s="132">
        <f>ROUND(AS60+AS61+AS63,2)</f>
        <v>0</v>
      </c>
      <c r="AT59" s="133">
        <f>ROUND(SUM(AV59:AW59),2)</f>
        <v>0</v>
      </c>
      <c r="AU59" s="134">
        <f>ROUND(AU60+AU61+AU63,5)</f>
        <v>0</v>
      </c>
      <c r="AV59" s="133">
        <f>ROUND(AZ59*L29,2)</f>
        <v>0</v>
      </c>
      <c r="AW59" s="133">
        <f>ROUND(BA59*L30,2)</f>
        <v>0</v>
      </c>
      <c r="AX59" s="133">
        <f>ROUND(BB59*L29,2)</f>
        <v>0</v>
      </c>
      <c r="AY59" s="133">
        <f>ROUND(BC59*L30,2)</f>
        <v>0</v>
      </c>
      <c r="AZ59" s="133">
        <f>ROUND(AZ60+AZ61+AZ63,2)</f>
        <v>0</v>
      </c>
      <c r="BA59" s="133">
        <f>ROUND(BA60+BA61+BA63,2)</f>
        <v>0</v>
      </c>
      <c r="BB59" s="133">
        <f>ROUND(BB60+BB61+BB63,2)</f>
        <v>0</v>
      </c>
      <c r="BC59" s="133">
        <f>ROUND(BC60+BC61+BC63,2)</f>
        <v>0</v>
      </c>
      <c r="BD59" s="135">
        <f>ROUND(BD60+BD61+BD63,2)</f>
        <v>0</v>
      </c>
      <c r="BE59" s="4"/>
      <c r="BS59" s="136" t="s">
        <v>71</v>
      </c>
      <c r="BT59" s="136" t="s">
        <v>84</v>
      </c>
      <c r="BU59" s="136" t="s">
        <v>73</v>
      </c>
      <c r="BV59" s="136" t="s">
        <v>74</v>
      </c>
      <c r="BW59" s="136" t="s">
        <v>96</v>
      </c>
      <c r="BX59" s="136" t="s">
        <v>80</v>
      </c>
      <c r="CL59" s="136" t="s">
        <v>19</v>
      </c>
    </row>
    <row r="60" s="4" customFormat="1" ht="16.5" customHeight="1">
      <c r="A60" s="137" t="s">
        <v>86</v>
      </c>
      <c r="B60" s="66"/>
      <c r="C60" s="127"/>
      <c r="D60" s="127"/>
      <c r="E60" s="127"/>
      <c r="F60" s="128" t="s">
        <v>97</v>
      </c>
      <c r="G60" s="128"/>
      <c r="H60" s="128"/>
      <c r="I60" s="128"/>
      <c r="J60" s="128"/>
      <c r="K60" s="127"/>
      <c r="L60" s="128" t="s">
        <v>98</v>
      </c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30">
        <f>'D.4.1 - Zdravotechnika'!J34</f>
        <v>0</v>
      </c>
      <c r="AH60" s="127"/>
      <c r="AI60" s="127"/>
      <c r="AJ60" s="127"/>
      <c r="AK60" s="127"/>
      <c r="AL60" s="127"/>
      <c r="AM60" s="127"/>
      <c r="AN60" s="130">
        <f>SUM(AG60,AT60)</f>
        <v>0</v>
      </c>
      <c r="AO60" s="127"/>
      <c r="AP60" s="127"/>
      <c r="AQ60" s="131" t="s">
        <v>83</v>
      </c>
      <c r="AR60" s="68"/>
      <c r="AS60" s="132">
        <v>0</v>
      </c>
      <c r="AT60" s="133">
        <f>ROUND(SUM(AV60:AW60),2)</f>
        <v>0</v>
      </c>
      <c r="AU60" s="134">
        <f>'D.4.1 - Zdravotechnika'!P100</f>
        <v>0</v>
      </c>
      <c r="AV60" s="133">
        <f>'D.4.1 - Zdravotechnika'!J37</f>
        <v>0</v>
      </c>
      <c r="AW60" s="133">
        <f>'D.4.1 - Zdravotechnika'!J38</f>
        <v>0</v>
      </c>
      <c r="AX60" s="133">
        <f>'D.4.1 - Zdravotechnika'!J39</f>
        <v>0</v>
      </c>
      <c r="AY60" s="133">
        <f>'D.4.1 - Zdravotechnika'!J40</f>
        <v>0</v>
      </c>
      <c r="AZ60" s="133">
        <f>'D.4.1 - Zdravotechnika'!F37</f>
        <v>0</v>
      </c>
      <c r="BA60" s="133">
        <f>'D.4.1 - Zdravotechnika'!F38</f>
        <v>0</v>
      </c>
      <c r="BB60" s="133">
        <f>'D.4.1 - Zdravotechnika'!F39</f>
        <v>0</v>
      </c>
      <c r="BC60" s="133">
        <f>'D.4.1 - Zdravotechnika'!F40</f>
        <v>0</v>
      </c>
      <c r="BD60" s="135">
        <f>'D.4.1 - Zdravotechnika'!F41</f>
        <v>0</v>
      </c>
      <c r="BE60" s="4"/>
      <c r="BT60" s="136" t="s">
        <v>89</v>
      </c>
      <c r="BV60" s="136" t="s">
        <v>74</v>
      </c>
      <c r="BW60" s="136" t="s">
        <v>99</v>
      </c>
      <c r="BX60" s="136" t="s">
        <v>96</v>
      </c>
      <c r="CL60" s="136" t="s">
        <v>19</v>
      </c>
    </row>
    <row r="61" s="4" customFormat="1" ht="16.5" customHeight="1">
      <c r="A61" s="4"/>
      <c r="B61" s="66"/>
      <c r="C61" s="127"/>
      <c r="D61" s="127"/>
      <c r="E61" s="127"/>
      <c r="F61" s="128" t="s">
        <v>100</v>
      </c>
      <c r="G61" s="128"/>
      <c r="H61" s="128"/>
      <c r="I61" s="128"/>
      <c r="J61" s="128"/>
      <c r="K61" s="127"/>
      <c r="L61" s="128" t="s">
        <v>101</v>
      </c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ROUND(AG62,2)</f>
        <v>0</v>
      </c>
      <c r="AH61" s="127"/>
      <c r="AI61" s="127"/>
      <c r="AJ61" s="127"/>
      <c r="AK61" s="127"/>
      <c r="AL61" s="127"/>
      <c r="AM61" s="127"/>
      <c r="AN61" s="130">
        <f>SUM(AG61,AT61)</f>
        <v>0</v>
      </c>
      <c r="AO61" s="127"/>
      <c r="AP61" s="127"/>
      <c r="AQ61" s="131" t="s">
        <v>83</v>
      </c>
      <c r="AR61" s="68"/>
      <c r="AS61" s="132">
        <f>ROUND(AS62,2)</f>
        <v>0</v>
      </c>
      <c r="AT61" s="133">
        <f>ROUND(SUM(AV61:AW61),2)</f>
        <v>0</v>
      </c>
      <c r="AU61" s="134">
        <f>ROUND(AU62,5)</f>
        <v>0</v>
      </c>
      <c r="AV61" s="133">
        <f>ROUND(AZ61*L29,2)</f>
        <v>0</v>
      </c>
      <c r="AW61" s="133">
        <f>ROUND(BA61*L30,2)</f>
        <v>0</v>
      </c>
      <c r="AX61" s="133">
        <f>ROUND(BB61*L29,2)</f>
        <v>0</v>
      </c>
      <c r="AY61" s="133">
        <f>ROUND(BC61*L30,2)</f>
        <v>0</v>
      </c>
      <c r="AZ61" s="133">
        <f>ROUND(AZ62,2)</f>
        <v>0</v>
      </c>
      <c r="BA61" s="133">
        <f>ROUND(BA62,2)</f>
        <v>0</v>
      </c>
      <c r="BB61" s="133">
        <f>ROUND(BB62,2)</f>
        <v>0</v>
      </c>
      <c r="BC61" s="133">
        <f>ROUND(BC62,2)</f>
        <v>0</v>
      </c>
      <c r="BD61" s="135">
        <f>ROUND(BD62,2)</f>
        <v>0</v>
      </c>
      <c r="BE61" s="4"/>
      <c r="BS61" s="136" t="s">
        <v>71</v>
      </c>
      <c r="BT61" s="136" t="s">
        <v>89</v>
      </c>
      <c r="BU61" s="136" t="s">
        <v>73</v>
      </c>
      <c r="BV61" s="136" t="s">
        <v>74</v>
      </c>
      <c r="BW61" s="136" t="s">
        <v>102</v>
      </c>
      <c r="BX61" s="136" t="s">
        <v>96</v>
      </c>
      <c r="CL61" s="136" t="s">
        <v>19</v>
      </c>
    </row>
    <row r="62" s="4" customFormat="1" ht="16.5" customHeight="1">
      <c r="A62" s="137" t="s">
        <v>86</v>
      </c>
      <c r="B62" s="66"/>
      <c r="C62" s="127"/>
      <c r="D62" s="127"/>
      <c r="E62" s="127"/>
      <c r="F62" s="127"/>
      <c r="G62" s="128" t="s">
        <v>103</v>
      </c>
      <c r="H62" s="128"/>
      <c r="I62" s="128"/>
      <c r="J62" s="128"/>
      <c r="K62" s="128"/>
      <c r="L62" s="127"/>
      <c r="M62" s="128" t="s">
        <v>104</v>
      </c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30">
        <f>'TČ - ÚT+tepelné čerpadlo'!J34</f>
        <v>0</v>
      </c>
      <c r="AH62" s="127"/>
      <c r="AI62" s="127"/>
      <c r="AJ62" s="127"/>
      <c r="AK62" s="127"/>
      <c r="AL62" s="127"/>
      <c r="AM62" s="127"/>
      <c r="AN62" s="130">
        <f>SUM(AG62,AT62)</f>
        <v>0</v>
      </c>
      <c r="AO62" s="127"/>
      <c r="AP62" s="127"/>
      <c r="AQ62" s="131" t="s">
        <v>83</v>
      </c>
      <c r="AR62" s="68"/>
      <c r="AS62" s="132">
        <v>0</v>
      </c>
      <c r="AT62" s="133">
        <f>ROUND(SUM(AV62:AW62),2)</f>
        <v>0</v>
      </c>
      <c r="AU62" s="134">
        <f>'TČ - ÚT+tepelné čerpadlo'!P100</f>
        <v>0</v>
      </c>
      <c r="AV62" s="133">
        <f>'TČ - ÚT+tepelné čerpadlo'!J37</f>
        <v>0</v>
      </c>
      <c r="AW62" s="133">
        <f>'TČ - ÚT+tepelné čerpadlo'!J38</f>
        <v>0</v>
      </c>
      <c r="AX62" s="133">
        <f>'TČ - ÚT+tepelné čerpadlo'!J39</f>
        <v>0</v>
      </c>
      <c r="AY62" s="133">
        <f>'TČ - ÚT+tepelné čerpadlo'!J40</f>
        <v>0</v>
      </c>
      <c r="AZ62" s="133">
        <f>'TČ - ÚT+tepelné čerpadlo'!F37</f>
        <v>0</v>
      </c>
      <c r="BA62" s="133">
        <f>'TČ - ÚT+tepelné čerpadlo'!F38</f>
        <v>0</v>
      </c>
      <c r="BB62" s="133">
        <f>'TČ - ÚT+tepelné čerpadlo'!F39</f>
        <v>0</v>
      </c>
      <c r="BC62" s="133">
        <f>'TČ - ÚT+tepelné čerpadlo'!F40</f>
        <v>0</v>
      </c>
      <c r="BD62" s="135">
        <f>'TČ - ÚT+tepelné čerpadlo'!F41</f>
        <v>0</v>
      </c>
      <c r="BE62" s="4"/>
      <c r="BT62" s="136" t="s">
        <v>105</v>
      </c>
      <c r="BV62" s="136" t="s">
        <v>74</v>
      </c>
      <c r="BW62" s="136" t="s">
        <v>106</v>
      </c>
      <c r="BX62" s="136" t="s">
        <v>102</v>
      </c>
      <c r="CL62" s="136" t="s">
        <v>19</v>
      </c>
    </row>
    <row r="63" s="4" customFormat="1" ht="16.5" customHeight="1">
      <c r="A63" s="137" t="s">
        <v>86</v>
      </c>
      <c r="B63" s="66"/>
      <c r="C63" s="127"/>
      <c r="D63" s="127"/>
      <c r="E63" s="127"/>
      <c r="F63" s="128" t="s">
        <v>107</v>
      </c>
      <c r="G63" s="128"/>
      <c r="H63" s="128"/>
      <c r="I63" s="128"/>
      <c r="J63" s="128"/>
      <c r="K63" s="127"/>
      <c r="L63" s="128" t="s">
        <v>108</v>
      </c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30">
        <f>'D.4.3 - Elektroinstalace'!J34</f>
        <v>0</v>
      </c>
      <c r="AH63" s="127"/>
      <c r="AI63" s="127"/>
      <c r="AJ63" s="127"/>
      <c r="AK63" s="127"/>
      <c r="AL63" s="127"/>
      <c r="AM63" s="127"/>
      <c r="AN63" s="130">
        <f>SUM(AG63,AT63)</f>
        <v>0</v>
      </c>
      <c r="AO63" s="127"/>
      <c r="AP63" s="127"/>
      <c r="AQ63" s="131" t="s">
        <v>83</v>
      </c>
      <c r="AR63" s="68"/>
      <c r="AS63" s="132">
        <v>0</v>
      </c>
      <c r="AT63" s="133">
        <f>ROUND(SUM(AV63:AW63),2)</f>
        <v>0</v>
      </c>
      <c r="AU63" s="134">
        <f>'D.4.3 - Elektroinstalace'!P97</f>
        <v>0</v>
      </c>
      <c r="AV63" s="133">
        <f>'D.4.3 - Elektroinstalace'!J37</f>
        <v>0</v>
      </c>
      <c r="AW63" s="133">
        <f>'D.4.3 - Elektroinstalace'!J38</f>
        <v>0</v>
      </c>
      <c r="AX63" s="133">
        <f>'D.4.3 - Elektroinstalace'!J39</f>
        <v>0</v>
      </c>
      <c r="AY63" s="133">
        <f>'D.4.3 - Elektroinstalace'!J40</f>
        <v>0</v>
      </c>
      <c r="AZ63" s="133">
        <f>'D.4.3 - Elektroinstalace'!F37</f>
        <v>0</v>
      </c>
      <c r="BA63" s="133">
        <f>'D.4.3 - Elektroinstalace'!F38</f>
        <v>0</v>
      </c>
      <c r="BB63" s="133">
        <f>'D.4.3 - Elektroinstalace'!F39</f>
        <v>0</v>
      </c>
      <c r="BC63" s="133">
        <f>'D.4.3 - Elektroinstalace'!F40</f>
        <v>0</v>
      </c>
      <c r="BD63" s="135">
        <f>'D.4.3 - Elektroinstalace'!F41</f>
        <v>0</v>
      </c>
      <c r="BE63" s="4"/>
      <c r="BT63" s="136" t="s">
        <v>89</v>
      </c>
      <c r="BV63" s="136" t="s">
        <v>74</v>
      </c>
      <c r="BW63" s="136" t="s">
        <v>109</v>
      </c>
      <c r="BX63" s="136" t="s">
        <v>96</v>
      </c>
      <c r="CL63" s="136" t="s">
        <v>19</v>
      </c>
    </row>
    <row r="64" s="7" customFormat="1" ht="16.5" customHeight="1">
      <c r="A64" s="137" t="s">
        <v>86</v>
      </c>
      <c r="B64" s="114"/>
      <c r="C64" s="115"/>
      <c r="D64" s="116" t="s">
        <v>110</v>
      </c>
      <c r="E64" s="116"/>
      <c r="F64" s="116"/>
      <c r="G64" s="116"/>
      <c r="H64" s="116"/>
      <c r="I64" s="117"/>
      <c r="J64" s="116" t="s">
        <v>111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9">
        <f>'VRN - Vedlejší rozpočtové...'!J30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78</v>
      </c>
      <c r="AR64" s="121"/>
      <c r="AS64" s="138">
        <v>0</v>
      </c>
      <c r="AT64" s="139">
        <f>ROUND(SUM(AV64:AW64),2)</f>
        <v>0</v>
      </c>
      <c r="AU64" s="140">
        <f>'VRN - Vedlejší rozpočtové...'!P85</f>
        <v>0</v>
      </c>
      <c r="AV64" s="139">
        <f>'VRN - Vedlejší rozpočtové...'!J33</f>
        <v>0</v>
      </c>
      <c r="AW64" s="139">
        <f>'VRN - Vedlejší rozpočtové...'!J34</f>
        <v>0</v>
      </c>
      <c r="AX64" s="139">
        <f>'VRN - Vedlejší rozpočtové...'!J35</f>
        <v>0</v>
      </c>
      <c r="AY64" s="139">
        <f>'VRN - Vedlejší rozpočtové...'!J36</f>
        <v>0</v>
      </c>
      <c r="AZ64" s="139">
        <f>'VRN - Vedlejší rozpočtové...'!F33</f>
        <v>0</v>
      </c>
      <c r="BA64" s="139">
        <f>'VRN - Vedlejší rozpočtové...'!F34</f>
        <v>0</v>
      </c>
      <c r="BB64" s="139">
        <f>'VRN - Vedlejší rozpočtové...'!F35</f>
        <v>0</v>
      </c>
      <c r="BC64" s="139">
        <f>'VRN - Vedlejší rozpočtové...'!F36</f>
        <v>0</v>
      </c>
      <c r="BD64" s="141">
        <f>'VRN - Vedlejší rozpočtové...'!F37</f>
        <v>0</v>
      </c>
      <c r="BE64" s="7"/>
      <c r="BT64" s="126" t="s">
        <v>79</v>
      </c>
      <c r="BV64" s="126" t="s">
        <v>74</v>
      </c>
      <c r="BW64" s="126" t="s">
        <v>112</v>
      </c>
      <c r="BX64" s="126" t="s">
        <v>5</v>
      </c>
      <c r="CL64" s="126" t="s">
        <v>19</v>
      </c>
      <c r="CM64" s="126" t="s">
        <v>84</v>
      </c>
    </row>
    <row r="65" s="2" customFormat="1" ht="30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7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47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</row>
  </sheetData>
  <sheetProtection sheet="1" formatColumns="0" formatRows="0" objects="1" scenarios="1" spinCount="100000" saltValue="V4aviUpu9VbDQlYZK84WqMHx98u4pZK4fsBXLKsBlRRTFB8ZOh07Asea1M5WdaZ2EikTExQc+PZPDNgH4B5Zyw==" hashValue="2FL6wiL2iH3ylk4ThHQOBGM+1L/xfC69j4ZsatxCXGwl+AlE86Gr68yiLb+ZN/UCny5tVeeUNtoo2j6fI7RWbQ==" algorithmName="SHA-512" password="CC35"/>
  <mergeCells count="78">
    <mergeCell ref="C52:G52"/>
    <mergeCell ref="D64:H64"/>
    <mergeCell ref="D55:H55"/>
    <mergeCell ref="E56:I56"/>
    <mergeCell ref="E59:I59"/>
    <mergeCell ref="F57:J57"/>
    <mergeCell ref="F63:J63"/>
    <mergeCell ref="F61:J61"/>
    <mergeCell ref="F60:J60"/>
    <mergeCell ref="F58:J58"/>
    <mergeCell ref="G62:K62"/>
    <mergeCell ref="I52:AF52"/>
    <mergeCell ref="J64:AF64"/>
    <mergeCell ref="J55:AF55"/>
    <mergeCell ref="K59:AF59"/>
    <mergeCell ref="K56:AF56"/>
    <mergeCell ref="L60:AF60"/>
    <mergeCell ref="L61:AF61"/>
    <mergeCell ref="L63:AF63"/>
    <mergeCell ref="L57:AF57"/>
    <mergeCell ref="L45:AO45"/>
    <mergeCell ref="L58:AF58"/>
    <mergeCell ref="M62:AF62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2:AM52"/>
    <mergeCell ref="AG63:AM63"/>
    <mergeCell ref="AG62:AM62"/>
    <mergeCell ref="AG61:AM61"/>
    <mergeCell ref="AG57:AM57"/>
    <mergeCell ref="AG60:AM60"/>
    <mergeCell ref="AG64:AM64"/>
    <mergeCell ref="AG55:AM55"/>
    <mergeCell ref="AG59:AM59"/>
    <mergeCell ref="AG58:AM58"/>
    <mergeCell ref="AG56:AM56"/>
    <mergeCell ref="AM47:AN47"/>
    <mergeCell ref="AM49:AP49"/>
    <mergeCell ref="AM50:AP50"/>
    <mergeCell ref="AN64:AP64"/>
    <mergeCell ref="AN63:AP63"/>
    <mergeCell ref="AN58:AP58"/>
    <mergeCell ref="AN62:AP62"/>
    <mergeCell ref="AN52:AP52"/>
    <mergeCell ref="AN56:AP56"/>
    <mergeCell ref="AN55:AP55"/>
    <mergeCell ref="AN61:AP61"/>
    <mergeCell ref="AN60:AP60"/>
    <mergeCell ref="AN59:AP59"/>
    <mergeCell ref="AN57:AP57"/>
    <mergeCell ref="AS49:AT51"/>
    <mergeCell ref="AN54:AP54"/>
  </mergeCells>
  <hyperlinks>
    <hyperlink ref="A57" location="'D1.1 - Stavební část'!C2" display="/"/>
    <hyperlink ref="A58" location="'SAN_1NP - Sanace 1.NP- po...'!C2" display="/"/>
    <hyperlink ref="A60" location="'D.4.1 - Zdravotechnika'!C2" display="/"/>
    <hyperlink ref="A62" location="'TČ - ÚT+tepelné čerpadlo'!C2" display="/"/>
    <hyperlink ref="A63" location="'D.4.3 - Elektroinstalace'!C2" display="/"/>
    <hyperlink ref="A64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79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33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Karlovice ON - oprava bytových jednotek</v>
      </c>
      <c r="F7" s="146"/>
      <c r="G7" s="146"/>
      <c r="H7" s="146"/>
      <c r="L7" s="23"/>
    </row>
    <row r="8">
      <c r="B8" s="23"/>
      <c r="D8" s="146" t="s">
        <v>114</v>
      </c>
      <c r="L8" s="23"/>
    </row>
    <row r="9" s="1" customFormat="1" ht="16.5" customHeight="1">
      <c r="B9" s="23"/>
      <c r="E9" s="147" t="s">
        <v>115</v>
      </c>
      <c r="F9" s="1"/>
      <c r="G9" s="1"/>
      <c r="H9" s="1"/>
      <c r="L9" s="23"/>
    </row>
    <row r="10" s="1" customFormat="1" ht="12" customHeight="1">
      <c r="B10" s="23"/>
      <c r="D10" s="146" t="s">
        <v>116</v>
      </c>
      <c r="L10" s="23"/>
    </row>
    <row r="11" s="2" customFormat="1" ht="16.5" customHeight="1">
      <c r="A11" s="41"/>
      <c r="B11" s="47"/>
      <c r="C11" s="41"/>
      <c r="D11" s="41"/>
      <c r="E11" s="148" t="s">
        <v>117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118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119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1" t="str">
        <f>'Rekapitulace stavby'!AN8</f>
        <v>5. 9. 2024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19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27</v>
      </c>
      <c r="F19" s="41"/>
      <c r="G19" s="41"/>
      <c r="H19" s="41"/>
      <c r="I19" s="146" t="s">
        <v>28</v>
      </c>
      <c r="J19" s="136" t="s">
        <v>19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29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28</v>
      </c>
      <c r="J22" s="36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31</v>
      </c>
      <c r="E24" s="41"/>
      <c r="F24" s="41"/>
      <c r="G24" s="41"/>
      <c r="H24" s="41"/>
      <c r="I24" s="146" t="s">
        <v>26</v>
      </c>
      <c r="J24" s="136" t="s">
        <v>19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32</v>
      </c>
      <c r="F25" s="41"/>
      <c r="G25" s="41"/>
      <c r="H25" s="41"/>
      <c r="I25" s="146" t="s">
        <v>28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34</v>
      </c>
      <c r="E27" s="41"/>
      <c r="F27" s="41"/>
      <c r="G27" s="41"/>
      <c r="H27" s="41"/>
      <c r="I27" s="146" t="s">
        <v>26</v>
      </c>
      <c r="J27" s="136" t="s">
        <v>19</v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120</v>
      </c>
      <c r="F28" s="41"/>
      <c r="G28" s="41"/>
      <c r="H28" s="41"/>
      <c r="I28" s="146" t="s">
        <v>28</v>
      </c>
      <c r="J28" s="136" t="s">
        <v>19</v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36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19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38</v>
      </c>
      <c r="E34" s="41"/>
      <c r="F34" s="41"/>
      <c r="G34" s="41"/>
      <c r="H34" s="41"/>
      <c r="I34" s="41"/>
      <c r="J34" s="158">
        <f>ROUND(J116,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40</v>
      </c>
      <c r="G36" s="41"/>
      <c r="H36" s="41"/>
      <c r="I36" s="159" t="s">
        <v>39</v>
      </c>
      <c r="J36" s="159" t="s">
        <v>41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148" t="s">
        <v>42</v>
      </c>
      <c r="E37" s="146" t="s">
        <v>43</v>
      </c>
      <c r="F37" s="160">
        <f>ROUND((SUM(BE116:BE1003)),  2)</f>
        <v>0</v>
      </c>
      <c r="G37" s="41"/>
      <c r="H37" s="41"/>
      <c r="I37" s="161">
        <v>0.20999999999999999</v>
      </c>
      <c r="J37" s="160">
        <f>ROUND(((SUM(BE116:BE1003))*I37),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44</v>
      </c>
      <c r="F38" s="160">
        <f>ROUND((SUM(BF116:BF1003)),  2)</f>
        <v>0</v>
      </c>
      <c r="G38" s="41"/>
      <c r="H38" s="41"/>
      <c r="I38" s="161">
        <v>0.14999999999999999</v>
      </c>
      <c r="J38" s="160">
        <f>ROUND(((SUM(BF116:BF1003))*I38),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14.4" customHeight="1">
      <c r="A39" s="41"/>
      <c r="B39" s="47"/>
      <c r="C39" s="41"/>
      <c r="D39" s="146" t="s">
        <v>42</v>
      </c>
      <c r="E39" s="146" t="s">
        <v>45</v>
      </c>
      <c r="F39" s="160">
        <f>ROUND((SUM(BG116:BG1003)),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47"/>
      <c r="C40" s="41"/>
      <c r="D40" s="41"/>
      <c r="E40" s="146" t="s">
        <v>46</v>
      </c>
      <c r="F40" s="160">
        <f>ROUND((SUM(BH116:BH1003)),  2)</f>
        <v>0</v>
      </c>
      <c r="G40" s="41"/>
      <c r="H40" s="41"/>
      <c r="I40" s="161">
        <v>0.14999999999999999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47</v>
      </c>
      <c r="F41" s="160">
        <f>ROUND((SUM(BI116:BI1003)),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48</v>
      </c>
      <c r="E43" s="164"/>
      <c r="F43" s="164"/>
      <c r="G43" s="165" t="s">
        <v>49</v>
      </c>
      <c r="H43" s="166" t="s">
        <v>50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121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Karlovice ON - oprava bytových jednotek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114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115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116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174" t="s">
        <v>117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118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D1.1 - Stavební část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 xml:space="preserve"> žel. zastávka Karlovice</v>
      </c>
      <c r="G60" s="43"/>
      <c r="H60" s="43"/>
      <c r="I60" s="35" t="s">
        <v>23</v>
      </c>
      <c r="J60" s="75" t="str">
        <f>IF(J16="","",J16)</f>
        <v>5. 9. 2024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 xml:space="preserve"> Správa železnic, státní organizace</v>
      </c>
      <c r="G62" s="43"/>
      <c r="H62" s="43"/>
      <c r="I62" s="35" t="s">
        <v>31</v>
      </c>
      <c r="J62" s="39" t="str">
        <f>E25</f>
        <v xml:space="preserve"> Ing. Jaromír Benka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29</v>
      </c>
      <c r="D63" s="43"/>
      <c r="E63" s="43"/>
      <c r="F63" s="30" t="str">
        <f>IF(E22="","",E22)</f>
        <v>Vyplň údaj</v>
      </c>
      <c r="G63" s="43"/>
      <c r="H63" s="43"/>
      <c r="I63" s="35" t="s">
        <v>34</v>
      </c>
      <c r="J63" s="39" t="str">
        <f>E28</f>
        <v xml:space="preserve">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122</v>
      </c>
      <c r="D65" s="176"/>
      <c r="E65" s="176"/>
      <c r="F65" s="176"/>
      <c r="G65" s="176"/>
      <c r="H65" s="176"/>
      <c r="I65" s="176"/>
      <c r="J65" s="177" t="s">
        <v>123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70</v>
      </c>
      <c r="D67" s="43"/>
      <c r="E67" s="43"/>
      <c r="F67" s="43"/>
      <c r="G67" s="43"/>
      <c r="H67" s="43"/>
      <c r="I67" s="43"/>
      <c r="J67" s="105">
        <f>J116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124</v>
      </c>
    </row>
    <row r="68" s="9" customFormat="1" ht="24.96" customHeight="1">
      <c r="A68" s="9"/>
      <c r="B68" s="179"/>
      <c r="C68" s="180"/>
      <c r="D68" s="181" t="s">
        <v>125</v>
      </c>
      <c r="E68" s="182"/>
      <c r="F68" s="182"/>
      <c r="G68" s="182"/>
      <c r="H68" s="182"/>
      <c r="I68" s="182"/>
      <c r="J68" s="183">
        <f>J117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126</v>
      </c>
      <c r="E69" s="187"/>
      <c r="F69" s="187"/>
      <c r="G69" s="187"/>
      <c r="H69" s="187"/>
      <c r="I69" s="187"/>
      <c r="J69" s="188">
        <f>J118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127</v>
      </c>
      <c r="E70" s="187"/>
      <c r="F70" s="187"/>
      <c r="G70" s="187"/>
      <c r="H70" s="187"/>
      <c r="I70" s="187"/>
      <c r="J70" s="188">
        <f>J128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5"/>
      <c r="C71" s="127"/>
      <c r="D71" s="186" t="s">
        <v>128</v>
      </c>
      <c r="E71" s="187"/>
      <c r="F71" s="187"/>
      <c r="G71" s="187"/>
      <c r="H71" s="187"/>
      <c r="I71" s="187"/>
      <c r="J71" s="188">
        <f>J184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5"/>
      <c r="C72" s="127"/>
      <c r="D72" s="186" t="s">
        <v>129</v>
      </c>
      <c r="E72" s="187"/>
      <c r="F72" s="187"/>
      <c r="G72" s="187"/>
      <c r="H72" s="187"/>
      <c r="I72" s="187"/>
      <c r="J72" s="188">
        <f>J220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5"/>
      <c r="C73" s="127"/>
      <c r="D73" s="186" t="s">
        <v>130</v>
      </c>
      <c r="E73" s="187"/>
      <c r="F73" s="187"/>
      <c r="G73" s="187"/>
      <c r="H73" s="187"/>
      <c r="I73" s="187"/>
      <c r="J73" s="188">
        <f>J252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27"/>
      <c r="D74" s="186" t="s">
        <v>131</v>
      </c>
      <c r="E74" s="187"/>
      <c r="F74" s="187"/>
      <c r="G74" s="187"/>
      <c r="H74" s="187"/>
      <c r="I74" s="187"/>
      <c r="J74" s="188">
        <f>J286</f>
        <v>0</v>
      </c>
      <c r="K74" s="127"/>
      <c r="L74" s="18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5"/>
      <c r="C75" s="127"/>
      <c r="D75" s="186" t="s">
        <v>132</v>
      </c>
      <c r="E75" s="187"/>
      <c r="F75" s="187"/>
      <c r="G75" s="187"/>
      <c r="H75" s="187"/>
      <c r="I75" s="187"/>
      <c r="J75" s="188">
        <f>J348</f>
        <v>0</v>
      </c>
      <c r="K75" s="127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85"/>
      <c r="C76" s="127"/>
      <c r="D76" s="186" t="s">
        <v>133</v>
      </c>
      <c r="E76" s="187"/>
      <c r="F76" s="187"/>
      <c r="G76" s="187"/>
      <c r="H76" s="187"/>
      <c r="I76" s="187"/>
      <c r="J76" s="188">
        <f>J355</f>
        <v>0</v>
      </c>
      <c r="K76" s="127"/>
      <c r="L76" s="18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85"/>
      <c r="C77" s="127"/>
      <c r="D77" s="186" t="s">
        <v>134</v>
      </c>
      <c r="E77" s="187"/>
      <c r="F77" s="187"/>
      <c r="G77" s="187"/>
      <c r="H77" s="187"/>
      <c r="I77" s="187"/>
      <c r="J77" s="188">
        <f>J396</f>
        <v>0</v>
      </c>
      <c r="K77" s="127"/>
      <c r="L77" s="18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4.88" customHeight="1">
      <c r="A78" s="10"/>
      <c r="B78" s="185"/>
      <c r="C78" s="127"/>
      <c r="D78" s="186" t="s">
        <v>135</v>
      </c>
      <c r="E78" s="187"/>
      <c r="F78" s="187"/>
      <c r="G78" s="187"/>
      <c r="H78" s="187"/>
      <c r="I78" s="187"/>
      <c r="J78" s="188">
        <f>J406</f>
        <v>0</v>
      </c>
      <c r="K78" s="127"/>
      <c r="L78" s="18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5"/>
      <c r="C79" s="127"/>
      <c r="D79" s="186" t="s">
        <v>136</v>
      </c>
      <c r="E79" s="187"/>
      <c r="F79" s="187"/>
      <c r="G79" s="187"/>
      <c r="H79" s="187"/>
      <c r="I79" s="187"/>
      <c r="J79" s="188">
        <f>J441</f>
        <v>0</v>
      </c>
      <c r="K79" s="127"/>
      <c r="L79" s="18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5"/>
      <c r="C80" s="127"/>
      <c r="D80" s="186" t="s">
        <v>137</v>
      </c>
      <c r="E80" s="187"/>
      <c r="F80" s="187"/>
      <c r="G80" s="187"/>
      <c r="H80" s="187"/>
      <c r="I80" s="187"/>
      <c r="J80" s="188">
        <f>J455</f>
        <v>0</v>
      </c>
      <c r="K80" s="127"/>
      <c r="L80" s="18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9"/>
      <c r="C81" s="180"/>
      <c r="D81" s="181" t="s">
        <v>138</v>
      </c>
      <c r="E81" s="182"/>
      <c r="F81" s="182"/>
      <c r="G81" s="182"/>
      <c r="H81" s="182"/>
      <c r="I81" s="182"/>
      <c r="J81" s="183">
        <f>J458</f>
        <v>0</v>
      </c>
      <c r="K81" s="180"/>
      <c r="L81" s="184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85"/>
      <c r="C82" s="127"/>
      <c r="D82" s="186" t="s">
        <v>139</v>
      </c>
      <c r="E82" s="187"/>
      <c r="F82" s="187"/>
      <c r="G82" s="187"/>
      <c r="H82" s="187"/>
      <c r="I82" s="187"/>
      <c r="J82" s="188">
        <f>J459</f>
        <v>0</v>
      </c>
      <c r="K82" s="127"/>
      <c r="L82" s="18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5"/>
      <c r="C83" s="127"/>
      <c r="D83" s="186" t="s">
        <v>140</v>
      </c>
      <c r="E83" s="187"/>
      <c r="F83" s="187"/>
      <c r="G83" s="187"/>
      <c r="H83" s="187"/>
      <c r="I83" s="187"/>
      <c r="J83" s="188">
        <f>J490</f>
        <v>0</v>
      </c>
      <c r="K83" s="127"/>
      <c r="L83" s="189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5"/>
      <c r="C84" s="127"/>
      <c r="D84" s="186" t="s">
        <v>141</v>
      </c>
      <c r="E84" s="187"/>
      <c r="F84" s="187"/>
      <c r="G84" s="187"/>
      <c r="H84" s="187"/>
      <c r="I84" s="187"/>
      <c r="J84" s="188">
        <f>J526</f>
        <v>0</v>
      </c>
      <c r="K84" s="127"/>
      <c r="L84" s="189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5"/>
      <c r="C85" s="127"/>
      <c r="D85" s="186" t="s">
        <v>142</v>
      </c>
      <c r="E85" s="187"/>
      <c r="F85" s="187"/>
      <c r="G85" s="187"/>
      <c r="H85" s="187"/>
      <c r="I85" s="187"/>
      <c r="J85" s="188">
        <f>J618</f>
        <v>0</v>
      </c>
      <c r="K85" s="127"/>
      <c r="L85" s="189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5"/>
      <c r="C86" s="127"/>
      <c r="D86" s="186" t="s">
        <v>143</v>
      </c>
      <c r="E86" s="187"/>
      <c r="F86" s="187"/>
      <c r="G86" s="187"/>
      <c r="H86" s="187"/>
      <c r="I86" s="187"/>
      <c r="J86" s="188">
        <f>J646</f>
        <v>0</v>
      </c>
      <c r="K86" s="127"/>
      <c r="L86" s="189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5"/>
      <c r="C87" s="127"/>
      <c r="D87" s="186" t="s">
        <v>144</v>
      </c>
      <c r="E87" s="187"/>
      <c r="F87" s="187"/>
      <c r="G87" s="187"/>
      <c r="H87" s="187"/>
      <c r="I87" s="187"/>
      <c r="J87" s="188">
        <f>J708</f>
        <v>0</v>
      </c>
      <c r="K87" s="127"/>
      <c r="L87" s="189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5"/>
      <c r="C88" s="127"/>
      <c r="D88" s="186" t="s">
        <v>145</v>
      </c>
      <c r="E88" s="187"/>
      <c r="F88" s="187"/>
      <c r="G88" s="187"/>
      <c r="H88" s="187"/>
      <c r="I88" s="187"/>
      <c r="J88" s="188">
        <f>J801</f>
        <v>0</v>
      </c>
      <c r="K88" s="127"/>
      <c r="L88" s="189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5"/>
      <c r="C89" s="127"/>
      <c r="D89" s="186" t="s">
        <v>146</v>
      </c>
      <c r="E89" s="187"/>
      <c r="F89" s="187"/>
      <c r="G89" s="187"/>
      <c r="H89" s="187"/>
      <c r="I89" s="187"/>
      <c r="J89" s="188">
        <f>J848</f>
        <v>0</v>
      </c>
      <c r="K89" s="127"/>
      <c r="L89" s="189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85"/>
      <c r="C90" s="127"/>
      <c r="D90" s="186" t="s">
        <v>147</v>
      </c>
      <c r="E90" s="187"/>
      <c r="F90" s="187"/>
      <c r="G90" s="187"/>
      <c r="H90" s="187"/>
      <c r="I90" s="187"/>
      <c r="J90" s="188">
        <f>J859</f>
        <v>0</v>
      </c>
      <c r="K90" s="127"/>
      <c r="L90" s="189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9" customFormat="1" ht="24.96" customHeight="1">
      <c r="A91" s="9"/>
      <c r="B91" s="179"/>
      <c r="C91" s="180"/>
      <c r="D91" s="181" t="s">
        <v>148</v>
      </c>
      <c r="E91" s="182"/>
      <c r="F91" s="182"/>
      <c r="G91" s="182"/>
      <c r="H91" s="182"/>
      <c r="I91" s="182"/>
      <c r="J91" s="183">
        <f>J996</f>
        <v>0</v>
      </c>
      <c r="K91" s="180"/>
      <c r="L91" s="184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="9" customFormat="1" ht="24.96" customHeight="1">
      <c r="A92" s="9"/>
      <c r="B92" s="179"/>
      <c r="C92" s="180"/>
      <c r="D92" s="181" t="s">
        <v>149</v>
      </c>
      <c r="E92" s="182"/>
      <c r="F92" s="182"/>
      <c r="G92" s="182"/>
      <c r="H92" s="182"/>
      <c r="I92" s="182"/>
      <c r="J92" s="183">
        <f>J1001</f>
        <v>0</v>
      </c>
      <c r="K92" s="180"/>
      <c r="L92" s="184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="2" customFormat="1" ht="21.84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62"/>
      <c r="C94" s="63"/>
      <c r="D94" s="63"/>
      <c r="E94" s="63"/>
      <c r="F94" s="63"/>
      <c r="G94" s="63"/>
      <c r="H94" s="63"/>
      <c r="I94" s="63"/>
      <c r="J94" s="63"/>
      <c r="K94" s="6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8" s="2" customFormat="1" ht="6.96" customHeight="1">
      <c r="A98" s="41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149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24.96" customHeight="1">
      <c r="A99" s="41"/>
      <c r="B99" s="42"/>
      <c r="C99" s="26" t="s">
        <v>150</v>
      </c>
      <c r="D99" s="43"/>
      <c r="E99" s="43"/>
      <c r="F99" s="43"/>
      <c r="G99" s="43"/>
      <c r="H99" s="43"/>
      <c r="I99" s="43"/>
      <c r="J99" s="43"/>
      <c r="K99" s="43"/>
      <c r="L99" s="149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6.96" customHeight="1">
      <c r="A100" s="41"/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149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2" customHeight="1">
      <c r="A101" s="41"/>
      <c r="B101" s="42"/>
      <c r="C101" s="35" t="s">
        <v>16</v>
      </c>
      <c r="D101" s="43"/>
      <c r="E101" s="43"/>
      <c r="F101" s="43"/>
      <c r="G101" s="43"/>
      <c r="H101" s="43"/>
      <c r="I101" s="43"/>
      <c r="J101" s="43"/>
      <c r="K101" s="43"/>
      <c r="L101" s="149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6.5" customHeight="1">
      <c r="A102" s="41"/>
      <c r="B102" s="42"/>
      <c r="C102" s="43"/>
      <c r="D102" s="43"/>
      <c r="E102" s="173" t="str">
        <f>E7</f>
        <v>Karlovice ON - oprava bytových jednotek</v>
      </c>
      <c r="F102" s="35"/>
      <c r="G102" s="35"/>
      <c r="H102" s="35"/>
      <c r="I102" s="43"/>
      <c r="J102" s="43"/>
      <c r="K102" s="43"/>
      <c r="L102" s="149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1" customFormat="1" ht="12" customHeight="1">
      <c r="B103" s="24"/>
      <c r="C103" s="35" t="s">
        <v>114</v>
      </c>
      <c r="D103" s="25"/>
      <c r="E103" s="25"/>
      <c r="F103" s="25"/>
      <c r="G103" s="25"/>
      <c r="H103" s="25"/>
      <c r="I103" s="25"/>
      <c r="J103" s="25"/>
      <c r="K103" s="25"/>
      <c r="L103" s="23"/>
    </row>
    <row r="104" s="1" customFormat="1" ht="16.5" customHeight="1">
      <c r="B104" s="24"/>
      <c r="C104" s="25"/>
      <c r="D104" s="25"/>
      <c r="E104" s="173" t="s">
        <v>115</v>
      </c>
      <c r="F104" s="25"/>
      <c r="G104" s="25"/>
      <c r="H104" s="25"/>
      <c r="I104" s="25"/>
      <c r="J104" s="25"/>
      <c r="K104" s="25"/>
      <c r="L104" s="23"/>
    </row>
    <row r="105" s="1" customFormat="1" ht="12" customHeight="1">
      <c r="B105" s="24"/>
      <c r="C105" s="35" t="s">
        <v>116</v>
      </c>
      <c r="D105" s="25"/>
      <c r="E105" s="25"/>
      <c r="F105" s="25"/>
      <c r="G105" s="25"/>
      <c r="H105" s="25"/>
      <c r="I105" s="25"/>
      <c r="J105" s="25"/>
      <c r="K105" s="25"/>
      <c r="L105" s="23"/>
    </row>
    <row r="106" s="2" customFormat="1" ht="16.5" customHeight="1">
      <c r="A106" s="41"/>
      <c r="B106" s="42"/>
      <c r="C106" s="43"/>
      <c r="D106" s="43"/>
      <c r="E106" s="174" t="s">
        <v>117</v>
      </c>
      <c r="F106" s="43"/>
      <c r="G106" s="43"/>
      <c r="H106" s="43"/>
      <c r="I106" s="43"/>
      <c r="J106" s="43"/>
      <c r="K106" s="43"/>
      <c r="L106" s="149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2" customHeight="1">
      <c r="A107" s="41"/>
      <c r="B107" s="42"/>
      <c r="C107" s="35" t="s">
        <v>118</v>
      </c>
      <c r="D107" s="43"/>
      <c r="E107" s="43"/>
      <c r="F107" s="43"/>
      <c r="G107" s="43"/>
      <c r="H107" s="43"/>
      <c r="I107" s="43"/>
      <c r="J107" s="43"/>
      <c r="K107" s="43"/>
      <c r="L107" s="149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6.5" customHeight="1">
      <c r="A108" s="41"/>
      <c r="B108" s="42"/>
      <c r="C108" s="43"/>
      <c r="D108" s="43"/>
      <c r="E108" s="72" t="str">
        <f>E13</f>
        <v>D1.1 - Stavební část</v>
      </c>
      <c r="F108" s="43"/>
      <c r="G108" s="43"/>
      <c r="H108" s="43"/>
      <c r="I108" s="43"/>
      <c r="J108" s="43"/>
      <c r="K108" s="43"/>
      <c r="L108" s="149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6.96" customHeight="1">
      <c r="A109" s="41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149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12" customHeight="1">
      <c r="A110" s="41"/>
      <c r="B110" s="42"/>
      <c r="C110" s="35" t="s">
        <v>21</v>
      </c>
      <c r="D110" s="43"/>
      <c r="E110" s="43"/>
      <c r="F110" s="30" t="str">
        <f>F16</f>
        <v xml:space="preserve"> žel. zastávka Karlovice</v>
      </c>
      <c r="G110" s="43"/>
      <c r="H110" s="43"/>
      <c r="I110" s="35" t="s">
        <v>23</v>
      </c>
      <c r="J110" s="75" t="str">
        <f>IF(J16="","",J16)</f>
        <v>5. 9. 2024</v>
      </c>
      <c r="K110" s="43"/>
      <c r="L110" s="149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6.96" customHeight="1">
      <c r="A111" s="41"/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149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15.15" customHeight="1">
      <c r="A112" s="41"/>
      <c r="B112" s="42"/>
      <c r="C112" s="35" t="s">
        <v>25</v>
      </c>
      <c r="D112" s="43"/>
      <c r="E112" s="43"/>
      <c r="F112" s="30" t="str">
        <f>E19</f>
        <v xml:space="preserve"> Správa železnic, státní organizace</v>
      </c>
      <c r="G112" s="43"/>
      <c r="H112" s="43"/>
      <c r="I112" s="35" t="s">
        <v>31</v>
      </c>
      <c r="J112" s="39" t="str">
        <f>E25</f>
        <v xml:space="preserve"> Ing. Jaromír Benka</v>
      </c>
      <c r="K112" s="43"/>
      <c r="L112" s="149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2" customFormat="1" ht="15.15" customHeight="1">
      <c r="A113" s="41"/>
      <c r="B113" s="42"/>
      <c r="C113" s="35" t="s">
        <v>29</v>
      </c>
      <c r="D113" s="43"/>
      <c r="E113" s="43"/>
      <c r="F113" s="30" t="str">
        <f>IF(E22="","",E22)</f>
        <v>Vyplň údaj</v>
      </c>
      <c r="G113" s="43"/>
      <c r="H113" s="43"/>
      <c r="I113" s="35" t="s">
        <v>34</v>
      </c>
      <c r="J113" s="39" t="str">
        <f>E28</f>
        <v xml:space="preserve"> </v>
      </c>
      <c r="K113" s="43"/>
      <c r="L113" s="149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4" s="2" customFormat="1" ht="10.32" customHeight="1">
      <c r="A114" s="41"/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149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5" s="11" customFormat="1" ht="29.28" customHeight="1">
      <c r="A115" s="190"/>
      <c r="B115" s="191"/>
      <c r="C115" s="192" t="s">
        <v>151</v>
      </c>
      <c r="D115" s="193" t="s">
        <v>57</v>
      </c>
      <c r="E115" s="193" t="s">
        <v>53</v>
      </c>
      <c r="F115" s="193" t="s">
        <v>54</v>
      </c>
      <c r="G115" s="193" t="s">
        <v>152</v>
      </c>
      <c r="H115" s="193" t="s">
        <v>153</v>
      </c>
      <c r="I115" s="193" t="s">
        <v>154</v>
      </c>
      <c r="J115" s="193" t="s">
        <v>123</v>
      </c>
      <c r="K115" s="194" t="s">
        <v>155</v>
      </c>
      <c r="L115" s="195"/>
      <c r="M115" s="95" t="s">
        <v>19</v>
      </c>
      <c r="N115" s="96" t="s">
        <v>42</v>
      </c>
      <c r="O115" s="96" t="s">
        <v>156</v>
      </c>
      <c r="P115" s="96" t="s">
        <v>157</v>
      </c>
      <c r="Q115" s="96" t="s">
        <v>158</v>
      </c>
      <c r="R115" s="96" t="s">
        <v>159</v>
      </c>
      <c r="S115" s="96" t="s">
        <v>160</v>
      </c>
      <c r="T115" s="97" t="s">
        <v>161</v>
      </c>
      <c r="U115" s="190"/>
      <c r="V115" s="190"/>
      <c r="W115" s="190"/>
      <c r="X115" s="190"/>
      <c r="Y115" s="190"/>
      <c r="Z115" s="190"/>
      <c r="AA115" s="190"/>
      <c r="AB115" s="190"/>
      <c r="AC115" s="190"/>
      <c r="AD115" s="190"/>
      <c r="AE115" s="190"/>
    </row>
    <row r="116" s="2" customFormat="1" ht="22.8" customHeight="1">
      <c r="A116" s="41"/>
      <c r="B116" s="42"/>
      <c r="C116" s="102" t="s">
        <v>162</v>
      </c>
      <c r="D116" s="43"/>
      <c r="E116" s="43"/>
      <c r="F116" s="43"/>
      <c r="G116" s="43"/>
      <c r="H116" s="43"/>
      <c r="I116" s="43"/>
      <c r="J116" s="196">
        <f>BK116</f>
        <v>0</v>
      </c>
      <c r="K116" s="43"/>
      <c r="L116" s="47"/>
      <c r="M116" s="98"/>
      <c r="N116" s="197"/>
      <c r="O116" s="99"/>
      <c r="P116" s="198">
        <f>P117+P458+P996+P1001</f>
        <v>0</v>
      </c>
      <c r="Q116" s="99"/>
      <c r="R116" s="198">
        <f>R117+R458+R996+R1001</f>
        <v>40.699514750039995</v>
      </c>
      <c r="S116" s="99"/>
      <c r="T116" s="199">
        <f>T117+T458+T996+T1001</f>
        <v>35.144983280000005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71</v>
      </c>
      <c r="AU116" s="20" t="s">
        <v>124</v>
      </c>
      <c r="BK116" s="200">
        <f>BK117+BK458+BK996+BK1001</f>
        <v>0</v>
      </c>
    </row>
    <row r="117" s="12" customFormat="1" ht="25.92" customHeight="1">
      <c r="A117" s="12"/>
      <c r="B117" s="201"/>
      <c r="C117" s="202"/>
      <c r="D117" s="203" t="s">
        <v>71</v>
      </c>
      <c r="E117" s="204" t="s">
        <v>163</v>
      </c>
      <c r="F117" s="204" t="s">
        <v>164</v>
      </c>
      <c r="G117" s="202"/>
      <c r="H117" s="202"/>
      <c r="I117" s="205"/>
      <c r="J117" s="206">
        <f>BK117</f>
        <v>0</v>
      </c>
      <c r="K117" s="202"/>
      <c r="L117" s="207"/>
      <c r="M117" s="208"/>
      <c r="N117" s="209"/>
      <c r="O117" s="209"/>
      <c r="P117" s="210">
        <f>P118+P128+P286+P441+P455</f>
        <v>0</v>
      </c>
      <c r="Q117" s="209"/>
      <c r="R117" s="210">
        <f>R118+R128+R286+R441+R455</f>
        <v>29.332070349999999</v>
      </c>
      <c r="S117" s="209"/>
      <c r="T117" s="211">
        <f>T118+T128+T286+T441+T455</f>
        <v>34.451568000000002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2" t="s">
        <v>79</v>
      </c>
      <c r="AT117" s="213" t="s">
        <v>71</v>
      </c>
      <c r="AU117" s="213" t="s">
        <v>72</v>
      </c>
      <c r="AY117" s="212" t="s">
        <v>165</v>
      </c>
      <c r="BK117" s="214">
        <f>BK118+BK128+BK286+BK441+BK455</f>
        <v>0</v>
      </c>
    </row>
    <row r="118" s="12" customFormat="1" ht="22.8" customHeight="1">
      <c r="A118" s="12"/>
      <c r="B118" s="201"/>
      <c r="C118" s="202"/>
      <c r="D118" s="203" t="s">
        <v>71</v>
      </c>
      <c r="E118" s="215" t="s">
        <v>89</v>
      </c>
      <c r="F118" s="215" t="s">
        <v>166</v>
      </c>
      <c r="G118" s="202"/>
      <c r="H118" s="202"/>
      <c r="I118" s="205"/>
      <c r="J118" s="216">
        <f>BK118</f>
        <v>0</v>
      </c>
      <c r="K118" s="202"/>
      <c r="L118" s="207"/>
      <c r="M118" s="208"/>
      <c r="N118" s="209"/>
      <c r="O118" s="209"/>
      <c r="P118" s="210">
        <f>SUM(P119:P127)</f>
        <v>0</v>
      </c>
      <c r="Q118" s="209"/>
      <c r="R118" s="210">
        <f>SUM(R119:R127)</f>
        <v>2.4140130000000002</v>
      </c>
      <c r="S118" s="209"/>
      <c r="T118" s="211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79</v>
      </c>
      <c r="AT118" s="213" t="s">
        <v>71</v>
      </c>
      <c r="AU118" s="213" t="s">
        <v>79</v>
      </c>
      <c r="AY118" s="212" t="s">
        <v>165</v>
      </c>
      <c r="BK118" s="214">
        <f>SUM(BK119:BK127)</f>
        <v>0</v>
      </c>
    </row>
    <row r="119" s="2" customFormat="1" ht="24.15" customHeight="1">
      <c r="A119" s="41"/>
      <c r="B119" s="42"/>
      <c r="C119" s="217" t="s">
        <v>79</v>
      </c>
      <c r="D119" s="217" t="s">
        <v>167</v>
      </c>
      <c r="E119" s="218" t="s">
        <v>168</v>
      </c>
      <c r="F119" s="219" t="s">
        <v>169</v>
      </c>
      <c r="G119" s="220" t="s">
        <v>170</v>
      </c>
      <c r="H119" s="221">
        <v>7.4249999999999998</v>
      </c>
      <c r="I119" s="222"/>
      <c r="J119" s="223">
        <f>ROUND(I119*H119,2)</f>
        <v>0</v>
      </c>
      <c r="K119" s="219" t="s">
        <v>171</v>
      </c>
      <c r="L119" s="47"/>
      <c r="M119" s="224" t="s">
        <v>19</v>
      </c>
      <c r="N119" s="225" t="s">
        <v>46</v>
      </c>
      <c r="O119" s="87"/>
      <c r="P119" s="226">
        <f>O119*H119</f>
        <v>0</v>
      </c>
      <c r="Q119" s="226">
        <v>0.3216</v>
      </c>
      <c r="R119" s="226">
        <f>Q119*H119</f>
        <v>2.38788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105</v>
      </c>
      <c r="AT119" s="228" t="s">
        <v>167</v>
      </c>
      <c r="AU119" s="228" t="s">
        <v>84</v>
      </c>
      <c r="AY119" s="20" t="s">
        <v>165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172</v>
      </c>
      <c r="BK119" s="229">
        <f>ROUND(I119*H119,2)</f>
        <v>0</v>
      </c>
      <c r="BL119" s="20" t="s">
        <v>105</v>
      </c>
      <c r="BM119" s="228" t="s">
        <v>173</v>
      </c>
    </row>
    <row r="120" s="2" customFormat="1">
      <c r="A120" s="41"/>
      <c r="B120" s="42"/>
      <c r="C120" s="43"/>
      <c r="D120" s="230" t="s">
        <v>174</v>
      </c>
      <c r="E120" s="43"/>
      <c r="F120" s="231" t="s">
        <v>175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174</v>
      </c>
      <c r="AU120" s="20" t="s">
        <v>84</v>
      </c>
    </row>
    <row r="121" s="13" customFormat="1">
      <c r="A121" s="13"/>
      <c r="B121" s="235"/>
      <c r="C121" s="236"/>
      <c r="D121" s="237" t="s">
        <v>176</v>
      </c>
      <c r="E121" s="238" t="s">
        <v>19</v>
      </c>
      <c r="F121" s="239" t="s">
        <v>177</v>
      </c>
      <c r="G121" s="236"/>
      <c r="H121" s="240">
        <v>7.4249999999999998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176</v>
      </c>
      <c r="AU121" s="246" t="s">
        <v>84</v>
      </c>
      <c r="AV121" s="13" t="s">
        <v>84</v>
      </c>
      <c r="AW121" s="13" t="s">
        <v>33</v>
      </c>
      <c r="AX121" s="13" t="s">
        <v>79</v>
      </c>
      <c r="AY121" s="246" t="s">
        <v>165</v>
      </c>
    </row>
    <row r="122" s="2" customFormat="1" ht="16.5" customHeight="1">
      <c r="A122" s="41"/>
      <c r="B122" s="42"/>
      <c r="C122" s="217" t="s">
        <v>84</v>
      </c>
      <c r="D122" s="217" t="s">
        <v>167</v>
      </c>
      <c r="E122" s="218" t="s">
        <v>178</v>
      </c>
      <c r="F122" s="219" t="s">
        <v>179</v>
      </c>
      <c r="G122" s="220" t="s">
        <v>180</v>
      </c>
      <c r="H122" s="221">
        <v>7.4000000000000004</v>
      </c>
      <c r="I122" s="222"/>
      <c r="J122" s="223">
        <f>ROUND(I122*H122,2)</f>
        <v>0</v>
      </c>
      <c r="K122" s="219" t="s">
        <v>171</v>
      </c>
      <c r="L122" s="47"/>
      <c r="M122" s="224" t="s">
        <v>19</v>
      </c>
      <c r="N122" s="225" t="s">
        <v>46</v>
      </c>
      <c r="O122" s="87"/>
      <c r="P122" s="226">
        <f>O122*H122</f>
        <v>0</v>
      </c>
      <c r="Q122" s="226">
        <v>0.00012</v>
      </c>
      <c r="R122" s="226">
        <f>Q122*H122</f>
        <v>0.00088800000000000012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105</v>
      </c>
      <c r="AT122" s="228" t="s">
        <v>167</v>
      </c>
      <c r="AU122" s="228" t="s">
        <v>84</v>
      </c>
      <c r="AY122" s="20" t="s">
        <v>165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172</v>
      </c>
      <c r="BK122" s="229">
        <f>ROUND(I122*H122,2)</f>
        <v>0</v>
      </c>
      <c r="BL122" s="20" t="s">
        <v>105</v>
      </c>
      <c r="BM122" s="228" t="s">
        <v>181</v>
      </c>
    </row>
    <row r="123" s="2" customFormat="1">
      <c r="A123" s="41"/>
      <c r="B123" s="42"/>
      <c r="C123" s="43"/>
      <c r="D123" s="230" t="s">
        <v>174</v>
      </c>
      <c r="E123" s="43"/>
      <c r="F123" s="231" t="s">
        <v>182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174</v>
      </c>
      <c r="AU123" s="20" t="s">
        <v>84</v>
      </c>
    </row>
    <row r="124" s="13" customFormat="1">
      <c r="A124" s="13"/>
      <c r="B124" s="235"/>
      <c r="C124" s="236"/>
      <c r="D124" s="237" t="s">
        <v>176</v>
      </c>
      <c r="E124" s="238" t="s">
        <v>19</v>
      </c>
      <c r="F124" s="239" t="s">
        <v>183</v>
      </c>
      <c r="G124" s="236"/>
      <c r="H124" s="240">
        <v>7.4000000000000004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176</v>
      </c>
      <c r="AU124" s="246" t="s">
        <v>84</v>
      </c>
      <c r="AV124" s="13" t="s">
        <v>84</v>
      </c>
      <c r="AW124" s="13" t="s">
        <v>33</v>
      </c>
      <c r="AX124" s="13" t="s">
        <v>79</v>
      </c>
      <c r="AY124" s="246" t="s">
        <v>165</v>
      </c>
    </row>
    <row r="125" s="2" customFormat="1" ht="16.5" customHeight="1">
      <c r="A125" s="41"/>
      <c r="B125" s="42"/>
      <c r="C125" s="217" t="s">
        <v>89</v>
      </c>
      <c r="D125" s="217" t="s">
        <v>167</v>
      </c>
      <c r="E125" s="218" t="s">
        <v>184</v>
      </c>
      <c r="F125" s="219" t="s">
        <v>185</v>
      </c>
      <c r="G125" s="220" t="s">
        <v>180</v>
      </c>
      <c r="H125" s="221">
        <v>8.25</v>
      </c>
      <c r="I125" s="222"/>
      <c r="J125" s="223">
        <f>ROUND(I125*H125,2)</f>
        <v>0</v>
      </c>
      <c r="K125" s="219" t="s">
        <v>171</v>
      </c>
      <c r="L125" s="47"/>
      <c r="M125" s="224" t="s">
        <v>19</v>
      </c>
      <c r="N125" s="225" t="s">
        <v>46</v>
      </c>
      <c r="O125" s="87"/>
      <c r="P125" s="226">
        <f>O125*H125</f>
        <v>0</v>
      </c>
      <c r="Q125" s="226">
        <v>0.0030599999999999998</v>
      </c>
      <c r="R125" s="226">
        <f>Q125*H125</f>
        <v>0.025244999999999997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105</v>
      </c>
      <c r="AT125" s="228" t="s">
        <v>167</v>
      </c>
      <c r="AU125" s="228" t="s">
        <v>84</v>
      </c>
      <c r="AY125" s="20" t="s">
        <v>165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172</v>
      </c>
      <c r="BK125" s="229">
        <f>ROUND(I125*H125,2)</f>
        <v>0</v>
      </c>
      <c r="BL125" s="20" t="s">
        <v>105</v>
      </c>
      <c r="BM125" s="228" t="s">
        <v>186</v>
      </c>
    </row>
    <row r="126" s="2" customFormat="1">
      <c r="A126" s="41"/>
      <c r="B126" s="42"/>
      <c r="C126" s="43"/>
      <c r="D126" s="230" t="s">
        <v>174</v>
      </c>
      <c r="E126" s="43"/>
      <c r="F126" s="231" t="s">
        <v>187</v>
      </c>
      <c r="G126" s="43"/>
      <c r="H126" s="43"/>
      <c r="I126" s="232"/>
      <c r="J126" s="43"/>
      <c r="K126" s="43"/>
      <c r="L126" s="47"/>
      <c r="M126" s="233"/>
      <c r="N126" s="23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174</v>
      </c>
      <c r="AU126" s="20" t="s">
        <v>84</v>
      </c>
    </row>
    <row r="127" s="13" customFormat="1">
      <c r="A127" s="13"/>
      <c r="B127" s="235"/>
      <c r="C127" s="236"/>
      <c r="D127" s="237" t="s">
        <v>176</v>
      </c>
      <c r="E127" s="238" t="s">
        <v>19</v>
      </c>
      <c r="F127" s="239" t="s">
        <v>188</v>
      </c>
      <c r="G127" s="236"/>
      <c r="H127" s="240">
        <v>8.25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176</v>
      </c>
      <c r="AU127" s="246" t="s">
        <v>84</v>
      </c>
      <c r="AV127" s="13" t="s">
        <v>84</v>
      </c>
      <c r="AW127" s="13" t="s">
        <v>33</v>
      </c>
      <c r="AX127" s="13" t="s">
        <v>79</v>
      </c>
      <c r="AY127" s="246" t="s">
        <v>165</v>
      </c>
    </row>
    <row r="128" s="12" customFormat="1" ht="22.8" customHeight="1">
      <c r="A128" s="12"/>
      <c r="B128" s="201"/>
      <c r="C128" s="202"/>
      <c r="D128" s="203" t="s">
        <v>71</v>
      </c>
      <c r="E128" s="215" t="s">
        <v>189</v>
      </c>
      <c r="F128" s="215" t="s">
        <v>190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P129+SUM(P130:P184)+P220+P252</f>
        <v>0</v>
      </c>
      <c r="Q128" s="209"/>
      <c r="R128" s="210">
        <f>R129+SUM(R130:R184)+R220+R252</f>
        <v>26.862527749999998</v>
      </c>
      <c r="S128" s="209"/>
      <c r="T128" s="211">
        <f>T129+SUM(T130:T184)+T220+T252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79</v>
      </c>
      <c r="AT128" s="213" t="s">
        <v>71</v>
      </c>
      <c r="AU128" s="213" t="s">
        <v>79</v>
      </c>
      <c r="AY128" s="212" t="s">
        <v>165</v>
      </c>
      <c r="BK128" s="214">
        <f>BK129+SUM(BK130:BK184)+BK220+BK252</f>
        <v>0</v>
      </c>
    </row>
    <row r="129" s="2" customFormat="1" ht="24.15" customHeight="1">
      <c r="A129" s="41"/>
      <c r="B129" s="42"/>
      <c r="C129" s="217" t="s">
        <v>105</v>
      </c>
      <c r="D129" s="217" t="s">
        <v>167</v>
      </c>
      <c r="E129" s="218" t="s">
        <v>191</v>
      </c>
      <c r="F129" s="219" t="s">
        <v>192</v>
      </c>
      <c r="G129" s="220" t="s">
        <v>170</v>
      </c>
      <c r="H129" s="221">
        <v>55.5</v>
      </c>
      <c r="I129" s="222"/>
      <c r="J129" s="223">
        <f>ROUND(I129*H129,2)</f>
        <v>0</v>
      </c>
      <c r="K129" s="219" t="s">
        <v>171</v>
      </c>
      <c r="L129" s="47"/>
      <c r="M129" s="224" t="s">
        <v>19</v>
      </c>
      <c r="N129" s="225" t="s">
        <v>46</v>
      </c>
      <c r="O129" s="87"/>
      <c r="P129" s="226">
        <f>O129*H129</f>
        <v>0</v>
      </c>
      <c r="Q129" s="226">
        <v>0.0043800000000000002</v>
      </c>
      <c r="R129" s="226">
        <f>Q129*H129</f>
        <v>0.24309</v>
      </c>
      <c r="S129" s="226">
        <v>0</v>
      </c>
      <c r="T129" s="22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105</v>
      </c>
      <c r="AT129" s="228" t="s">
        <v>167</v>
      </c>
      <c r="AU129" s="228" t="s">
        <v>84</v>
      </c>
      <c r="AY129" s="20" t="s">
        <v>165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0" t="s">
        <v>172</v>
      </c>
      <c r="BK129" s="229">
        <f>ROUND(I129*H129,2)</f>
        <v>0</v>
      </c>
      <c r="BL129" s="20" t="s">
        <v>105</v>
      </c>
      <c r="BM129" s="228" t="s">
        <v>193</v>
      </c>
    </row>
    <row r="130" s="2" customFormat="1">
      <c r="A130" s="41"/>
      <c r="B130" s="42"/>
      <c r="C130" s="43"/>
      <c r="D130" s="230" t="s">
        <v>174</v>
      </c>
      <c r="E130" s="43"/>
      <c r="F130" s="231" t="s">
        <v>194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174</v>
      </c>
      <c r="AU130" s="20" t="s">
        <v>84</v>
      </c>
    </row>
    <row r="131" s="14" customFormat="1">
      <c r="A131" s="14"/>
      <c r="B131" s="247"/>
      <c r="C131" s="248"/>
      <c r="D131" s="237" t="s">
        <v>176</v>
      </c>
      <c r="E131" s="249" t="s">
        <v>19</v>
      </c>
      <c r="F131" s="250" t="s">
        <v>195</v>
      </c>
      <c r="G131" s="248"/>
      <c r="H131" s="249" t="s">
        <v>19</v>
      </c>
      <c r="I131" s="251"/>
      <c r="J131" s="248"/>
      <c r="K131" s="248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176</v>
      </c>
      <c r="AU131" s="256" t="s">
        <v>84</v>
      </c>
      <c r="AV131" s="14" t="s">
        <v>79</v>
      </c>
      <c r="AW131" s="14" t="s">
        <v>33</v>
      </c>
      <c r="AX131" s="14" t="s">
        <v>72</v>
      </c>
      <c r="AY131" s="256" t="s">
        <v>165</v>
      </c>
    </row>
    <row r="132" s="13" customFormat="1">
      <c r="A132" s="13"/>
      <c r="B132" s="235"/>
      <c r="C132" s="236"/>
      <c r="D132" s="237" t="s">
        <v>176</v>
      </c>
      <c r="E132" s="238" t="s">
        <v>19</v>
      </c>
      <c r="F132" s="239" t="s">
        <v>196</v>
      </c>
      <c r="G132" s="236"/>
      <c r="H132" s="240">
        <v>55.5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176</v>
      </c>
      <c r="AU132" s="246" t="s">
        <v>84</v>
      </c>
      <c r="AV132" s="13" t="s">
        <v>84</v>
      </c>
      <c r="AW132" s="13" t="s">
        <v>33</v>
      </c>
      <c r="AX132" s="13" t="s">
        <v>72</v>
      </c>
      <c r="AY132" s="246" t="s">
        <v>165</v>
      </c>
    </row>
    <row r="133" s="14" customFormat="1">
      <c r="A133" s="14"/>
      <c r="B133" s="247"/>
      <c r="C133" s="248"/>
      <c r="D133" s="237" t="s">
        <v>176</v>
      </c>
      <c r="E133" s="249" t="s">
        <v>19</v>
      </c>
      <c r="F133" s="250" t="s">
        <v>197</v>
      </c>
      <c r="G133" s="248"/>
      <c r="H133" s="249" t="s">
        <v>19</v>
      </c>
      <c r="I133" s="251"/>
      <c r="J133" s="248"/>
      <c r="K133" s="248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176</v>
      </c>
      <c r="AU133" s="256" t="s">
        <v>84</v>
      </c>
      <c r="AV133" s="14" t="s">
        <v>79</v>
      </c>
      <c r="AW133" s="14" t="s">
        <v>33</v>
      </c>
      <c r="AX133" s="14" t="s">
        <v>72</v>
      </c>
      <c r="AY133" s="256" t="s">
        <v>165</v>
      </c>
    </row>
    <row r="134" s="13" customFormat="1">
      <c r="A134" s="13"/>
      <c r="B134" s="235"/>
      <c r="C134" s="236"/>
      <c r="D134" s="237" t="s">
        <v>176</v>
      </c>
      <c r="E134" s="238" t="s">
        <v>19</v>
      </c>
      <c r="F134" s="239" t="s">
        <v>72</v>
      </c>
      <c r="G134" s="236"/>
      <c r="H134" s="240">
        <v>0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176</v>
      </c>
      <c r="AU134" s="246" t="s">
        <v>84</v>
      </c>
      <c r="AV134" s="13" t="s">
        <v>84</v>
      </c>
      <c r="AW134" s="13" t="s">
        <v>33</v>
      </c>
      <c r="AX134" s="13" t="s">
        <v>72</v>
      </c>
      <c r="AY134" s="246" t="s">
        <v>165</v>
      </c>
    </row>
    <row r="135" s="15" customFormat="1">
      <c r="A135" s="15"/>
      <c r="B135" s="257"/>
      <c r="C135" s="258"/>
      <c r="D135" s="237" t="s">
        <v>176</v>
      </c>
      <c r="E135" s="259" t="s">
        <v>19</v>
      </c>
      <c r="F135" s="260" t="s">
        <v>198</v>
      </c>
      <c r="G135" s="258"/>
      <c r="H135" s="261">
        <v>55.5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7" t="s">
        <v>176</v>
      </c>
      <c r="AU135" s="267" t="s">
        <v>84</v>
      </c>
      <c r="AV135" s="15" t="s">
        <v>105</v>
      </c>
      <c r="AW135" s="15" t="s">
        <v>33</v>
      </c>
      <c r="AX135" s="15" t="s">
        <v>79</v>
      </c>
      <c r="AY135" s="267" t="s">
        <v>165</v>
      </c>
    </row>
    <row r="136" s="2" customFormat="1" ht="16.5" customHeight="1">
      <c r="A136" s="41"/>
      <c r="B136" s="42"/>
      <c r="C136" s="217" t="s">
        <v>172</v>
      </c>
      <c r="D136" s="217" t="s">
        <v>167</v>
      </c>
      <c r="E136" s="218" t="s">
        <v>199</v>
      </c>
      <c r="F136" s="219" t="s">
        <v>200</v>
      </c>
      <c r="G136" s="220" t="s">
        <v>170</v>
      </c>
      <c r="H136" s="221">
        <v>55.5</v>
      </c>
      <c r="I136" s="222"/>
      <c r="J136" s="223">
        <f>ROUND(I136*H136,2)</f>
        <v>0</v>
      </c>
      <c r="K136" s="219" t="s">
        <v>171</v>
      </c>
      <c r="L136" s="47"/>
      <c r="M136" s="224" t="s">
        <v>19</v>
      </c>
      <c r="N136" s="225" t="s">
        <v>46</v>
      </c>
      <c r="O136" s="87"/>
      <c r="P136" s="226">
        <f>O136*H136</f>
        <v>0</v>
      </c>
      <c r="Q136" s="226">
        <v>0.0030000000000000001</v>
      </c>
      <c r="R136" s="226">
        <f>Q136*H136</f>
        <v>0.16650000000000001</v>
      </c>
      <c r="S136" s="226">
        <v>0</v>
      </c>
      <c r="T136" s="22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8" t="s">
        <v>105</v>
      </c>
      <c r="AT136" s="228" t="s">
        <v>167</v>
      </c>
      <c r="AU136" s="228" t="s">
        <v>84</v>
      </c>
      <c r="AY136" s="20" t="s">
        <v>165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0" t="s">
        <v>172</v>
      </c>
      <c r="BK136" s="229">
        <f>ROUND(I136*H136,2)</f>
        <v>0</v>
      </c>
      <c r="BL136" s="20" t="s">
        <v>105</v>
      </c>
      <c r="BM136" s="228" t="s">
        <v>201</v>
      </c>
    </row>
    <row r="137" s="2" customFormat="1">
      <c r="A137" s="41"/>
      <c r="B137" s="42"/>
      <c r="C137" s="43"/>
      <c r="D137" s="230" t="s">
        <v>174</v>
      </c>
      <c r="E137" s="43"/>
      <c r="F137" s="231" t="s">
        <v>202</v>
      </c>
      <c r="G137" s="43"/>
      <c r="H137" s="43"/>
      <c r="I137" s="232"/>
      <c r="J137" s="43"/>
      <c r="K137" s="43"/>
      <c r="L137" s="47"/>
      <c r="M137" s="233"/>
      <c r="N137" s="23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174</v>
      </c>
      <c r="AU137" s="20" t="s">
        <v>84</v>
      </c>
    </row>
    <row r="138" s="14" customFormat="1">
      <c r="A138" s="14"/>
      <c r="B138" s="247"/>
      <c r="C138" s="248"/>
      <c r="D138" s="237" t="s">
        <v>176</v>
      </c>
      <c r="E138" s="249" t="s">
        <v>19</v>
      </c>
      <c r="F138" s="250" t="s">
        <v>195</v>
      </c>
      <c r="G138" s="248"/>
      <c r="H138" s="249" t="s">
        <v>19</v>
      </c>
      <c r="I138" s="251"/>
      <c r="J138" s="248"/>
      <c r="K138" s="248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176</v>
      </c>
      <c r="AU138" s="256" t="s">
        <v>84</v>
      </c>
      <c r="AV138" s="14" t="s">
        <v>79</v>
      </c>
      <c r="AW138" s="14" t="s">
        <v>33</v>
      </c>
      <c r="AX138" s="14" t="s">
        <v>72</v>
      </c>
      <c r="AY138" s="256" t="s">
        <v>165</v>
      </c>
    </row>
    <row r="139" s="13" customFormat="1">
      <c r="A139" s="13"/>
      <c r="B139" s="235"/>
      <c r="C139" s="236"/>
      <c r="D139" s="237" t="s">
        <v>176</v>
      </c>
      <c r="E139" s="238" t="s">
        <v>19</v>
      </c>
      <c r="F139" s="239" t="s">
        <v>196</v>
      </c>
      <c r="G139" s="236"/>
      <c r="H139" s="240">
        <v>55.5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176</v>
      </c>
      <c r="AU139" s="246" t="s">
        <v>84</v>
      </c>
      <c r="AV139" s="13" t="s">
        <v>84</v>
      </c>
      <c r="AW139" s="13" t="s">
        <v>33</v>
      </c>
      <c r="AX139" s="13" t="s">
        <v>72</v>
      </c>
      <c r="AY139" s="246" t="s">
        <v>165</v>
      </c>
    </row>
    <row r="140" s="14" customFormat="1">
      <c r="A140" s="14"/>
      <c r="B140" s="247"/>
      <c r="C140" s="248"/>
      <c r="D140" s="237" t="s">
        <v>176</v>
      </c>
      <c r="E140" s="249" t="s">
        <v>19</v>
      </c>
      <c r="F140" s="250" t="s">
        <v>197</v>
      </c>
      <c r="G140" s="248"/>
      <c r="H140" s="249" t="s">
        <v>19</v>
      </c>
      <c r="I140" s="251"/>
      <c r="J140" s="248"/>
      <c r="K140" s="248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176</v>
      </c>
      <c r="AU140" s="256" t="s">
        <v>84</v>
      </c>
      <c r="AV140" s="14" t="s">
        <v>79</v>
      </c>
      <c r="AW140" s="14" t="s">
        <v>33</v>
      </c>
      <c r="AX140" s="14" t="s">
        <v>72</v>
      </c>
      <c r="AY140" s="256" t="s">
        <v>165</v>
      </c>
    </row>
    <row r="141" s="13" customFormat="1">
      <c r="A141" s="13"/>
      <c r="B141" s="235"/>
      <c r="C141" s="236"/>
      <c r="D141" s="237" t="s">
        <v>176</v>
      </c>
      <c r="E141" s="238" t="s">
        <v>19</v>
      </c>
      <c r="F141" s="239" t="s">
        <v>72</v>
      </c>
      <c r="G141" s="236"/>
      <c r="H141" s="240">
        <v>0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176</v>
      </c>
      <c r="AU141" s="246" t="s">
        <v>84</v>
      </c>
      <c r="AV141" s="13" t="s">
        <v>84</v>
      </c>
      <c r="AW141" s="13" t="s">
        <v>33</v>
      </c>
      <c r="AX141" s="13" t="s">
        <v>72</v>
      </c>
      <c r="AY141" s="246" t="s">
        <v>165</v>
      </c>
    </row>
    <row r="142" s="15" customFormat="1">
      <c r="A142" s="15"/>
      <c r="B142" s="257"/>
      <c r="C142" s="258"/>
      <c r="D142" s="237" t="s">
        <v>176</v>
      </c>
      <c r="E142" s="259" t="s">
        <v>19</v>
      </c>
      <c r="F142" s="260" t="s">
        <v>198</v>
      </c>
      <c r="G142" s="258"/>
      <c r="H142" s="261">
        <v>55.5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176</v>
      </c>
      <c r="AU142" s="267" t="s">
        <v>84</v>
      </c>
      <c r="AV142" s="15" t="s">
        <v>105</v>
      </c>
      <c r="AW142" s="15" t="s">
        <v>33</v>
      </c>
      <c r="AX142" s="15" t="s">
        <v>79</v>
      </c>
      <c r="AY142" s="267" t="s">
        <v>165</v>
      </c>
    </row>
    <row r="143" s="2" customFormat="1" ht="16.5" customHeight="1">
      <c r="A143" s="41"/>
      <c r="B143" s="42"/>
      <c r="C143" s="217" t="s">
        <v>189</v>
      </c>
      <c r="D143" s="217" t="s">
        <v>167</v>
      </c>
      <c r="E143" s="218" t="s">
        <v>203</v>
      </c>
      <c r="F143" s="219" t="s">
        <v>204</v>
      </c>
      <c r="G143" s="220" t="s">
        <v>170</v>
      </c>
      <c r="H143" s="221">
        <v>469.24799999999999</v>
      </c>
      <c r="I143" s="222"/>
      <c r="J143" s="223">
        <f>ROUND(I143*H143,2)</f>
        <v>0</v>
      </c>
      <c r="K143" s="219" t="s">
        <v>171</v>
      </c>
      <c r="L143" s="47"/>
      <c r="M143" s="224" t="s">
        <v>19</v>
      </c>
      <c r="N143" s="225" t="s">
        <v>46</v>
      </c>
      <c r="O143" s="87"/>
      <c r="P143" s="226">
        <f>O143*H143</f>
        <v>0</v>
      </c>
      <c r="Q143" s="226">
        <v>0.0030000000000000001</v>
      </c>
      <c r="R143" s="226">
        <f>Q143*H143</f>
        <v>1.4077440000000001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105</v>
      </c>
      <c r="AT143" s="228" t="s">
        <v>167</v>
      </c>
      <c r="AU143" s="228" t="s">
        <v>84</v>
      </c>
      <c r="AY143" s="20" t="s">
        <v>165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0" t="s">
        <v>172</v>
      </c>
      <c r="BK143" s="229">
        <f>ROUND(I143*H143,2)</f>
        <v>0</v>
      </c>
      <c r="BL143" s="20" t="s">
        <v>105</v>
      </c>
      <c r="BM143" s="228" t="s">
        <v>205</v>
      </c>
    </row>
    <row r="144" s="2" customFormat="1">
      <c r="A144" s="41"/>
      <c r="B144" s="42"/>
      <c r="C144" s="43"/>
      <c r="D144" s="230" t="s">
        <v>174</v>
      </c>
      <c r="E144" s="43"/>
      <c r="F144" s="231" t="s">
        <v>206</v>
      </c>
      <c r="G144" s="43"/>
      <c r="H144" s="43"/>
      <c r="I144" s="232"/>
      <c r="J144" s="43"/>
      <c r="K144" s="43"/>
      <c r="L144" s="47"/>
      <c r="M144" s="233"/>
      <c r="N144" s="23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174</v>
      </c>
      <c r="AU144" s="20" t="s">
        <v>84</v>
      </c>
    </row>
    <row r="145" s="14" customFormat="1">
      <c r="A145" s="14"/>
      <c r="B145" s="247"/>
      <c r="C145" s="248"/>
      <c r="D145" s="237" t="s">
        <v>176</v>
      </c>
      <c r="E145" s="249" t="s">
        <v>19</v>
      </c>
      <c r="F145" s="250" t="s">
        <v>207</v>
      </c>
      <c r="G145" s="248"/>
      <c r="H145" s="249" t="s">
        <v>19</v>
      </c>
      <c r="I145" s="251"/>
      <c r="J145" s="248"/>
      <c r="K145" s="248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176</v>
      </c>
      <c r="AU145" s="256" t="s">
        <v>84</v>
      </c>
      <c r="AV145" s="14" t="s">
        <v>79</v>
      </c>
      <c r="AW145" s="14" t="s">
        <v>33</v>
      </c>
      <c r="AX145" s="14" t="s">
        <v>72</v>
      </c>
      <c r="AY145" s="256" t="s">
        <v>165</v>
      </c>
    </row>
    <row r="146" s="13" customFormat="1">
      <c r="A146" s="13"/>
      <c r="B146" s="235"/>
      <c r="C146" s="236"/>
      <c r="D146" s="237" t="s">
        <v>176</v>
      </c>
      <c r="E146" s="238" t="s">
        <v>19</v>
      </c>
      <c r="F146" s="239" t="s">
        <v>208</v>
      </c>
      <c r="G146" s="236"/>
      <c r="H146" s="240">
        <v>172.755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176</v>
      </c>
      <c r="AU146" s="246" t="s">
        <v>84</v>
      </c>
      <c r="AV146" s="13" t="s">
        <v>84</v>
      </c>
      <c r="AW146" s="13" t="s">
        <v>33</v>
      </c>
      <c r="AX146" s="13" t="s">
        <v>72</v>
      </c>
      <c r="AY146" s="246" t="s">
        <v>165</v>
      </c>
    </row>
    <row r="147" s="13" customFormat="1">
      <c r="A147" s="13"/>
      <c r="B147" s="235"/>
      <c r="C147" s="236"/>
      <c r="D147" s="237" t="s">
        <v>176</v>
      </c>
      <c r="E147" s="238" t="s">
        <v>19</v>
      </c>
      <c r="F147" s="239" t="s">
        <v>209</v>
      </c>
      <c r="G147" s="236"/>
      <c r="H147" s="240">
        <v>16.675000000000001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176</v>
      </c>
      <c r="AU147" s="246" t="s">
        <v>84</v>
      </c>
      <c r="AV147" s="13" t="s">
        <v>84</v>
      </c>
      <c r="AW147" s="13" t="s">
        <v>33</v>
      </c>
      <c r="AX147" s="13" t="s">
        <v>72</v>
      </c>
      <c r="AY147" s="246" t="s">
        <v>165</v>
      </c>
    </row>
    <row r="148" s="13" customFormat="1">
      <c r="A148" s="13"/>
      <c r="B148" s="235"/>
      <c r="C148" s="236"/>
      <c r="D148" s="237" t="s">
        <v>176</v>
      </c>
      <c r="E148" s="238" t="s">
        <v>19</v>
      </c>
      <c r="F148" s="239" t="s">
        <v>210</v>
      </c>
      <c r="G148" s="236"/>
      <c r="H148" s="240">
        <v>-1.7729999999999999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176</v>
      </c>
      <c r="AU148" s="246" t="s">
        <v>84</v>
      </c>
      <c r="AV148" s="13" t="s">
        <v>84</v>
      </c>
      <c r="AW148" s="13" t="s">
        <v>33</v>
      </c>
      <c r="AX148" s="13" t="s">
        <v>72</v>
      </c>
      <c r="AY148" s="246" t="s">
        <v>165</v>
      </c>
    </row>
    <row r="149" s="13" customFormat="1">
      <c r="A149" s="13"/>
      <c r="B149" s="235"/>
      <c r="C149" s="236"/>
      <c r="D149" s="237" t="s">
        <v>176</v>
      </c>
      <c r="E149" s="238" t="s">
        <v>19</v>
      </c>
      <c r="F149" s="239" t="s">
        <v>211</v>
      </c>
      <c r="G149" s="236"/>
      <c r="H149" s="240">
        <v>-9.4559999999999995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176</v>
      </c>
      <c r="AU149" s="246" t="s">
        <v>84</v>
      </c>
      <c r="AV149" s="13" t="s">
        <v>84</v>
      </c>
      <c r="AW149" s="13" t="s">
        <v>33</v>
      </c>
      <c r="AX149" s="13" t="s">
        <v>72</v>
      </c>
      <c r="AY149" s="246" t="s">
        <v>165</v>
      </c>
    </row>
    <row r="150" s="13" customFormat="1">
      <c r="A150" s="13"/>
      <c r="B150" s="235"/>
      <c r="C150" s="236"/>
      <c r="D150" s="237" t="s">
        <v>176</v>
      </c>
      <c r="E150" s="238" t="s">
        <v>19</v>
      </c>
      <c r="F150" s="239" t="s">
        <v>212</v>
      </c>
      <c r="G150" s="236"/>
      <c r="H150" s="240">
        <v>-2.3639999999999999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176</v>
      </c>
      <c r="AU150" s="246" t="s">
        <v>84</v>
      </c>
      <c r="AV150" s="13" t="s">
        <v>84</v>
      </c>
      <c r="AW150" s="13" t="s">
        <v>33</v>
      </c>
      <c r="AX150" s="13" t="s">
        <v>72</v>
      </c>
      <c r="AY150" s="246" t="s">
        <v>165</v>
      </c>
    </row>
    <row r="151" s="14" customFormat="1">
      <c r="A151" s="14"/>
      <c r="B151" s="247"/>
      <c r="C151" s="248"/>
      <c r="D151" s="237" t="s">
        <v>176</v>
      </c>
      <c r="E151" s="249" t="s">
        <v>19</v>
      </c>
      <c r="F151" s="250" t="s">
        <v>213</v>
      </c>
      <c r="G151" s="248"/>
      <c r="H151" s="249" t="s">
        <v>19</v>
      </c>
      <c r="I151" s="251"/>
      <c r="J151" s="248"/>
      <c r="K151" s="248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176</v>
      </c>
      <c r="AU151" s="256" t="s">
        <v>84</v>
      </c>
      <c r="AV151" s="14" t="s">
        <v>79</v>
      </c>
      <c r="AW151" s="14" t="s">
        <v>33</v>
      </c>
      <c r="AX151" s="14" t="s">
        <v>72</v>
      </c>
      <c r="AY151" s="256" t="s">
        <v>165</v>
      </c>
    </row>
    <row r="152" s="13" customFormat="1">
      <c r="A152" s="13"/>
      <c r="B152" s="235"/>
      <c r="C152" s="236"/>
      <c r="D152" s="237" t="s">
        <v>176</v>
      </c>
      <c r="E152" s="238" t="s">
        <v>19</v>
      </c>
      <c r="F152" s="239" t="s">
        <v>214</v>
      </c>
      <c r="G152" s="236"/>
      <c r="H152" s="240">
        <v>322.76400000000001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176</v>
      </c>
      <c r="AU152" s="246" t="s">
        <v>84</v>
      </c>
      <c r="AV152" s="13" t="s">
        <v>84</v>
      </c>
      <c r="AW152" s="13" t="s">
        <v>33</v>
      </c>
      <c r="AX152" s="13" t="s">
        <v>72</v>
      </c>
      <c r="AY152" s="246" t="s">
        <v>165</v>
      </c>
    </row>
    <row r="153" s="13" customFormat="1">
      <c r="A153" s="13"/>
      <c r="B153" s="235"/>
      <c r="C153" s="236"/>
      <c r="D153" s="237" t="s">
        <v>176</v>
      </c>
      <c r="E153" s="238" t="s">
        <v>19</v>
      </c>
      <c r="F153" s="239" t="s">
        <v>210</v>
      </c>
      <c r="G153" s="236"/>
      <c r="H153" s="240">
        <v>-1.7729999999999999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176</v>
      </c>
      <c r="AU153" s="246" t="s">
        <v>84</v>
      </c>
      <c r="AV153" s="13" t="s">
        <v>84</v>
      </c>
      <c r="AW153" s="13" t="s">
        <v>33</v>
      </c>
      <c r="AX153" s="13" t="s">
        <v>72</v>
      </c>
      <c r="AY153" s="246" t="s">
        <v>165</v>
      </c>
    </row>
    <row r="154" s="13" customFormat="1">
      <c r="A154" s="13"/>
      <c r="B154" s="235"/>
      <c r="C154" s="236"/>
      <c r="D154" s="237" t="s">
        <v>176</v>
      </c>
      <c r="E154" s="238" t="s">
        <v>19</v>
      </c>
      <c r="F154" s="239" t="s">
        <v>215</v>
      </c>
      <c r="G154" s="236"/>
      <c r="H154" s="240">
        <v>-9.4559999999999995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176</v>
      </c>
      <c r="AU154" s="246" t="s">
        <v>84</v>
      </c>
      <c r="AV154" s="13" t="s">
        <v>84</v>
      </c>
      <c r="AW154" s="13" t="s">
        <v>33</v>
      </c>
      <c r="AX154" s="13" t="s">
        <v>72</v>
      </c>
      <c r="AY154" s="246" t="s">
        <v>165</v>
      </c>
    </row>
    <row r="155" s="13" customFormat="1">
      <c r="A155" s="13"/>
      <c r="B155" s="235"/>
      <c r="C155" s="236"/>
      <c r="D155" s="237" t="s">
        <v>176</v>
      </c>
      <c r="E155" s="238" t="s">
        <v>19</v>
      </c>
      <c r="F155" s="239" t="s">
        <v>216</v>
      </c>
      <c r="G155" s="236"/>
      <c r="H155" s="240">
        <v>-12.608000000000001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176</v>
      </c>
      <c r="AU155" s="246" t="s">
        <v>84</v>
      </c>
      <c r="AV155" s="13" t="s">
        <v>84</v>
      </c>
      <c r="AW155" s="13" t="s">
        <v>33</v>
      </c>
      <c r="AX155" s="13" t="s">
        <v>72</v>
      </c>
      <c r="AY155" s="246" t="s">
        <v>165</v>
      </c>
    </row>
    <row r="156" s="13" customFormat="1">
      <c r="A156" s="13"/>
      <c r="B156" s="235"/>
      <c r="C156" s="236"/>
      <c r="D156" s="237" t="s">
        <v>176</v>
      </c>
      <c r="E156" s="238" t="s">
        <v>19</v>
      </c>
      <c r="F156" s="239" t="s">
        <v>217</v>
      </c>
      <c r="G156" s="236"/>
      <c r="H156" s="240">
        <v>-5.516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176</v>
      </c>
      <c r="AU156" s="246" t="s">
        <v>84</v>
      </c>
      <c r="AV156" s="13" t="s">
        <v>84</v>
      </c>
      <c r="AW156" s="13" t="s">
        <v>33</v>
      </c>
      <c r="AX156" s="13" t="s">
        <v>72</v>
      </c>
      <c r="AY156" s="246" t="s">
        <v>165</v>
      </c>
    </row>
    <row r="157" s="15" customFormat="1">
      <c r="A157" s="15"/>
      <c r="B157" s="257"/>
      <c r="C157" s="258"/>
      <c r="D157" s="237" t="s">
        <v>176</v>
      </c>
      <c r="E157" s="259" t="s">
        <v>19</v>
      </c>
      <c r="F157" s="260" t="s">
        <v>198</v>
      </c>
      <c r="G157" s="258"/>
      <c r="H157" s="261">
        <v>469.24799999999993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176</v>
      </c>
      <c r="AU157" s="267" t="s">
        <v>84</v>
      </c>
      <c r="AV157" s="15" t="s">
        <v>105</v>
      </c>
      <c r="AW157" s="15" t="s">
        <v>33</v>
      </c>
      <c r="AX157" s="15" t="s">
        <v>79</v>
      </c>
      <c r="AY157" s="267" t="s">
        <v>165</v>
      </c>
    </row>
    <row r="158" s="2" customFormat="1" ht="16.5" customHeight="1">
      <c r="A158" s="41"/>
      <c r="B158" s="42"/>
      <c r="C158" s="217" t="s">
        <v>218</v>
      </c>
      <c r="D158" s="217" t="s">
        <v>167</v>
      </c>
      <c r="E158" s="218" t="s">
        <v>219</v>
      </c>
      <c r="F158" s="219" t="s">
        <v>220</v>
      </c>
      <c r="G158" s="220" t="s">
        <v>170</v>
      </c>
      <c r="H158" s="221">
        <v>15</v>
      </c>
      <c r="I158" s="222"/>
      <c r="J158" s="223">
        <f>ROUND(I158*H158,2)</f>
        <v>0</v>
      </c>
      <c r="K158" s="219" t="s">
        <v>171</v>
      </c>
      <c r="L158" s="47"/>
      <c r="M158" s="224" t="s">
        <v>19</v>
      </c>
      <c r="N158" s="225" t="s">
        <v>46</v>
      </c>
      <c r="O158" s="87"/>
      <c r="P158" s="226">
        <f>O158*H158</f>
        <v>0</v>
      </c>
      <c r="Q158" s="226">
        <v>0.041200000000000001</v>
      </c>
      <c r="R158" s="226">
        <f>Q158*H158</f>
        <v>0.61799999999999999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105</v>
      </c>
      <c r="AT158" s="228" t="s">
        <v>167</v>
      </c>
      <c r="AU158" s="228" t="s">
        <v>84</v>
      </c>
      <c r="AY158" s="20" t="s">
        <v>165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0" t="s">
        <v>172</v>
      </c>
      <c r="BK158" s="229">
        <f>ROUND(I158*H158,2)</f>
        <v>0</v>
      </c>
      <c r="BL158" s="20" t="s">
        <v>105</v>
      </c>
      <c r="BM158" s="228" t="s">
        <v>221</v>
      </c>
    </row>
    <row r="159" s="2" customFormat="1">
      <c r="A159" s="41"/>
      <c r="B159" s="42"/>
      <c r="C159" s="43"/>
      <c r="D159" s="230" t="s">
        <v>174</v>
      </c>
      <c r="E159" s="43"/>
      <c r="F159" s="231" t="s">
        <v>222</v>
      </c>
      <c r="G159" s="43"/>
      <c r="H159" s="43"/>
      <c r="I159" s="232"/>
      <c r="J159" s="43"/>
      <c r="K159" s="43"/>
      <c r="L159" s="47"/>
      <c r="M159" s="233"/>
      <c r="N159" s="23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174</v>
      </c>
      <c r="AU159" s="20" t="s">
        <v>84</v>
      </c>
    </row>
    <row r="160" s="2" customFormat="1" ht="24.15" customHeight="1">
      <c r="A160" s="41"/>
      <c r="B160" s="42"/>
      <c r="C160" s="217" t="s">
        <v>223</v>
      </c>
      <c r="D160" s="217" t="s">
        <v>167</v>
      </c>
      <c r="E160" s="218" t="s">
        <v>224</v>
      </c>
      <c r="F160" s="219" t="s">
        <v>225</v>
      </c>
      <c r="G160" s="220" t="s">
        <v>170</v>
      </c>
      <c r="H160" s="221">
        <v>125.545</v>
      </c>
      <c r="I160" s="222"/>
      <c r="J160" s="223">
        <f>ROUND(I160*H160,2)</f>
        <v>0</v>
      </c>
      <c r="K160" s="219" t="s">
        <v>171</v>
      </c>
      <c r="L160" s="47"/>
      <c r="M160" s="224" t="s">
        <v>19</v>
      </c>
      <c r="N160" s="225" t="s">
        <v>46</v>
      </c>
      <c r="O160" s="87"/>
      <c r="P160" s="226">
        <f>O160*H160</f>
        <v>0</v>
      </c>
      <c r="Q160" s="226">
        <v>0.0053099999999999996</v>
      </c>
      <c r="R160" s="226">
        <f>Q160*H160</f>
        <v>0.66664394999999999</v>
      </c>
      <c r="S160" s="226">
        <v>0</v>
      </c>
      <c r="T160" s="22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105</v>
      </c>
      <c r="AT160" s="228" t="s">
        <v>167</v>
      </c>
      <c r="AU160" s="228" t="s">
        <v>84</v>
      </c>
      <c r="AY160" s="20" t="s">
        <v>165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0" t="s">
        <v>172</v>
      </c>
      <c r="BK160" s="229">
        <f>ROUND(I160*H160,2)</f>
        <v>0</v>
      </c>
      <c r="BL160" s="20" t="s">
        <v>105</v>
      </c>
      <c r="BM160" s="228" t="s">
        <v>226</v>
      </c>
    </row>
    <row r="161" s="2" customFormat="1">
      <c r="A161" s="41"/>
      <c r="B161" s="42"/>
      <c r="C161" s="43"/>
      <c r="D161" s="230" t="s">
        <v>174</v>
      </c>
      <c r="E161" s="43"/>
      <c r="F161" s="231" t="s">
        <v>227</v>
      </c>
      <c r="G161" s="43"/>
      <c r="H161" s="43"/>
      <c r="I161" s="232"/>
      <c r="J161" s="43"/>
      <c r="K161" s="43"/>
      <c r="L161" s="47"/>
      <c r="M161" s="233"/>
      <c r="N161" s="23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174</v>
      </c>
      <c r="AU161" s="20" t="s">
        <v>84</v>
      </c>
    </row>
    <row r="162" s="14" customFormat="1">
      <c r="A162" s="14"/>
      <c r="B162" s="247"/>
      <c r="C162" s="248"/>
      <c r="D162" s="237" t="s">
        <v>176</v>
      </c>
      <c r="E162" s="249" t="s">
        <v>19</v>
      </c>
      <c r="F162" s="250" t="s">
        <v>228</v>
      </c>
      <c r="G162" s="248"/>
      <c r="H162" s="249" t="s">
        <v>19</v>
      </c>
      <c r="I162" s="251"/>
      <c r="J162" s="248"/>
      <c r="K162" s="248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176</v>
      </c>
      <c r="AU162" s="256" t="s">
        <v>84</v>
      </c>
      <c r="AV162" s="14" t="s">
        <v>79</v>
      </c>
      <c r="AW162" s="14" t="s">
        <v>33</v>
      </c>
      <c r="AX162" s="14" t="s">
        <v>72</v>
      </c>
      <c r="AY162" s="256" t="s">
        <v>165</v>
      </c>
    </row>
    <row r="163" s="13" customFormat="1">
      <c r="A163" s="13"/>
      <c r="B163" s="235"/>
      <c r="C163" s="236"/>
      <c r="D163" s="237" t="s">
        <v>176</v>
      </c>
      <c r="E163" s="238" t="s">
        <v>19</v>
      </c>
      <c r="F163" s="239" t="s">
        <v>229</v>
      </c>
      <c r="G163" s="236"/>
      <c r="H163" s="240">
        <v>140.31999999999999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176</v>
      </c>
      <c r="AU163" s="246" t="s">
        <v>84</v>
      </c>
      <c r="AV163" s="13" t="s">
        <v>84</v>
      </c>
      <c r="AW163" s="13" t="s">
        <v>33</v>
      </c>
      <c r="AX163" s="13" t="s">
        <v>72</v>
      </c>
      <c r="AY163" s="246" t="s">
        <v>165</v>
      </c>
    </row>
    <row r="164" s="13" customFormat="1">
      <c r="A164" s="13"/>
      <c r="B164" s="235"/>
      <c r="C164" s="236"/>
      <c r="D164" s="237" t="s">
        <v>176</v>
      </c>
      <c r="E164" s="238" t="s">
        <v>19</v>
      </c>
      <c r="F164" s="239" t="s">
        <v>230</v>
      </c>
      <c r="G164" s="236"/>
      <c r="H164" s="240">
        <v>-5.319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176</v>
      </c>
      <c r="AU164" s="246" t="s">
        <v>84</v>
      </c>
      <c r="AV164" s="13" t="s">
        <v>84</v>
      </c>
      <c r="AW164" s="13" t="s">
        <v>33</v>
      </c>
      <c r="AX164" s="13" t="s">
        <v>72</v>
      </c>
      <c r="AY164" s="246" t="s">
        <v>165</v>
      </c>
    </row>
    <row r="165" s="13" customFormat="1">
      <c r="A165" s="13"/>
      <c r="B165" s="235"/>
      <c r="C165" s="236"/>
      <c r="D165" s="237" t="s">
        <v>176</v>
      </c>
      <c r="E165" s="238" t="s">
        <v>19</v>
      </c>
      <c r="F165" s="239" t="s">
        <v>231</v>
      </c>
      <c r="G165" s="236"/>
      <c r="H165" s="240">
        <v>-1.1819999999999999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176</v>
      </c>
      <c r="AU165" s="246" t="s">
        <v>84</v>
      </c>
      <c r="AV165" s="13" t="s">
        <v>84</v>
      </c>
      <c r="AW165" s="13" t="s">
        <v>33</v>
      </c>
      <c r="AX165" s="13" t="s">
        <v>72</v>
      </c>
      <c r="AY165" s="246" t="s">
        <v>165</v>
      </c>
    </row>
    <row r="166" s="13" customFormat="1">
      <c r="A166" s="13"/>
      <c r="B166" s="235"/>
      <c r="C166" s="236"/>
      <c r="D166" s="237" t="s">
        <v>176</v>
      </c>
      <c r="E166" s="238" t="s">
        <v>19</v>
      </c>
      <c r="F166" s="239" t="s">
        <v>232</v>
      </c>
      <c r="G166" s="236"/>
      <c r="H166" s="240">
        <v>-1.97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176</v>
      </c>
      <c r="AU166" s="246" t="s">
        <v>84</v>
      </c>
      <c r="AV166" s="13" t="s">
        <v>84</v>
      </c>
      <c r="AW166" s="13" t="s">
        <v>33</v>
      </c>
      <c r="AX166" s="13" t="s">
        <v>72</v>
      </c>
      <c r="AY166" s="246" t="s">
        <v>165</v>
      </c>
    </row>
    <row r="167" s="13" customFormat="1">
      <c r="A167" s="13"/>
      <c r="B167" s="235"/>
      <c r="C167" s="236"/>
      <c r="D167" s="237" t="s">
        <v>176</v>
      </c>
      <c r="E167" s="238" t="s">
        <v>19</v>
      </c>
      <c r="F167" s="239" t="s">
        <v>233</v>
      </c>
      <c r="G167" s="236"/>
      <c r="H167" s="240">
        <v>-2.3639999999999999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176</v>
      </c>
      <c r="AU167" s="246" t="s">
        <v>84</v>
      </c>
      <c r="AV167" s="13" t="s">
        <v>84</v>
      </c>
      <c r="AW167" s="13" t="s">
        <v>33</v>
      </c>
      <c r="AX167" s="13" t="s">
        <v>72</v>
      </c>
      <c r="AY167" s="246" t="s">
        <v>165</v>
      </c>
    </row>
    <row r="168" s="13" customFormat="1">
      <c r="A168" s="13"/>
      <c r="B168" s="235"/>
      <c r="C168" s="236"/>
      <c r="D168" s="237" t="s">
        <v>176</v>
      </c>
      <c r="E168" s="238" t="s">
        <v>19</v>
      </c>
      <c r="F168" s="239" t="s">
        <v>234</v>
      </c>
      <c r="G168" s="236"/>
      <c r="H168" s="240">
        <v>-3.9399999999999999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176</v>
      </c>
      <c r="AU168" s="246" t="s">
        <v>84</v>
      </c>
      <c r="AV168" s="13" t="s">
        <v>84</v>
      </c>
      <c r="AW168" s="13" t="s">
        <v>33</v>
      </c>
      <c r="AX168" s="13" t="s">
        <v>72</v>
      </c>
      <c r="AY168" s="246" t="s">
        <v>165</v>
      </c>
    </row>
    <row r="169" s="15" customFormat="1">
      <c r="A169" s="15"/>
      <c r="B169" s="257"/>
      <c r="C169" s="258"/>
      <c r="D169" s="237" t="s">
        <v>176</v>
      </c>
      <c r="E169" s="259" t="s">
        <v>19</v>
      </c>
      <c r="F169" s="260" t="s">
        <v>198</v>
      </c>
      <c r="G169" s="258"/>
      <c r="H169" s="261">
        <v>125.54500000000002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7" t="s">
        <v>176</v>
      </c>
      <c r="AU169" s="267" t="s">
        <v>84</v>
      </c>
      <c r="AV169" s="15" t="s">
        <v>105</v>
      </c>
      <c r="AW169" s="15" t="s">
        <v>33</v>
      </c>
      <c r="AX169" s="15" t="s">
        <v>79</v>
      </c>
      <c r="AY169" s="267" t="s">
        <v>165</v>
      </c>
    </row>
    <row r="170" s="2" customFormat="1" ht="24.15" customHeight="1">
      <c r="A170" s="41"/>
      <c r="B170" s="42"/>
      <c r="C170" s="217" t="s">
        <v>235</v>
      </c>
      <c r="D170" s="217" t="s">
        <v>167</v>
      </c>
      <c r="E170" s="218" t="s">
        <v>236</v>
      </c>
      <c r="F170" s="219" t="s">
        <v>237</v>
      </c>
      <c r="G170" s="220" t="s">
        <v>170</v>
      </c>
      <c r="H170" s="221">
        <v>476.49799999999999</v>
      </c>
      <c r="I170" s="222"/>
      <c r="J170" s="223">
        <f>ROUND(I170*H170,2)</f>
        <v>0</v>
      </c>
      <c r="K170" s="219" t="s">
        <v>171</v>
      </c>
      <c r="L170" s="47"/>
      <c r="M170" s="224" t="s">
        <v>19</v>
      </c>
      <c r="N170" s="225" t="s">
        <v>46</v>
      </c>
      <c r="O170" s="87"/>
      <c r="P170" s="226">
        <f>O170*H170</f>
        <v>0</v>
      </c>
      <c r="Q170" s="226">
        <v>0.016500000000000001</v>
      </c>
      <c r="R170" s="226">
        <f>Q170*H170</f>
        <v>7.8622170000000002</v>
      </c>
      <c r="S170" s="226">
        <v>0</v>
      </c>
      <c r="T170" s="22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105</v>
      </c>
      <c r="AT170" s="228" t="s">
        <v>167</v>
      </c>
      <c r="AU170" s="228" t="s">
        <v>84</v>
      </c>
      <c r="AY170" s="20" t="s">
        <v>165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172</v>
      </c>
      <c r="BK170" s="229">
        <f>ROUND(I170*H170,2)</f>
        <v>0</v>
      </c>
      <c r="BL170" s="20" t="s">
        <v>105</v>
      </c>
      <c r="BM170" s="228" t="s">
        <v>238</v>
      </c>
    </row>
    <row r="171" s="2" customFormat="1">
      <c r="A171" s="41"/>
      <c r="B171" s="42"/>
      <c r="C171" s="43"/>
      <c r="D171" s="230" t="s">
        <v>174</v>
      </c>
      <c r="E171" s="43"/>
      <c r="F171" s="231" t="s">
        <v>239</v>
      </c>
      <c r="G171" s="43"/>
      <c r="H171" s="43"/>
      <c r="I171" s="232"/>
      <c r="J171" s="43"/>
      <c r="K171" s="43"/>
      <c r="L171" s="47"/>
      <c r="M171" s="233"/>
      <c r="N171" s="23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174</v>
      </c>
      <c r="AU171" s="20" t="s">
        <v>84</v>
      </c>
    </row>
    <row r="172" s="14" customFormat="1">
      <c r="A172" s="14"/>
      <c r="B172" s="247"/>
      <c r="C172" s="248"/>
      <c r="D172" s="237" t="s">
        <v>176</v>
      </c>
      <c r="E172" s="249" t="s">
        <v>19</v>
      </c>
      <c r="F172" s="250" t="s">
        <v>207</v>
      </c>
      <c r="G172" s="248"/>
      <c r="H172" s="249" t="s">
        <v>19</v>
      </c>
      <c r="I172" s="251"/>
      <c r="J172" s="248"/>
      <c r="K172" s="248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176</v>
      </c>
      <c r="AU172" s="256" t="s">
        <v>84</v>
      </c>
      <c r="AV172" s="14" t="s">
        <v>79</v>
      </c>
      <c r="AW172" s="14" t="s">
        <v>33</v>
      </c>
      <c r="AX172" s="14" t="s">
        <v>72</v>
      </c>
      <c r="AY172" s="256" t="s">
        <v>165</v>
      </c>
    </row>
    <row r="173" s="13" customFormat="1">
      <c r="A173" s="13"/>
      <c r="B173" s="235"/>
      <c r="C173" s="236"/>
      <c r="D173" s="237" t="s">
        <v>176</v>
      </c>
      <c r="E173" s="238" t="s">
        <v>19</v>
      </c>
      <c r="F173" s="239" t="s">
        <v>240</v>
      </c>
      <c r="G173" s="236"/>
      <c r="H173" s="240">
        <v>196.68000000000001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176</v>
      </c>
      <c r="AU173" s="246" t="s">
        <v>84</v>
      </c>
      <c r="AV173" s="13" t="s">
        <v>84</v>
      </c>
      <c r="AW173" s="13" t="s">
        <v>33</v>
      </c>
      <c r="AX173" s="13" t="s">
        <v>72</v>
      </c>
      <c r="AY173" s="246" t="s">
        <v>165</v>
      </c>
    </row>
    <row r="174" s="13" customFormat="1">
      <c r="A174" s="13"/>
      <c r="B174" s="235"/>
      <c r="C174" s="236"/>
      <c r="D174" s="237" t="s">
        <v>176</v>
      </c>
      <c r="E174" s="238" t="s">
        <v>19</v>
      </c>
      <c r="F174" s="239" t="s">
        <v>210</v>
      </c>
      <c r="G174" s="236"/>
      <c r="H174" s="240">
        <v>-1.7729999999999999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176</v>
      </c>
      <c r="AU174" s="246" t="s">
        <v>84</v>
      </c>
      <c r="AV174" s="13" t="s">
        <v>84</v>
      </c>
      <c r="AW174" s="13" t="s">
        <v>33</v>
      </c>
      <c r="AX174" s="13" t="s">
        <v>72</v>
      </c>
      <c r="AY174" s="246" t="s">
        <v>165</v>
      </c>
    </row>
    <row r="175" s="13" customFormat="1">
      <c r="A175" s="13"/>
      <c r="B175" s="235"/>
      <c r="C175" s="236"/>
      <c r="D175" s="237" t="s">
        <v>176</v>
      </c>
      <c r="E175" s="238" t="s">
        <v>19</v>
      </c>
      <c r="F175" s="239" t="s">
        <v>211</v>
      </c>
      <c r="G175" s="236"/>
      <c r="H175" s="240">
        <v>-9.4559999999999995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176</v>
      </c>
      <c r="AU175" s="246" t="s">
        <v>84</v>
      </c>
      <c r="AV175" s="13" t="s">
        <v>84</v>
      </c>
      <c r="AW175" s="13" t="s">
        <v>33</v>
      </c>
      <c r="AX175" s="13" t="s">
        <v>72</v>
      </c>
      <c r="AY175" s="246" t="s">
        <v>165</v>
      </c>
    </row>
    <row r="176" s="13" customFormat="1">
      <c r="A176" s="13"/>
      <c r="B176" s="235"/>
      <c r="C176" s="236"/>
      <c r="D176" s="237" t="s">
        <v>176</v>
      </c>
      <c r="E176" s="238" t="s">
        <v>19</v>
      </c>
      <c r="F176" s="239" t="s">
        <v>212</v>
      </c>
      <c r="G176" s="236"/>
      <c r="H176" s="240">
        <v>-2.3639999999999999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176</v>
      </c>
      <c r="AU176" s="246" t="s">
        <v>84</v>
      </c>
      <c r="AV176" s="13" t="s">
        <v>84</v>
      </c>
      <c r="AW176" s="13" t="s">
        <v>33</v>
      </c>
      <c r="AX176" s="13" t="s">
        <v>72</v>
      </c>
      <c r="AY176" s="246" t="s">
        <v>165</v>
      </c>
    </row>
    <row r="177" s="14" customFormat="1">
      <c r="A177" s="14"/>
      <c r="B177" s="247"/>
      <c r="C177" s="248"/>
      <c r="D177" s="237" t="s">
        <v>176</v>
      </c>
      <c r="E177" s="249" t="s">
        <v>19</v>
      </c>
      <c r="F177" s="250" t="s">
        <v>213</v>
      </c>
      <c r="G177" s="248"/>
      <c r="H177" s="249" t="s">
        <v>19</v>
      </c>
      <c r="I177" s="251"/>
      <c r="J177" s="248"/>
      <c r="K177" s="248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176</v>
      </c>
      <c r="AU177" s="256" t="s">
        <v>84</v>
      </c>
      <c r="AV177" s="14" t="s">
        <v>79</v>
      </c>
      <c r="AW177" s="14" t="s">
        <v>33</v>
      </c>
      <c r="AX177" s="14" t="s">
        <v>72</v>
      </c>
      <c r="AY177" s="256" t="s">
        <v>165</v>
      </c>
    </row>
    <row r="178" s="13" customFormat="1">
      <c r="A178" s="13"/>
      <c r="B178" s="235"/>
      <c r="C178" s="236"/>
      <c r="D178" s="237" t="s">
        <v>176</v>
      </c>
      <c r="E178" s="238" t="s">
        <v>19</v>
      </c>
      <c r="F178" s="239" t="s">
        <v>214</v>
      </c>
      <c r="G178" s="236"/>
      <c r="H178" s="240">
        <v>322.76400000000001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176</v>
      </c>
      <c r="AU178" s="246" t="s">
        <v>84</v>
      </c>
      <c r="AV178" s="13" t="s">
        <v>84</v>
      </c>
      <c r="AW178" s="13" t="s">
        <v>33</v>
      </c>
      <c r="AX178" s="13" t="s">
        <v>72</v>
      </c>
      <c r="AY178" s="246" t="s">
        <v>165</v>
      </c>
    </row>
    <row r="179" s="13" customFormat="1">
      <c r="A179" s="13"/>
      <c r="B179" s="235"/>
      <c r="C179" s="236"/>
      <c r="D179" s="237" t="s">
        <v>176</v>
      </c>
      <c r="E179" s="238" t="s">
        <v>19</v>
      </c>
      <c r="F179" s="239" t="s">
        <v>210</v>
      </c>
      <c r="G179" s="236"/>
      <c r="H179" s="240">
        <v>-1.7729999999999999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176</v>
      </c>
      <c r="AU179" s="246" t="s">
        <v>84</v>
      </c>
      <c r="AV179" s="13" t="s">
        <v>84</v>
      </c>
      <c r="AW179" s="13" t="s">
        <v>33</v>
      </c>
      <c r="AX179" s="13" t="s">
        <v>72</v>
      </c>
      <c r="AY179" s="246" t="s">
        <v>165</v>
      </c>
    </row>
    <row r="180" s="13" customFormat="1">
      <c r="A180" s="13"/>
      <c r="B180" s="235"/>
      <c r="C180" s="236"/>
      <c r="D180" s="237" t="s">
        <v>176</v>
      </c>
      <c r="E180" s="238" t="s">
        <v>19</v>
      </c>
      <c r="F180" s="239" t="s">
        <v>215</v>
      </c>
      <c r="G180" s="236"/>
      <c r="H180" s="240">
        <v>-9.4559999999999995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176</v>
      </c>
      <c r="AU180" s="246" t="s">
        <v>84</v>
      </c>
      <c r="AV180" s="13" t="s">
        <v>84</v>
      </c>
      <c r="AW180" s="13" t="s">
        <v>33</v>
      </c>
      <c r="AX180" s="13" t="s">
        <v>72</v>
      </c>
      <c r="AY180" s="246" t="s">
        <v>165</v>
      </c>
    </row>
    <row r="181" s="13" customFormat="1">
      <c r="A181" s="13"/>
      <c r="B181" s="235"/>
      <c r="C181" s="236"/>
      <c r="D181" s="237" t="s">
        <v>176</v>
      </c>
      <c r="E181" s="238" t="s">
        <v>19</v>
      </c>
      <c r="F181" s="239" t="s">
        <v>216</v>
      </c>
      <c r="G181" s="236"/>
      <c r="H181" s="240">
        <v>-12.608000000000001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176</v>
      </c>
      <c r="AU181" s="246" t="s">
        <v>84</v>
      </c>
      <c r="AV181" s="13" t="s">
        <v>84</v>
      </c>
      <c r="AW181" s="13" t="s">
        <v>33</v>
      </c>
      <c r="AX181" s="13" t="s">
        <v>72</v>
      </c>
      <c r="AY181" s="246" t="s">
        <v>165</v>
      </c>
    </row>
    <row r="182" s="13" customFormat="1">
      <c r="A182" s="13"/>
      <c r="B182" s="235"/>
      <c r="C182" s="236"/>
      <c r="D182" s="237" t="s">
        <v>176</v>
      </c>
      <c r="E182" s="238" t="s">
        <v>19</v>
      </c>
      <c r="F182" s="239" t="s">
        <v>217</v>
      </c>
      <c r="G182" s="236"/>
      <c r="H182" s="240">
        <v>-5.516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176</v>
      </c>
      <c r="AU182" s="246" t="s">
        <v>84</v>
      </c>
      <c r="AV182" s="13" t="s">
        <v>84</v>
      </c>
      <c r="AW182" s="13" t="s">
        <v>33</v>
      </c>
      <c r="AX182" s="13" t="s">
        <v>72</v>
      </c>
      <c r="AY182" s="246" t="s">
        <v>165</v>
      </c>
    </row>
    <row r="183" s="15" customFormat="1">
      <c r="A183" s="15"/>
      <c r="B183" s="257"/>
      <c r="C183" s="258"/>
      <c r="D183" s="237" t="s">
        <v>176</v>
      </c>
      <c r="E183" s="259" t="s">
        <v>19</v>
      </c>
      <c r="F183" s="260" t="s">
        <v>198</v>
      </c>
      <c r="G183" s="258"/>
      <c r="H183" s="261">
        <v>476.49799999999993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7" t="s">
        <v>176</v>
      </c>
      <c r="AU183" s="267" t="s">
        <v>84</v>
      </c>
      <c r="AV183" s="15" t="s">
        <v>105</v>
      </c>
      <c r="AW183" s="15" t="s">
        <v>33</v>
      </c>
      <c r="AX183" s="15" t="s">
        <v>79</v>
      </c>
      <c r="AY183" s="267" t="s">
        <v>165</v>
      </c>
    </row>
    <row r="184" s="12" customFormat="1" ht="20.88" customHeight="1">
      <c r="A184" s="12"/>
      <c r="B184" s="201"/>
      <c r="C184" s="202"/>
      <c r="D184" s="203" t="s">
        <v>71</v>
      </c>
      <c r="E184" s="215" t="s">
        <v>241</v>
      </c>
      <c r="F184" s="215" t="s">
        <v>242</v>
      </c>
      <c r="G184" s="202"/>
      <c r="H184" s="202"/>
      <c r="I184" s="205"/>
      <c r="J184" s="216">
        <f>BK184</f>
        <v>0</v>
      </c>
      <c r="K184" s="202"/>
      <c r="L184" s="207"/>
      <c r="M184" s="208"/>
      <c r="N184" s="209"/>
      <c r="O184" s="209"/>
      <c r="P184" s="210">
        <f>SUM(P185:P219)</f>
        <v>0</v>
      </c>
      <c r="Q184" s="209"/>
      <c r="R184" s="210">
        <f>SUM(R185:R219)</f>
        <v>4.4814128000000002</v>
      </c>
      <c r="S184" s="209"/>
      <c r="T184" s="211">
        <f>SUM(T185:T219)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2" t="s">
        <v>79</v>
      </c>
      <c r="AT184" s="213" t="s">
        <v>71</v>
      </c>
      <c r="AU184" s="213" t="s">
        <v>84</v>
      </c>
      <c r="AY184" s="212" t="s">
        <v>165</v>
      </c>
      <c r="BK184" s="214">
        <f>SUM(BK185:BK219)</f>
        <v>0</v>
      </c>
    </row>
    <row r="185" s="2" customFormat="1" ht="16.5" customHeight="1">
      <c r="A185" s="41"/>
      <c r="B185" s="42"/>
      <c r="C185" s="217" t="s">
        <v>243</v>
      </c>
      <c r="D185" s="217" t="s">
        <v>167</v>
      </c>
      <c r="E185" s="218" t="s">
        <v>244</v>
      </c>
      <c r="F185" s="219" t="s">
        <v>245</v>
      </c>
      <c r="G185" s="220" t="s">
        <v>170</v>
      </c>
      <c r="H185" s="221">
        <v>30.550000000000001</v>
      </c>
      <c r="I185" s="222"/>
      <c r="J185" s="223">
        <f>ROUND(I185*H185,2)</f>
        <v>0</v>
      </c>
      <c r="K185" s="219" t="s">
        <v>171</v>
      </c>
      <c r="L185" s="47"/>
      <c r="M185" s="224" t="s">
        <v>19</v>
      </c>
      <c r="N185" s="225" t="s">
        <v>46</v>
      </c>
      <c r="O185" s="87"/>
      <c r="P185" s="226">
        <f>O185*H185</f>
        <v>0</v>
      </c>
      <c r="Q185" s="226">
        <v>0.056000000000000001</v>
      </c>
      <c r="R185" s="226">
        <f>Q185*H185</f>
        <v>1.7108000000000001</v>
      </c>
      <c r="S185" s="226">
        <v>0</v>
      </c>
      <c r="T185" s="22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8" t="s">
        <v>105</v>
      </c>
      <c r="AT185" s="228" t="s">
        <v>167</v>
      </c>
      <c r="AU185" s="228" t="s">
        <v>89</v>
      </c>
      <c r="AY185" s="20" t="s">
        <v>165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20" t="s">
        <v>172</v>
      </c>
      <c r="BK185" s="229">
        <f>ROUND(I185*H185,2)</f>
        <v>0</v>
      </c>
      <c r="BL185" s="20" t="s">
        <v>105</v>
      </c>
      <c r="BM185" s="228" t="s">
        <v>246</v>
      </c>
    </row>
    <row r="186" s="2" customFormat="1">
      <c r="A186" s="41"/>
      <c r="B186" s="42"/>
      <c r="C186" s="43"/>
      <c r="D186" s="230" t="s">
        <v>174</v>
      </c>
      <c r="E186" s="43"/>
      <c r="F186" s="231" t="s">
        <v>247</v>
      </c>
      <c r="G186" s="43"/>
      <c r="H186" s="43"/>
      <c r="I186" s="232"/>
      <c r="J186" s="43"/>
      <c r="K186" s="43"/>
      <c r="L186" s="47"/>
      <c r="M186" s="233"/>
      <c r="N186" s="23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174</v>
      </c>
      <c r="AU186" s="20" t="s">
        <v>89</v>
      </c>
    </row>
    <row r="187" s="13" customFormat="1">
      <c r="A187" s="13"/>
      <c r="B187" s="235"/>
      <c r="C187" s="236"/>
      <c r="D187" s="237" t="s">
        <v>176</v>
      </c>
      <c r="E187" s="238" t="s">
        <v>19</v>
      </c>
      <c r="F187" s="239" t="s">
        <v>248</v>
      </c>
      <c r="G187" s="236"/>
      <c r="H187" s="240">
        <v>2.7999999999999998</v>
      </c>
      <c r="I187" s="241"/>
      <c r="J187" s="236"/>
      <c r="K187" s="236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176</v>
      </c>
      <c r="AU187" s="246" t="s">
        <v>89</v>
      </c>
      <c r="AV187" s="13" t="s">
        <v>84</v>
      </c>
      <c r="AW187" s="13" t="s">
        <v>33</v>
      </c>
      <c r="AX187" s="13" t="s">
        <v>72</v>
      </c>
      <c r="AY187" s="246" t="s">
        <v>165</v>
      </c>
    </row>
    <row r="188" s="13" customFormat="1">
      <c r="A188" s="13"/>
      <c r="B188" s="235"/>
      <c r="C188" s="236"/>
      <c r="D188" s="237" t="s">
        <v>176</v>
      </c>
      <c r="E188" s="238" t="s">
        <v>19</v>
      </c>
      <c r="F188" s="239" t="s">
        <v>249</v>
      </c>
      <c r="G188" s="236"/>
      <c r="H188" s="240">
        <v>22.5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176</v>
      </c>
      <c r="AU188" s="246" t="s">
        <v>89</v>
      </c>
      <c r="AV188" s="13" t="s">
        <v>84</v>
      </c>
      <c r="AW188" s="13" t="s">
        <v>33</v>
      </c>
      <c r="AX188" s="13" t="s">
        <v>72</v>
      </c>
      <c r="AY188" s="246" t="s">
        <v>165</v>
      </c>
    </row>
    <row r="189" s="13" customFormat="1">
      <c r="A189" s="13"/>
      <c r="B189" s="235"/>
      <c r="C189" s="236"/>
      <c r="D189" s="237" t="s">
        <v>176</v>
      </c>
      <c r="E189" s="238" t="s">
        <v>19</v>
      </c>
      <c r="F189" s="239" t="s">
        <v>250</v>
      </c>
      <c r="G189" s="236"/>
      <c r="H189" s="240">
        <v>2.25</v>
      </c>
      <c r="I189" s="241"/>
      <c r="J189" s="236"/>
      <c r="K189" s="236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176</v>
      </c>
      <c r="AU189" s="246" t="s">
        <v>89</v>
      </c>
      <c r="AV189" s="13" t="s">
        <v>84</v>
      </c>
      <c r="AW189" s="13" t="s">
        <v>33</v>
      </c>
      <c r="AX189" s="13" t="s">
        <v>72</v>
      </c>
      <c r="AY189" s="246" t="s">
        <v>165</v>
      </c>
    </row>
    <row r="190" s="13" customFormat="1">
      <c r="A190" s="13"/>
      <c r="B190" s="235"/>
      <c r="C190" s="236"/>
      <c r="D190" s="237" t="s">
        <v>176</v>
      </c>
      <c r="E190" s="238" t="s">
        <v>19</v>
      </c>
      <c r="F190" s="239" t="s">
        <v>251</v>
      </c>
      <c r="G190" s="236"/>
      <c r="H190" s="240">
        <v>3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176</v>
      </c>
      <c r="AU190" s="246" t="s">
        <v>89</v>
      </c>
      <c r="AV190" s="13" t="s">
        <v>84</v>
      </c>
      <c r="AW190" s="13" t="s">
        <v>33</v>
      </c>
      <c r="AX190" s="13" t="s">
        <v>72</v>
      </c>
      <c r="AY190" s="246" t="s">
        <v>165</v>
      </c>
    </row>
    <row r="191" s="16" customFormat="1">
      <c r="A191" s="16"/>
      <c r="B191" s="268"/>
      <c r="C191" s="269"/>
      <c r="D191" s="237" t="s">
        <v>176</v>
      </c>
      <c r="E191" s="270" t="s">
        <v>19</v>
      </c>
      <c r="F191" s="271" t="s">
        <v>252</v>
      </c>
      <c r="G191" s="269"/>
      <c r="H191" s="272">
        <v>30.550000000000001</v>
      </c>
      <c r="I191" s="273"/>
      <c r="J191" s="269"/>
      <c r="K191" s="269"/>
      <c r="L191" s="274"/>
      <c r="M191" s="275"/>
      <c r="N191" s="276"/>
      <c r="O191" s="276"/>
      <c r="P191" s="276"/>
      <c r="Q191" s="276"/>
      <c r="R191" s="276"/>
      <c r="S191" s="276"/>
      <c r="T191" s="277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8" t="s">
        <v>176</v>
      </c>
      <c r="AU191" s="278" t="s">
        <v>89</v>
      </c>
      <c r="AV191" s="16" t="s">
        <v>89</v>
      </c>
      <c r="AW191" s="16" t="s">
        <v>33</v>
      </c>
      <c r="AX191" s="16" t="s">
        <v>72</v>
      </c>
      <c r="AY191" s="278" t="s">
        <v>165</v>
      </c>
    </row>
    <row r="192" s="15" customFormat="1">
      <c r="A192" s="15"/>
      <c r="B192" s="257"/>
      <c r="C192" s="258"/>
      <c r="D192" s="237" t="s">
        <v>176</v>
      </c>
      <c r="E192" s="259" t="s">
        <v>19</v>
      </c>
      <c r="F192" s="260" t="s">
        <v>198</v>
      </c>
      <c r="G192" s="258"/>
      <c r="H192" s="261">
        <v>30.550000000000001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7" t="s">
        <v>176</v>
      </c>
      <c r="AU192" s="267" t="s">
        <v>89</v>
      </c>
      <c r="AV192" s="15" t="s">
        <v>105</v>
      </c>
      <c r="AW192" s="15" t="s">
        <v>33</v>
      </c>
      <c r="AX192" s="15" t="s">
        <v>79</v>
      </c>
      <c r="AY192" s="267" t="s">
        <v>165</v>
      </c>
    </row>
    <row r="193" s="2" customFormat="1" ht="24.15" customHeight="1">
      <c r="A193" s="41"/>
      <c r="B193" s="42"/>
      <c r="C193" s="217" t="s">
        <v>253</v>
      </c>
      <c r="D193" s="217" t="s">
        <v>167</v>
      </c>
      <c r="E193" s="218" t="s">
        <v>254</v>
      </c>
      <c r="F193" s="219" t="s">
        <v>255</v>
      </c>
      <c r="G193" s="220" t="s">
        <v>170</v>
      </c>
      <c r="H193" s="221">
        <v>632.55999999999995</v>
      </c>
      <c r="I193" s="222"/>
      <c r="J193" s="223">
        <f>ROUND(I193*H193,2)</f>
        <v>0</v>
      </c>
      <c r="K193" s="219" t="s">
        <v>171</v>
      </c>
      <c r="L193" s="47"/>
      <c r="M193" s="224" t="s">
        <v>19</v>
      </c>
      <c r="N193" s="225" t="s">
        <v>46</v>
      </c>
      <c r="O193" s="87"/>
      <c r="P193" s="226">
        <f>O193*H193</f>
        <v>0</v>
      </c>
      <c r="Q193" s="226">
        <v>0.0043800000000000002</v>
      </c>
      <c r="R193" s="226">
        <f>Q193*H193</f>
        <v>2.7706127999999999</v>
      </c>
      <c r="S193" s="226">
        <v>0</v>
      </c>
      <c r="T193" s="22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8" t="s">
        <v>105</v>
      </c>
      <c r="AT193" s="228" t="s">
        <v>167</v>
      </c>
      <c r="AU193" s="228" t="s">
        <v>89</v>
      </c>
      <c r="AY193" s="20" t="s">
        <v>165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20" t="s">
        <v>172</v>
      </c>
      <c r="BK193" s="229">
        <f>ROUND(I193*H193,2)</f>
        <v>0</v>
      </c>
      <c r="BL193" s="20" t="s">
        <v>105</v>
      </c>
      <c r="BM193" s="228" t="s">
        <v>256</v>
      </c>
    </row>
    <row r="194" s="2" customFormat="1">
      <c r="A194" s="41"/>
      <c r="B194" s="42"/>
      <c r="C194" s="43"/>
      <c r="D194" s="230" t="s">
        <v>174</v>
      </c>
      <c r="E194" s="43"/>
      <c r="F194" s="231" t="s">
        <v>257</v>
      </c>
      <c r="G194" s="43"/>
      <c r="H194" s="43"/>
      <c r="I194" s="232"/>
      <c r="J194" s="43"/>
      <c r="K194" s="43"/>
      <c r="L194" s="47"/>
      <c r="M194" s="233"/>
      <c r="N194" s="23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174</v>
      </c>
      <c r="AU194" s="20" t="s">
        <v>89</v>
      </c>
    </row>
    <row r="195" s="14" customFormat="1">
      <c r="A195" s="14"/>
      <c r="B195" s="247"/>
      <c r="C195" s="248"/>
      <c r="D195" s="237" t="s">
        <v>176</v>
      </c>
      <c r="E195" s="249" t="s">
        <v>19</v>
      </c>
      <c r="F195" s="250" t="s">
        <v>258</v>
      </c>
      <c r="G195" s="248"/>
      <c r="H195" s="249" t="s">
        <v>19</v>
      </c>
      <c r="I195" s="251"/>
      <c r="J195" s="248"/>
      <c r="K195" s="248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176</v>
      </c>
      <c r="AU195" s="256" t="s">
        <v>89</v>
      </c>
      <c r="AV195" s="14" t="s">
        <v>79</v>
      </c>
      <c r="AW195" s="14" t="s">
        <v>33</v>
      </c>
      <c r="AX195" s="14" t="s">
        <v>72</v>
      </c>
      <c r="AY195" s="256" t="s">
        <v>165</v>
      </c>
    </row>
    <row r="196" s="14" customFormat="1">
      <c r="A196" s="14"/>
      <c r="B196" s="247"/>
      <c r="C196" s="248"/>
      <c r="D196" s="237" t="s">
        <v>176</v>
      </c>
      <c r="E196" s="249" t="s">
        <v>19</v>
      </c>
      <c r="F196" s="250" t="s">
        <v>207</v>
      </c>
      <c r="G196" s="248"/>
      <c r="H196" s="249" t="s">
        <v>19</v>
      </c>
      <c r="I196" s="251"/>
      <c r="J196" s="248"/>
      <c r="K196" s="248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176</v>
      </c>
      <c r="AU196" s="256" t="s">
        <v>89</v>
      </c>
      <c r="AV196" s="14" t="s">
        <v>79</v>
      </c>
      <c r="AW196" s="14" t="s">
        <v>33</v>
      </c>
      <c r="AX196" s="14" t="s">
        <v>72</v>
      </c>
      <c r="AY196" s="256" t="s">
        <v>165</v>
      </c>
    </row>
    <row r="197" s="13" customFormat="1">
      <c r="A197" s="13"/>
      <c r="B197" s="235"/>
      <c r="C197" s="236"/>
      <c r="D197" s="237" t="s">
        <v>176</v>
      </c>
      <c r="E197" s="238" t="s">
        <v>19</v>
      </c>
      <c r="F197" s="239" t="s">
        <v>259</v>
      </c>
      <c r="G197" s="236"/>
      <c r="H197" s="240">
        <v>51.100000000000001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176</v>
      </c>
      <c r="AU197" s="246" t="s">
        <v>89</v>
      </c>
      <c r="AV197" s="13" t="s">
        <v>84</v>
      </c>
      <c r="AW197" s="13" t="s">
        <v>33</v>
      </c>
      <c r="AX197" s="13" t="s">
        <v>72</v>
      </c>
      <c r="AY197" s="246" t="s">
        <v>165</v>
      </c>
    </row>
    <row r="198" s="13" customFormat="1">
      <c r="A198" s="13"/>
      <c r="B198" s="235"/>
      <c r="C198" s="236"/>
      <c r="D198" s="237" t="s">
        <v>176</v>
      </c>
      <c r="E198" s="238" t="s">
        <v>19</v>
      </c>
      <c r="F198" s="239" t="s">
        <v>260</v>
      </c>
      <c r="G198" s="236"/>
      <c r="H198" s="240">
        <v>27.719999999999999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176</v>
      </c>
      <c r="AU198" s="246" t="s">
        <v>89</v>
      </c>
      <c r="AV198" s="13" t="s">
        <v>84</v>
      </c>
      <c r="AW198" s="13" t="s">
        <v>33</v>
      </c>
      <c r="AX198" s="13" t="s">
        <v>72</v>
      </c>
      <c r="AY198" s="246" t="s">
        <v>165</v>
      </c>
    </row>
    <row r="199" s="13" customFormat="1">
      <c r="A199" s="13"/>
      <c r="B199" s="235"/>
      <c r="C199" s="236"/>
      <c r="D199" s="237" t="s">
        <v>176</v>
      </c>
      <c r="E199" s="238" t="s">
        <v>19</v>
      </c>
      <c r="F199" s="239" t="s">
        <v>261</v>
      </c>
      <c r="G199" s="236"/>
      <c r="H199" s="240">
        <v>26.399999999999999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176</v>
      </c>
      <c r="AU199" s="246" t="s">
        <v>89</v>
      </c>
      <c r="AV199" s="13" t="s">
        <v>84</v>
      </c>
      <c r="AW199" s="13" t="s">
        <v>33</v>
      </c>
      <c r="AX199" s="13" t="s">
        <v>72</v>
      </c>
      <c r="AY199" s="246" t="s">
        <v>165</v>
      </c>
    </row>
    <row r="200" s="13" customFormat="1">
      <c r="A200" s="13"/>
      <c r="B200" s="235"/>
      <c r="C200" s="236"/>
      <c r="D200" s="237" t="s">
        <v>176</v>
      </c>
      <c r="E200" s="238" t="s">
        <v>19</v>
      </c>
      <c r="F200" s="239" t="s">
        <v>262</v>
      </c>
      <c r="G200" s="236"/>
      <c r="H200" s="240">
        <v>48.18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176</v>
      </c>
      <c r="AU200" s="246" t="s">
        <v>89</v>
      </c>
      <c r="AV200" s="13" t="s">
        <v>84</v>
      </c>
      <c r="AW200" s="13" t="s">
        <v>33</v>
      </c>
      <c r="AX200" s="13" t="s">
        <v>72</v>
      </c>
      <c r="AY200" s="246" t="s">
        <v>165</v>
      </c>
    </row>
    <row r="201" s="13" customFormat="1">
      <c r="A201" s="13"/>
      <c r="B201" s="235"/>
      <c r="C201" s="236"/>
      <c r="D201" s="237" t="s">
        <v>176</v>
      </c>
      <c r="E201" s="238" t="s">
        <v>19</v>
      </c>
      <c r="F201" s="239" t="s">
        <v>263</v>
      </c>
      <c r="G201" s="236"/>
      <c r="H201" s="240">
        <v>58.740000000000002</v>
      </c>
      <c r="I201" s="241"/>
      <c r="J201" s="236"/>
      <c r="K201" s="236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176</v>
      </c>
      <c r="AU201" s="246" t="s">
        <v>89</v>
      </c>
      <c r="AV201" s="13" t="s">
        <v>84</v>
      </c>
      <c r="AW201" s="13" t="s">
        <v>33</v>
      </c>
      <c r="AX201" s="13" t="s">
        <v>72</v>
      </c>
      <c r="AY201" s="246" t="s">
        <v>165</v>
      </c>
    </row>
    <row r="202" s="13" customFormat="1">
      <c r="A202" s="13"/>
      <c r="B202" s="235"/>
      <c r="C202" s="236"/>
      <c r="D202" s="237" t="s">
        <v>176</v>
      </c>
      <c r="E202" s="238" t="s">
        <v>19</v>
      </c>
      <c r="F202" s="239" t="s">
        <v>264</v>
      </c>
      <c r="G202" s="236"/>
      <c r="H202" s="240">
        <v>41.579999999999998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176</v>
      </c>
      <c r="AU202" s="246" t="s">
        <v>89</v>
      </c>
      <c r="AV202" s="13" t="s">
        <v>84</v>
      </c>
      <c r="AW202" s="13" t="s">
        <v>33</v>
      </c>
      <c r="AX202" s="13" t="s">
        <v>72</v>
      </c>
      <c r="AY202" s="246" t="s">
        <v>165</v>
      </c>
    </row>
    <row r="203" s="16" customFormat="1">
      <c r="A203" s="16"/>
      <c r="B203" s="268"/>
      <c r="C203" s="269"/>
      <c r="D203" s="237" t="s">
        <v>176</v>
      </c>
      <c r="E203" s="270" t="s">
        <v>19</v>
      </c>
      <c r="F203" s="271" t="s">
        <v>252</v>
      </c>
      <c r="G203" s="269"/>
      <c r="H203" s="272">
        <v>253.72000000000003</v>
      </c>
      <c r="I203" s="273"/>
      <c r="J203" s="269"/>
      <c r="K203" s="269"/>
      <c r="L203" s="274"/>
      <c r="M203" s="275"/>
      <c r="N203" s="276"/>
      <c r="O203" s="276"/>
      <c r="P203" s="276"/>
      <c r="Q203" s="276"/>
      <c r="R203" s="276"/>
      <c r="S203" s="276"/>
      <c r="T203" s="277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78" t="s">
        <v>176</v>
      </c>
      <c r="AU203" s="278" t="s">
        <v>89</v>
      </c>
      <c r="AV203" s="16" t="s">
        <v>89</v>
      </c>
      <c r="AW203" s="16" t="s">
        <v>33</v>
      </c>
      <c r="AX203" s="16" t="s">
        <v>72</v>
      </c>
      <c r="AY203" s="278" t="s">
        <v>165</v>
      </c>
    </row>
    <row r="204" s="14" customFormat="1">
      <c r="A204" s="14"/>
      <c r="B204" s="247"/>
      <c r="C204" s="248"/>
      <c r="D204" s="237" t="s">
        <v>176</v>
      </c>
      <c r="E204" s="249" t="s">
        <v>19</v>
      </c>
      <c r="F204" s="250" t="s">
        <v>213</v>
      </c>
      <c r="G204" s="248"/>
      <c r="H204" s="249" t="s">
        <v>19</v>
      </c>
      <c r="I204" s="251"/>
      <c r="J204" s="248"/>
      <c r="K204" s="248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176</v>
      </c>
      <c r="AU204" s="256" t="s">
        <v>89</v>
      </c>
      <c r="AV204" s="14" t="s">
        <v>79</v>
      </c>
      <c r="AW204" s="14" t="s">
        <v>33</v>
      </c>
      <c r="AX204" s="14" t="s">
        <v>72</v>
      </c>
      <c r="AY204" s="256" t="s">
        <v>165</v>
      </c>
    </row>
    <row r="205" s="13" customFormat="1">
      <c r="A205" s="13"/>
      <c r="B205" s="235"/>
      <c r="C205" s="236"/>
      <c r="D205" s="237" t="s">
        <v>176</v>
      </c>
      <c r="E205" s="238" t="s">
        <v>19</v>
      </c>
      <c r="F205" s="239" t="s">
        <v>265</v>
      </c>
      <c r="G205" s="236"/>
      <c r="H205" s="240">
        <v>39.200000000000003</v>
      </c>
      <c r="I205" s="241"/>
      <c r="J205" s="236"/>
      <c r="K205" s="236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176</v>
      </c>
      <c r="AU205" s="246" t="s">
        <v>89</v>
      </c>
      <c r="AV205" s="13" t="s">
        <v>84</v>
      </c>
      <c r="AW205" s="13" t="s">
        <v>33</v>
      </c>
      <c r="AX205" s="13" t="s">
        <v>72</v>
      </c>
      <c r="AY205" s="246" t="s">
        <v>165</v>
      </c>
    </row>
    <row r="206" s="13" customFormat="1">
      <c r="A206" s="13"/>
      <c r="B206" s="235"/>
      <c r="C206" s="236"/>
      <c r="D206" s="237" t="s">
        <v>176</v>
      </c>
      <c r="E206" s="238" t="s">
        <v>19</v>
      </c>
      <c r="F206" s="239" t="s">
        <v>266</v>
      </c>
      <c r="G206" s="236"/>
      <c r="H206" s="240">
        <v>27.559999999999999</v>
      </c>
      <c r="I206" s="241"/>
      <c r="J206" s="236"/>
      <c r="K206" s="236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176</v>
      </c>
      <c r="AU206" s="246" t="s">
        <v>89</v>
      </c>
      <c r="AV206" s="13" t="s">
        <v>84</v>
      </c>
      <c r="AW206" s="13" t="s">
        <v>33</v>
      </c>
      <c r="AX206" s="13" t="s">
        <v>72</v>
      </c>
      <c r="AY206" s="246" t="s">
        <v>165</v>
      </c>
    </row>
    <row r="207" s="13" customFormat="1">
      <c r="A207" s="13"/>
      <c r="B207" s="235"/>
      <c r="C207" s="236"/>
      <c r="D207" s="237" t="s">
        <v>176</v>
      </c>
      <c r="E207" s="238" t="s">
        <v>19</v>
      </c>
      <c r="F207" s="239" t="s">
        <v>267</v>
      </c>
      <c r="G207" s="236"/>
      <c r="H207" s="240">
        <v>20.800000000000001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176</v>
      </c>
      <c r="AU207" s="246" t="s">
        <v>89</v>
      </c>
      <c r="AV207" s="13" t="s">
        <v>84</v>
      </c>
      <c r="AW207" s="13" t="s">
        <v>33</v>
      </c>
      <c r="AX207" s="13" t="s">
        <v>72</v>
      </c>
      <c r="AY207" s="246" t="s">
        <v>165</v>
      </c>
    </row>
    <row r="208" s="13" customFormat="1">
      <c r="A208" s="13"/>
      <c r="B208" s="235"/>
      <c r="C208" s="236"/>
      <c r="D208" s="237" t="s">
        <v>176</v>
      </c>
      <c r="E208" s="238" t="s">
        <v>19</v>
      </c>
      <c r="F208" s="239" t="s">
        <v>268</v>
      </c>
      <c r="G208" s="236"/>
      <c r="H208" s="240">
        <v>21.84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176</v>
      </c>
      <c r="AU208" s="246" t="s">
        <v>89</v>
      </c>
      <c r="AV208" s="13" t="s">
        <v>84</v>
      </c>
      <c r="AW208" s="13" t="s">
        <v>33</v>
      </c>
      <c r="AX208" s="13" t="s">
        <v>72</v>
      </c>
      <c r="AY208" s="246" t="s">
        <v>165</v>
      </c>
    </row>
    <row r="209" s="13" customFormat="1">
      <c r="A209" s="13"/>
      <c r="B209" s="235"/>
      <c r="C209" s="236"/>
      <c r="D209" s="237" t="s">
        <v>176</v>
      </c>
      <c r="E209" s="238" t="s">
        <v>19</v>
      </c>
      <c r="F209" s="239" t="s">
        <v>269</v>
      </c>
      <c r="G209" s="236"/>
      <c r="H209" s="240">
        <v>3.7200000000000002</v>
      </c>
      <c r="I209" s="241"/>
      <c r="J209" s="236"/>
      <c r="K209" s="236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176</v>
      </c>
      <c r="AU209" s="246" t="s">
        <v>89</v>
      </c>
      <c r="AV209" s="13" t="s">
        <v>84</v>
      </c>
      <c r="AW209" s="13" t="s">
        <v>33</v>
      </c>
      <c r="AX209" s="13" t="s">
        <v>72</v>
      </c>
      <c r="AY209" s="246" t="s">
        <v>165</v>
      </c>
    </row>
    <row r="210" s="13" customFormat="1">
      <c r="A210" s="13"/>
      <c r="B210" s="235"/>
      <c r="C210" s="236"/>
      <c r="D210" s="237" t="s">
        <v>176</v>
      </c>
      <c r="E210" s="238" t="s">
        <v>19</v>
      </c>
      <c r="F210" s="239" t="s">
        <v>270</v>
      </c>
      <c r="G210" s="236"/>
      <c r="H210" s="240">
        <v>31.199999999999999</v>
      </c>
      <c r="I210" s="241"/>
      <c r="J210" s="236"/>
      <c r="K210" s="236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176</v>
      </c>
      <c r="AU210" s="246" t="s">
        <v>89</v>
      </c>
      <c r="AV210" s="13" t="s">
        <v>84</v>
      </c>
      <c r="AW210" s="13" t="s">
        <v>33</v>
      </c>
      <c r="AX210" s="13" t="s">
        <v>72</v>
      </c>
      <c r="AY210" s="246" t="s">
        <v>165</v>
      </c>
    </row>
    <row r="211" s="13" customFormat="1">
      <c r="A211" s="13"/>
      <c r="B211" s="235"/>
      <c r="C211" s="236"/>
      <c r="D211" s="237" t="s">
        <v>176</v>
      </c>
      <c r="E211" s="238" t="s">
        <v>19</v>
      </c>
      <c r="F211" s="239" t="s">
        <v>271</v>
      </c>
      <c r="G211" s="236"/>
      <c r="H211" s="240">
        <v>44.200000000000003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176</v>
      </c>
      <c r="AU211" s="246" t="s">
        <v>89</v>
      </c>
      <c r="AV211" s="13" t="s">
        <v>84</v>
      </c>
      <c r="AW211" s="13" t="s">
        <v>33</v>
      </c>
      <c r="AX211" s="13" t="s">
        <v>72</v>
      </c>
      <c r="AY211" s="246" t="s">
        <v>165</v>
      </c>
    </row>
    <row r="212" s="13" customFormat="1">
      <c r="A212" s="13"/>
      <c r="B212" s="235"/>
      <c r="C212" s="236"/>
      <c r="D212" s="237" t="s">
        <v>176</v>
      </c>
      <c r="E212" s="238" t="s">
        <v>19</v>
      </c>
      <c r="F212" s="239" t="s">
        <v>272</v>
      </c>
      <c r="G212" s="236"/>
      <c r="H212" s="240">
        <v>31.719999999999999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176</v>
      </c>
      <c r="AU212" s="246" t="s">
        <v>89</v>
      </c>
      <c r="AV212" s="13" t="s">
        <v>84</v>
      </c>
      <c r="AW212" s="13" t="s">
        <v>33</v>
      </c>
      <c r="AX212" s="13" t="s">
        <v>72</v>
      </c>
      <c r="AY212" s="246" t="s">
        <v>165</v>
      </c>
    </row>
    <row r="213" s="13" customFormat="1">
      <c r="A213" s="13"/>
      <c r="B213" s="235"/>
      <c r="C213" s="236"/>
      <c r="D213" s="237" t="s">
        <v>176</v>
      </c>
      <c r="E213" s="238" t="s">
        <v>19</v>
      </c>
      <c r="F213" s="239" t="s">
        <v>273</v>
      </c>
      <c r="G213" s="236"/>
      <c r="H213" s="240">
        <v>43.159999999999997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176</v>
      </c>
      <c r="AU213" s="246" t="s">
        <v>89</v>
      </c>
      <c r="AV213" s="13" t="s">
        <v>84</v>
      </c>
      <c r="AW213" s="13" t="s">
        <v>33</v>
      </c>
      <c r="AX213" s="13" t="s">
        <v>72</v>
      </c>
      <c r="AY213" s="246" t="s">
        <v>165</v>
      </c>
    </row>
    <row r="214" s="13" customFormat="1">
      <c r="A214" s="13"/>
      <c r="B214" s="235"/>
      <c r="C214" s="236"/>
      <c r="D214" s="237" t="s">
        <v>176</v>
      </c>
      <c r="E214" s="238" t="s">
        <v>19</v>
      </c>
      <c r="F214" s="239" t="s">
        <v>274</v>
      </c>
      <c r="G214" s="236"/>
      <c r="H214" s="240">
        <v>31.719999999999999</v>
      </c>
      <c r="I214" s="241"/>
      <c r="J214" s="236"/>
      <c r="K214" s="236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176</v>
      </c>
      <c r="AU214" s="246" t="s">
        <v>89</v>
      </c>
      <c r="AV214" s="13" t="s">
        <v>84</v>
      </c>
      <c r="AW214" s="13" t="s">
        <v>33</v>
      </c>
      <c r="AX214" s="13" t="s">
        <v>72</v>
      </c>
      <c r="AY214" s="246" t="s">
        <v>165</v>
      </c>
    </row>
    <row r="215" s="13" customFormat="1">
      <c r="A215" s="13"/>
      <c r="B215" s="235"/>
      <c r="C215" s="236"/>
      <c r="D215" s="237" t="s">
        <v>176</v>
      </c>
      <c r="E215" s="238" t="s">
        <v>19</v>
      </c>
      <c r="F215" s="239" t="s">
        <v>275</v>
      </c>
      <c r="G215" s="236"/>
      <c r="H215" s="240">
        <v>44.200000000000003</v>
      </c>
      <c r="I215" s="241"/>
      <c r="J215" s="236"/>
      <c r="K215" s="236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176</v>
      </c>
      <c r="AU215" s="246" t="s">
        <v>89</v>
      </c>
      <c r="AV215" s="13" t="s">
        <v>84</v>
      </c>
      <c r="AW215" s="13" t="s">
        <v>33</v>
      </c>
      <c r="AX215" s="13" t="s">
        <v>72</v>
      </c>
      <c r="AY215" s="246" t="s">
        <v>165</v>
      </c>
    </row>
    <row r="216" s="13" customFormat="1">
      <c r="A216" s="13"/>
      <c r="B216" s="235"/>
      <c r="C216" s="236"/>
      <c r="D216" s="237" t="s">
        <v>176</v>
      </c>
      <c r="E216" s="238" t="s">
        <v>19</v>
      </c>
      <c r="F216" s="239" t="s">
        <v>276</v>
      </c>
      <c r="G216" s="236"/>
      <c r="H216" s="240">
        <v>23.920000000000002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176</v>
      </c>
      <c r="AU216" s="246" t="s">
        <v>89</v>
      </c>
      <c r="AV216" s="13" t="s">
        <v>84</v>
      </c>
      <c r="AW216" s="13" t="s">
        <v>33</v>
      </c>
      <c r="AX216" s="13" t="s">
        <v>72</v>
      </c>
      <c r="AY216" s="246" t="s">
        <v>165</v>
      </c>
    </row>
    <row r="217" s="13" customFormat="1">
      <c r="A217" s="13"/>
      <c r="B217" s="235"/>
      <c r="C217" s="236"/>
      <c r="D217" s="237" t="s">
        <v>176</v>
      </c>
      <c r="E217" s="238" t="s">
        <v>19</v>
      </c>
      <c r="F217" s="239" t="s">
        <v>277</v>
      </c>
      <c r="G217" s="236"/>
      <c r="H217" s="240">
        <v>15.6</v>
      </c>
      <c r="I217" s="241"/>
      <c r="J217" s="236"/>
      <c r="K217" s="236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176</v>
      </c>
      <c r="AU217" s="246" t="s">
        <v>89</v>
      </c>
      <c r="AV217" s="13" t="s">
        <v>84</v>
      </c>
      <c r="AW217" s="13" t="s">
        <v>33</v>
      </c>
      <c r="AX217" s="13" t="s">
        <v>72</v>
      </c>
      <c r="AY217" s="246" t="s">
        <v>165</v>
      </c>
    </row>
    <row r="218" s="16" customFormat="1">
      <c r="A218" s="16"/>
      <c r="B218" s="268"/>
      <c r="C218" s="269"/>
      <c r="D218" s="237" t="s">
        <v>176</v>
      </c>
      <c r="E218" s="270" t="s">
        <v>19</v>
      </c>
      <c r="F218" s="271" t="s">
        <v>252</v>
      </c>
      <c r="G218" s="269"/>
      <c r="H218" s="272">
        <v>378.84000000000003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8" t="s">
        <v>176</v>
      </c>
      <c r="AU218" s="278" t="s">
        <v>89</v>
      </c>
      <c r="AV218" s="16" t="s">
        <v>89</v>
      </c>
      <c r="AW218" s="16" t="s">
        <v>33</v>
      </c>
      <c r="AX218" s="16" t="s">
        <v>72</v>
      </c>
      <c r="AY218" s="278" t="s">
        <v>165</v>
      </c>
    </row>
    <row r="219" s="15" customFormat="1">
      <c r="A219" s="15"/>
      <c r="B219" s="257"/>
      <c r="C219" s="258"/>
      <c r="D219" s="237" t="s">
        <v>176</v>
      </c>
      <c r="E219" s="259" t="s">
        <v>19</v>
      </c>
      <c r="F219" s="260" t="s">
        <v>198</v>
      </c>
      <c r="G219" s="258"/>
      <c r="H219" s="261">
        <v>632.56000000000006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7" t="s">
        <v>176</v>
      </c>
      <c r="AU219" s="267" t="s">
        <v>89</v>
      </c>
      <c r="AV219" s="15" t="s">
        <v>105</v>
      </c>
      <c r="AW219" s="15" t="s">
        <v>33</v>
      </c>
      <c r="AX219" s="15" t="s">
        <v>79</v>
      </c>
      <c r="AY219" s="267" t="s">
        <v>165</v>
      </c>
    </row>
    <row r="220" s="12" customFormat="1" ht="20.88" customHeight="1">
      <c r="A220" s="12"/>
      <c r="B220" s="201"/>
      <c r="C220" s="202"/>
      <c r="D220" s="203" t="s">
        <v>71</v>
      </c>
      <c r="E220" s="215" t="s">
        <v>278</v>
      </c>
      <c r="F220" s="215" t="s">
        <v>279</v>
      </c>
      <c r="G220" s="202"/>
      <c r="H220" s="202"/>
      <c r="I220" s="205"/>
      <c r="J220" s="216">
        <f>BK220</f>
        <v>0</v>
      </c>
      <c r="K220" s="202"/>
      <c r="L220" s="207"/>
      <c r="M220" s="208"/>
      <c r="N220" s="209"/>
      <c r="O220" s="209"/>
      <c r="P220" s="210">
        <f>SUM(P221:P251)</f>
        <v>0</v>
      </c>
      <c r="Q220" s="209"/>
      <c r="R220" s="210">
        <f>SUM(R221:R251)</f>
        <v>10.38269</v>
      </c>
      <c r="S220" s="209"/>
      <c r="T220" s="211">
        <f>SUM(T221:T251)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2" t="s">
        <v>79</v>
      </c>
      <c r="AT220" s="213" t="s">
        <v>71</v>
      </c>
      <c r="AU220" s="213" t="s">
        <v>84</v>
      </c>
      <c r="AY220" s="212" t="s">
        <v>165</v>
      </c>
      <c r="BK220" s="214">
        <f>SUM(BK221:BK251)</f>
        <v>0</v>
      </c>
    </row>
    <row r="221" s="2" customFormat="1" ht="24.15" customHeight="1">
      <c r="A221" s="41"/>
      <c r="B221" s="42"/>
      <c r="C221" s="217" t="s">
        <v>280</v>
      </c>
      <c r="D221" s="217" t="s">
        <v>167</v>
      </c>
      <c r="E221" s="218" t="s">
        <v>281</v>
      </c>
      <c r="F221" s="219" t="s">
        <v>282</v>
      </c>
      <c r="G221" s="220" t="s">
        <v>283</v>
      </c>
      <c r="H221" s="221">
        <v>0.75</v>
      </c>
      <c r="I221" s="222"/>
      <c r="J221" s="223">
        <f>ROUND(I221*H221,2)</f>
        <v>0</v>
      </c>
      <c r="K221" s="219" t="s">
        <v>171</v>
      </c>
      <c r="L221" s="47"/>
      <c r="M221" s="224" t="s">
        <v>19</v>
      </c>
      <c r="N221" s="225" t="s">
        <v>46</v>
      </c>
      <c r="O221" s="87"/>
      <c r="P221" s="226">
        <f>O221*H221</f>
        <v>0</v>
      </c>
      <c r="Q221" s="226">
        <v>2.3010199999999998</v>
      </c>
      <c r="R221" s="226">
        <f>Q221*H221</f>
        <v>1.725765</v>
      </c>
      <c r="S221" s="226">
        <v>0</v>
      </c>
      <c r="T221" s="22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8" t="s">
        <v>105</v>
      </c>
      <c r="AT221" s="228" t="s">
        <v>167</v>
      </c>
      <c r="AU221" s="228" t="s">
        <v>89</v>
      </c>
      <c r="AY221" s="20" t="s">
        <v>165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20" t="s">
        <v>172</v>
      </c>
      <c r="BK221" s="229">
        <f>ROUND(I221*H221,2)</f>
        <v>0</v>
      </c>
      <c r="BL221" s="20" t="s">
        <v>105</v>
      </c>
      <c r="BM221" s="228" t="s">
        <v>284</v>
      </c>
    </row>
    <row r="222" s="2" customFormat="1">
      <c r="A222" s="41"/>
      <c r="B222" s="42"/>
      <c r="C222" s="43"/>
      <c r="D222" s="230" t="s">
        <v>174</v>
      </c>
      <c r="E222" s="43"/>
      <c r="F222" s="231" t="s">
        <v>285</v>
      </c>
      <c r="G222" s="43"/>
      <c r="H222" s="43"/>
      <c r="I222" s="232"/>
      <c r="J222" s="43"/>
      <c r="K222" s="43"/>
      <c r="L222" s="47"/>
      <c r="M222" s="233"/>
      <c r="N222" s="23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174</v>
      </c>
      <c r="AU222" s="20" t="s">
        <v>89</v>
      </c>
    </row>
    <row r="223" s="13" customFormat="1">
      <c r="A223" s="13"/>
      <c r="B223" s="235"/>
      <c r="C223" s="236"/>
      <c r="D223" s="237" t="s">
        <v>176</v>
      </c>
      <c r="E223" s="238" t="s">
        <v>19</v>
      </c>
      <c r="F223" s="239" t="s">
        <v>286</v>
      </c>
      <c r="G223" s="236"/>
      <c r="H223" s="240">
        <v>0.75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176</v>
      </c>
      <c r="AU223" s="246" t="s">
        <v>89</v>
      </c>
      <c r="AV223" s="13" t="s">
        <v>84</v>
      </c>
      <c r="AW223" s="13" t="s">
        <v>33</v>
      </c>
      <c r="AX223" s="13" t="s">
        <v>72</v>
      </c>
      <c r="AY223" s="246" t="s">
        <v>165</v>
      </c>
    </row>
    <row r="224" s="16" customFormat="1">
      <c r="A224" s="16"/>
      <c r="B224" s="268"/>
      <c r="C224" s="269"/>
      <c r="D224" s="237" t="s">
        <v>176</v>
      </c>
      <c r="E224" s="270" t="s">
        <v>19</v>
      </c>
      <c r="F224" s="271" t="s">
        <v>252</v>
      </c>
      <c r="G224" s="269"/>
      <c r="H224" s="272">
        <v>0.75</v>
      </c>
      <c r="I224" s="273"/>
      <c r="J224" s="269"/>
      <c r="K224" s="269"/>
      <c r="L224" s="274"/>
      <c r="M224" s="275"/>
      <c r="N224" s="276"/>
      <c r="O224" s="276"/>
      <c r="P224" s="276"/>
      <c r="Q224" s="276"/>
      <c r="R224" s="276"/>
      <c r="S224" s="276"/>
      <c r="T224" s="277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78" t="s">
        <v>176</v>
      </c>
      <c r="AU224" s="278" t="s">
        <v>89</v>
      </c>
      <c r="AV224" s="16" t="s">
        <v>89</v>
      </c>
      <c r="AW224" s="16" t="s">
        <v>33</v>
      </c>
      <c r="AX224" s="16" t="s">
        <v>79</v>
      </c>
      <c r="AY224" s="278" t="s">
        <v>165</v>
      </c>
    </row>
    <row r="225" s="2" customFormat="1" ht="21.75" customHeight="1">
      <c r="A225" s="41"/>
      <c r="B225" s="42"/>
      <c r="C225" s="217" t="s">
        <v>287</v>
      </c>
      <c r="D225" s="217" t="s">
        <v>167</v>
      </c>
      <c r="E225" s="218" t="s">
        <v>288</v>
      </c>
      <c r="F225" s="219" t="s">
        <v>289</v>
      </c>
      <c r="G225" s="220" t="s">
        <v>170</v>
      </c>
      <c r="H225" s="221">
        <v>58.799999999999997</v>
      </c>
      <c r="I225" s="222"/>
      <c r="J225" s="223">
        <f>ROUND(I225*H225,2)</f>
        <v>0</v>
      </c>
      <c r="K225" s="219" t="s">
        <v>171</v>
      </c>
      <c r="L225" s="47"/>
      <c r="M225" s="224" t="s">
        <v>19</v>
      </c>
      <c r="N225" s="225" t="s">
        <v>46</v>
      </c>
      <c r="O225" s="87"/>
      <c r="P225" s="226">
        <f>O225*H225</f>
        <v>0</v>
      </c>
      <c r="Q225" s="226">
        <v>0.042000000000000003</v>
      </c>
      <c r="R225" s="226">
        <f>Q225*H225</f>
        <v>2.4696000000000002</v>
      </c>
      <c r="S225" s="226">
        <v>0</v>
      </c>
      <c r="T225" s="22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8" t="s">
        <v>105</v>
      </c>
      <c r="AT225" s="228" t="s">
        <v>167</v>
      </c>
      <c r="AU225" s="228" t="s">
        <v>89</v>
      </c>
      <c r="AY225" s="20" t="s">
        <v>165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20" t="s">
        <v>172</v>
      </c>
      <c r="BK225" s="229">
        <f>ROUND(I225*H225,2)</f>
        <v>0</v>
      </c>
      <c r="BL225" s="20" t="s">
        <v>105</v>
      </c>
      <c r="BM225" s="228" t="s">
        <v>290</v>
      </c>
    </row>
    <row r="226" s="2" customFormat="1">
      <c r="A226" s="41"/>
      <c r="B226" s="42"/>
      <c r="C226" s="43"/>
      <c r="D226" s="230" t="s">
        <v>174</v>
      </c>
      <c r="E226" s="43"/>
      <c r="F226" s="231" t="s">
        <v>291</v>
      </c>
      <c r="G226" s="43"/>
      <c r="H226" s="43"/>
      <c r="I226" s="232"/>
      <c r="J226" s="43"/>
      <c r="K226" s="43"/>
      <c r="L226" s="47"/>
      <c r="M226" s="233"/>
      <c r="N226" s="23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174</v>
      </c>
      <c r="AU226" s="20" t="s">
        <v>89</v>
      </c>
    </row>
    <row r="227" s="14" customFormat="1">
      <c r="A227" s="14"/>
      <c r="B227" s="247"/>
      <c r="C227" s="248"/>
      <c r="D227" s="237" t="s">
        <v>176</v>
      </c>
      <c r="E227" s="249" t="s">
        <v>19</v>
      </c>
      <c r="F227" s="250" t="s">
        <v>292</v>
      </c>
      <c r="G227" s="248"/>
      <c r="H227" s="249" t="s">
        <v>19</v>
      </c>
      <c r="I227" s="251"/>
      <c r="J227" s="248"/>
      <c r="K227" s="248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176</v>
      </c>
      <c r="AU227" s="256" t="s">
        <v>89</v>
      </c>
      <c r="AV227" s="14" t="s">
        <v>79</v>
      </c>
      <c r="AW227" s="14" t="s">
        <v>33</v>
      </c>
      <c r="AX227" s="14" t="s">
        <v>72</v>
      </c>
      <c r="AY227" s="256" t="s">
        <v>165</v>
      </c>
    </row>
    <row r="228" s="14" customFormat="1">
      <c r="A228" s="14"/>
      <c r="B228" s="247"/>
      <c r="C228" s="248"/>
      <c r="D228" s="237" t="s">
        <v>176</v>
      </c>
      <c r="E228" s="249" t="s">
        <v>19</v>
      </c>
      <c r="F228" s="250" t="s">
        <v>207</v>
      </c>
      <c r="G228" s="248"/>
      <c r="H228" s="249" t="s">
        <v>19</v>
      </c>
      <c r="I228" s="251"/>
      <c r="J228" s="248"/>
      <c r="K228" s="248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176</v>
      </c>
      <c r="AU228" s="256" t="s">
        <v>89</v>
      </c>
      <c r="AV228" s="14" t="s">
        <v>79</v>
      </c>
      <c r="AW228" s="14" t="s">
        <v>33</v>
      </c>
      <c r="AX228" s="14" t="s">
        <v>72</v>
      </c>
      <c r="AY228" s="256" t="s">
        <v>165</v>
      </c>
    </row>
    <row r="229" s="13" customFormat="1">
      <c r="A229" s="13"/>
      <c r="B229" s="235"/>
      <c r="C229" s="236"/>
      <c r="D229" s="237" t="s">
        <v>176</v>
      </c>
      <c r="E229" s="238" t="s">
        <v>19</v>
      </c>
      <c r="F229" s="239" t="s">
        <v>293</v>
      </c>
      <c r="G229" s="236"/>
      <c r="H229" s="240">
        <v>7.2999999999999998</v>
      </c>
      <c r="I229" s="241"/>
      <c r="J229" s="236"/>
      <c r="K229" s="236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176</v>
      </c>
      <c r="AU229" s="246" t="s">
        <v>89</v>
      </c>
      <c r="AV229" s="13" t="s">
        <v>84</v>
      </c>
      <c r="AW229" s="13" t="s">
        <v>33</v>
      </c>
      <c r="AX229" s="13" t="s">
        <v>72</v>
      </c>
      <c r="AY229" s="246" t="s">
        <v>165</v>
      </c>
    </row>
    <row r="230" s="13" customFormat="1">
      <c r="A230" s="13"/>
      <c r="B230" s="235"/>
      <c r="C230" s="236"/>
      <c r="D230" s="237" t="s">
        <v>176</v>
      </c>
      <c r="E230" s="238" t="s">
        <v>19</v>
      </c>
      <c r="F230" s="239" t="s">
        <v>294</v>
      </c>
      <c r="G230" s="236"/>
      <c r="H230" s="240">
        <v>4.4000000000000004</v>
      </c>
      <c r="I230" s="241"/>
      <c r="J230" s="236"/>
      <c r="K230" s="236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176</v>
      </c>
      <c r="AU230" s="246" t="s">
        <v>89</v>
      </c>
      <c r="AV230" s="13" t="s">
        <v>84</v>
      </c>
      <c r="AW230" s="13" t="s">
        <v>33</v>
      </c>
      <c r="AX230" s="13" t="s">
        <v>72</v>
      </c>
      <c r="AY230" s="246" t="s">
        <v>165</v>
      </c>
    </row>
    <row r="231" s="13" customFormat="1">
      <c r="A231" s="13"/>
      <c r="B231" s="235"/>
      <c r="C231" s="236"/>
      <c r="D231" s="237" t="s">
        <v>176</v>
      </c>
      <c r="E231" s="238" t="s">
        <v>19</v>
      </c>
      <c r="F231" s="239" t="s">
        <v>295</v>
      </c>
      <c r="G231" s="236"/>
      <c r="H231" s="240">
        <v>4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176</v>
      </c>
      <c r="AU231" s="246" t="s">
        <v>89</v>
      </c>
      <c r="AV231" s="13" t="s">
        <v>84</v>
      </c>
      <c r="AW231" s="13" t="s">
        <v>33</v>
      </c>
      <c r="AX231" s="13" t="s">
        <v>72</v>
      </c>
      <c r="AY231" s="246" t="s">
        <v>165</v>
      </c>
    </row>
    <row r="232" s="13" customFormat="1">
      <c r="A232" s="13"/>
      <c r="B232" s="235"/>
      <c r="C232" s="236"/>
      <c r="D232" s="237" t="s">
        <v>176</v>
      </c>
      <c r="E232" s="238" t="s">
        <v>19</v>
      </c>
      <c r="F232" s="239" t="s">
        <v>296</v>
      </c>
      <c r="G232" s="236"/>
      <c r="H232" s="240">
        <v>12.9</v>
      </c>
      <c r="I232" s="241"/>
      <c r="J232" s="236"/>
      <c r="K232" s="236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176</v>
      </c>
      <c r="AU232" s="246" t="s">
        <v>89</v>
      </c>
      <c r="AV232" s="13" t="s">
        <v>84</v>
      </c>
      <c r="AW232" s="13" t="s">
        <v>33</v>
      </c>
      <c r="AX232" s="13" t="s">
        <v>72</v>
      </c>
      <c r="AY232" s="246" t="s">
        <v>165</v>
      </c>
    </row>
    <row r="233" s="13" customFormat="1">
      <c r="A233" s="13"/>
      <c r="B233" s="235"/>
      <c r="C233" s="236"/>
      <c r="D233" s="237" t="s">
        <v>176</v>
      </c>
      <c r="E233" s="238" t="s">
        <v>19</v>
      </c>
      <c r="F233" s="239" t="s">
        <v>297</v>
      </c>
      <c r="G233" s="236"/>
      <c r="H233" s="240">
        <v>20.199999999999999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176</v>
      </c>
      <c r="AU233" s="246" t="s">
        <v>89</v>
      </c>
      <c r="AV233" s="13" t="s">
        <v>84</v>
      </c>
      <c r="AW233" s="13" t="s">
        <v>33</v>
      </c>
      <c r="AX233" s="13" t="s">
        <v>72</v>
      </c>
      <c r="AY233" s="246" t="s">
        <v>165</v>
      </c>
    </row>
    <row r="234" s="13" customFormat="1">
      <c r="A234" s="13"/>
      <c r="B234" s="235"/>
      <c r="C234" s="236"/>
      <c r="D234" s="237" t="s">
        <v>176</v>
      </c>
      <c r="E234" s="238" t="s">
        <v>19</v>
      </c>
      <c r="F234" s="239" t="s">
        <v>298</v>
      </c>
      <c r="G234" s="236"/>
      <c r="H234" s="240">
        <v>10</v>
      </c>
      <c r="I234" s="241"/>
      <c r="J234" s="236"/>
      <c r="K234" s="236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176</v>
      </c>
      <c r="AU234" s="246" t="s">
        <v>89</v>
      </c>
      <c r="AV234" s="13" t="s">
        <v>84</v>
      </c>
      <c r="AW234" s="13" t="s">
        <v>33</v>
      </c>
      <c r="AX234" s="13" t="s">
        <v>72</v>
      </c>
      <c r="AY234" s="246" t="s">
        <v>165</v>
      </c>
    </row>
    <row r="235" s="16" customFormat="1">
      <c r="A235" s="16"/>
      <c r="B235" s="268"/>
      <c r="C235" s="269"/>
      <c r="D235" s="237" t="s">
        <v>176</v>
      </c>
      <c r="E235" s="270" t="s">
        <v>19</v>
      </c>
      <c r="F235" s="271" t="s">
        <v>252</v>
      </c>
      <c r="G235" s="269"/>
      <c r="H235" s="272">
        <v>58.799999999999997</v>
      </c>
      <c r="I235" s="273"/>
      <c r="J235" s="269"/>
      <c r="K235" s="269"/>
      <c r="L235" s="274"/>
      <c r="M235" s="275"/>
      <c r="N235" s="276"/>
      <c r="O235" s="276"/>
      <c r="P235" s="276"/>
      <c r="Q235" s="276"/>
      <c r="R235" s="276"/>
      <c r="S235" s="276"/>
      <c r="T235" s="277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8" t="s">
        <v>176</v>
      </c>
      <c r="AU235" s="278" t="s">
        <v>89</v>
      </c>
      <c r="AV235" s="16" t="s">
        <v>89</v>
      </c>
      <c r="AW235" s="16" t="s">
        <v>33</v>
      </c>
      <c r="AX235" s="16" t="s">
        <v>72</v>
      </c>
      <c r="AY235" s="278" t="s">
        <v>165</v>
      </c>
    </row>
    <row r="236" s="15" customFormat="1">
      <c r="A236" s="15"/>
      <c r="B236" s="257"/>
      <c r="C236" s="258"/>
      <c r="D236" s="237" t="s">
        <v>176</v>
      </c>
      <c r="E236" s="259" t="s">
        <v>19</v>
      </c>
      <c r="F236" s="260" t="s">
        <v>198</v>
      </c>
      <c r="G236" s="258"/>
      <c r="H236" s="261">
        <v>58.799999999999997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7" t="s">
        <v>176</v>
      </c>
      <c r="AU236" s="267" t="s">
        <v>89</v>
      </c>
      <c r="AV236" s="15" t="s">
        <v>105</v>
      </c>
      <c r="AW236" s="15" t="s">
        <v>33</v>
      </c>
      <c r="AX236" s="15" t="s">
        <v>79</v>
      </c>
      <c r="AY236" s="267" t="s">
        <v>165</v>
      </c>
    </row>
    <row r="237" s="2" customFormat="1" ht="21.75" customHeight="1">
      <c r="A237" s="41"/>
      <c r="B237" s="42"/>
      <c r="C237" s="217" t="s">
        <v>299</v>
      </c>
      <c r="D237" s="217" t="s">
        <v>167</v>
      </c>
      <c r="E237" s="218" t="s">
        <v>300</v>
      </c>
      <c r="F237" s="219" t="s">
        <v>301</v>
      </c>
      <c r="G237" s="220" t="s">
        <v>170</v>
      </c>
      <c r="H237" s="221">
        <v>58.799999999999997</v>
      </c>
      <c r="I237" s="222"/>
      <c r="J237" s="223">
        <f>ROUND(I237*H237,2)</f>
        <v>0</v>
      </c>
      <c r="K237" s="219" t="s">
        <v>171</v>
      </c>
      <c r="L237" s="47"/>
      <c r="M237" s="224" t="s">
        <v>19</v>
      </c>
      <c r="N237" s="225" t="s">
        <v>46</v>
      </c>
      <c r="O237" s="87"/>
      <c r="P237" s="226">
        <f>O237*H237</f>
        <v>0</v>
      </c>
      <c r="Q237" s="226">
        <v>0.105</v>
      </c>
      <c r="R237" s="226">
        <f>Q237*H237</f>
        <v>6.1739999999999995</v>
      </c>
      <c r="S237" s="226">
        <v>0</v>
      </c>
      <c r="T237" s="22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8" t="s">
        <v>105</v>
      </c>
      <c r="AT237" s="228" t="s">
        <v>167</v>
      </c>
      <c r="AU237" s="228" t="s">
        <v>89</v>
      </c>
      <c r="AY237" s="20" t="s">
        <v>165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20" t="s">
        <v>172</v>
      </c>
      <c r="BK237" s="229">
        <f>ROUND(I237*H237,2)</f>
        <v>0</v>
      </c>
      <c r="BL237" s="20" t="s">
        <v>105</v>
      </c>
      <c r="BM237" s="228" t="s">
        <v>302</v>
      </c>
    </row>
    <row r="238" s="2" customFormat="1">
      <c r="A238" s="41"/>
      <c r="B238" s="42"/>
      <c r="C238" s="43"/>
      <c r="D238" s="230" t="s">
        <v>174</v>
      </c>
      <c r="E238" s="43"/>
      <c r="F238" s="231" t="s">
        <v>303</v>
      </c>
      <c r="G238" s="43"/>
      <c r="H238" s="43"/>
      <c r="I238" s="232"/>
      <c r="J238" s="43"/>
      <c r="K238" s="43"/>
      <c r="L238" s="47"/>
      <c r="M238" s="233"/>
      <c r="N238" s="23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174</v>
      </c>
      <c r="AU238" s="20" t="s">
        <v>89</v>
      </c>
    </row>
    <row r="239" s="14" customFormat="1">
      <c r="A239" s="14"/>
      <c r="B239" s="247"/>
      <c r="C239" s="248"/>
      <c r="D239" s="237" t="s">
        <v>176</v>
      </c>
      <c r="E239" s="249" t="s">
        <v>19</v>
      </c>
      <c r="F239" s="250" t="s">
        <v>207</v>
      </c>
      <c r="G239" s="248"/>
      <c r="H239" s="249" t="s">
        <v>19</v>
      </c>
      <c r="I239" s="251"/>
      <c r="J239" s="248"/>
      <c r="K239" s="248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176</v>
      </c>
      <c r="AU239" s="256" t="s">
        <v>89</v>
      </c>
      <c r="AV239" s="14" t="s">
        <v>79</v>
      </c>
      <c r="AW239" s="14" t="s">
        <v>33</v>
      </c>
      <c r="AX239" s="14" t="s">
        <v>72</v>
      </c>
      <c r="AY239" s="256" t="s">
        <v>165</v>
      </c>
    </row>
    <row r="240" s="13" customFormat="1">
      <c r="A240" s="13"/>
      <c r="B240" s="235"/>
      <c r="C240" s="236"/>
      <c r="D240" s="237" t="s">
        <v>176</v>
      </c>
      <c r="E240" s="238" t="s">
        <v>19</v>
      </c>
      <c r="F240" s="239" t="s">
        <v>293</v>
      </c>
      <c r="G240" s="236"/>
      <c r="H240" s="240">
        <v>7.2999999999999998</v>
      </c>
      <c r="I240" s="241"/>
      <c r="J240" s="236"/>
      <c r="K240" s="236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176</v>
      </c>
      <c r="AU240" s="246" t="s">
        <v>89</v>
      </c>
      <c r="AV240" s="13" t="s">
        <v>84</v>
      </c>
      <c r="AW240" s="13" t="s">
        <v>33</v>
      </c>
      <c r="AX240" s="13" t="s">
        <v>72</v>
      </c>
      <c r="AY240" s="246" t="s">
        <v>165</v>
      </c>
    </row>
    <row r="241" s="13" customFormat="1">
      <c r="A241" s="13"/>
      <c r="B241" s="235"/>
      <c r="C241" s="236"/>
      <c r="D241" s="237" t="s">
        <v>176</v>
      </c>
      <c r="E241" s="238" t="s">
        <v>19</v>
      </c>
      <c r="F241" s="239" t="s">
        <v>294</v>
      </c>
      <c r="G241" s="236"/>
      <c r="H241" s="240">
        <v>4.4000000000000004</v>
      </c>
      <c r="I241" s="241"/>
      <c r="J241" s="236"/>
      <c r="K241" s="236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176</v>
      </c>
      <c r="AU241" s="246" t="s">
        <v>89</v>
      </c>
      <c r="AV241" s="13" t="s">
        <v>84</v>
      </c>
      <c r="AW241" s="13" t="s">
        <v>33</v>
      </c>
      <c r="AX241" s="13" t="s">
        <v>72</v>
      </c>
      <c r="AY241" s="246" t="s">
        <v>165</v>
      </c>
    </row>
    <row r="242" s="13" customFormat="1">
      <c r="A242" s="13"/>
      <c r="B242" s="235"/>
      <c r="C242" s="236"/>
      <c r="D242" s="237" t="s">
        <v>176</v>
      </c>
      <c r="E242" s="238" t="s">
        <v>19</v>
      </c>
      <c r="F242" s="239" t="s">
        <v>295</v>
      </c>
      <c r="G242" s="236"/>
      <c r="H242" s="240">
        <v>4</v>
      </c>
      <c r="I242" s="241"/>
      <c r="J242" s="236"/>
      <c r="K242" s="236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176</v>
      </c>
      <c r="AU242" s="246" t="s">
        <v>89</v>
      </c>
      <c r="AV242" s="13" t="s">
        <v>84</v>
      </c>
      <c r="AW242" s="13" t="s">
        <v>33</v>
      </c>
      <c r="AX242" s="13" t="s">
        <v>72</v>
      </c>
      <c r="AY242" s="246" t="s">
        <v>165</v>
      </c>
    </row>
    <row r="243" s="13" customFormat="1">
      <c r="A243" s="13"/>
      <c r="B243" s="235"/>
      <c r="C243" s="236"/>
      <c r="D243" s="237" t="s">
        <v>176</v>
      </c>
      <c r="E243" s="238" t="s">
        <v>19</v>
      </c>
      <c r="F243" s="239" t="s">
        <v>296</v>
      </c>
      <c r="G243" s="236"/>
      <c r="H243" s="240">
        <v>12.9</v>
      </c>
      <c r="I243" s="241"/>
      <c r="J243" s="236"/>
      <c r="K243" s="236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176</v>
      </c>
      <c r="AU243" s="246" t="s">
        <v>89</v>
      </c>
      <c r="AV243" s="13" t="s">
        <v>84</v>
      </c>
      <c r="AW243" s="13" t="s">
        <v>33</v>
      </c>
      <c r="AX243" s="13" t="s">
        <v>72</v>
      </c>
      <c r="AY243" s="246" t="s">
        <v>165</v>
      </c>
    </row>
    <row r="244" s="13" customFormat="1">
      <c r="A244" s="13"/>
      <c r="B244" s="235"/>
      <c r="C244" s="236"/>
      <c r="D244" s="237" t="s">
        <v>176</v>
      </c>
      <c r="E244" s="238" t="s">
        <v>19</v>
      </c>
      <c r="F244" s="239" t="s">
        <v>297</v>
      </c>
      <c r="G244" s="236"/>
      <c r="H244" s="240">
        <v>20.199999999999999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176</v>
      </c>
      <c r="AU244" s="246" t="s">
        <v>89</v>
      </c>
      <c r="AV244" s="13" t="s">
        <v>84</v>
      </c>
      <c r="AW244" s="13" t="s">
        <v>33</v>
      </c>
      <c r="AX244" s="13" t="s">
        <v>72</v>
      </c>
      <c r="AY244" s="246" t="s">
        <v>165</v>
      </c>
    </row>
    <row r="245" s="13" customFormat="1">
      <c r="A245" s="13"/>
      <c r="B245" s="235"/>
      <c r="C245" s="236"/>
      <c r="D245" s="237" t="s">
        <v>176</v>
      </c>
      <c r="E245" s="238" t="s">
        <v>19</v>
      </c>
      <c r="F245" s="239" t="s">
        <v>298</v>
      </c>
      <c r="G245" s="236"/>
      <c r="H245" s="240">
        <v>10</v>
      </c>
      <c r="I245" s="241"/>
      <c r="J245" s="236"/>
      <c r="K245" s="236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176</v>
      </c>
      <c r="AU245" s="246" t="s">
        <v>89</v>
      </c>
      <c r="AV245" s="13" t="s">
        <v>84</v>
      </c>
      <c r="AW245" s="13" t="s">
        <v>33</v>
      </c>
      <c r="AX245" s="13" t="s">
        <v>72</v>
      </c>
      <c r="AY245" s="246" t="s">
        <v>165</v>
      </c>
    </row>
    <row r="246" s="16" customFormat="1">
      <c r="A246" s="16"/>
      <c r="B246" s="268"/>
      <c r="C246" s="269"/>
      <c r="D246" s="237" t="s">
        <v>176</v>
      </c>
      <c r="E246" s="270" t="s">
        <v>19</v>
      </c>
      <c r="F246" s="271" t="s">
        <v>252</v>
      </c>
      <c r="G246" s="269"/>
      <c r="H246" s="272">
        <v>58.799999999999997</v>
      </c>
      <c r="I246" s="273"/>
      <c r="J246" s="269"/>
      <c r="K246" s="269"/>
      <c r="L246" s="274"/>
      <c r="M246" s="275"/>
      <c r="N246" s="276"/>
      <c r="O246" s="276"/>
      <c r="P246" s="276"/>
      <c r="Q246" s="276"/>
      <c r="R246" s="276"/>
      <c r="S246" s="276"/>
      <c r="T246" s="277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78" t="s">
        <v>176</v>
      </c>
      <c r="AU246" s="278" t="s">
        <v>89</v>
      </c>
      <c r="AV246" s="16" t="s">
        <v>89</v>
      </c>
      <c r="AW246" s="16" t="s">
        <v>33</v>
      </c>
      <c r="AX246" s="16" t="s">
        <v>72</v>
      </c>
      <c r="AY246" s="278" t="s">
        <v>165</v>
      </c>
    </row>
    <row r="247" s="15" customFormat="1">
      <c r="A247" s="15"/>
      <c r="B247" s="257"/>
      <c r="C247" s="258"/>
      <c r="D247" s="237" t="s">
        <v>176</v>
      </c>
      <c r="E247" s="259" t="s">
        <v>19</v>
      </c>
      <c r="F247" s="260" t="s">
        <v>198</v>
      </c>
      <c r="G247" s="258"/>
      <c r="H247" s="261">
        <v>58.799999999999997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7" t="s">
        <v>176</v>
      </c>
      <c r="AU247" s="267" t="s">
        <v>89</v>
      </c>
      <c r="AV247" s="15" t="s">
        <v>105</v>
      </c>
      <c r="AW247" s="15" t="s">
        <v>33</v>
      </c>
      <c r="AX247" s="15" t="s">
        <v>79</v>
      </c>
      <c r="AY247" s="267" t="s">
        <v>165</v>
      </c>
    </row>
    <row r="248" s="2" customFormat="1" ht="16.5" customHeight="1">
      <c r="A248" s="41"/>
      <c r="B248" s="42"/>
      <c r="C248" s="217" t="s">
        <v>8</v>
      </c>
      <c r="D248" s="217" t="s">
        <v>167</v>
      </c>
      <c r="E248" s="218" t="s">
        <v>304</v>
      </c>
      <c r="F248" s="219" t="s">
        <v>305</v>
      </c>
      <c r="G248" s="220" t="s">
        <v>170</v>
      </c>
      <c r="H248" s="221">
        <v>102.5</v>
      </c>
      <c r="I248" s="222"/>
      <c r="J248" s="223">
        <f>ROUND(I248*H248,2)</f>
        <v>0</v>
      </c>
      <c r="K248" s="219" t="s">
        <v>171</v>
      </c>
      <c r="L248" s="47"/>
      <c r="M248" s="224" t="s">
        <v>19</v>
      </c>
      <c r="N248" s="225" t="s">
        <v>46</v>
      </c>
      <c r="O248" s="87"/>
      <c r="P248" s="226">
        <f>O248*H248</f>
        <v>0</v>
      </c>
      <c r="Q248" s="226">
        <v>0.00012999999999999999</v>
      </c>
      <c r="R248" s="226">
        <f>Q248*H248</f>
        <v>0.013324999999999998</v>
      </c>
      <c r="S248" s="226">
        <v>0</v>
      </c>
      <c r="T248" s="22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8" t="s">
        <v>105</v>
      </c>
      <c r="AT248" s="228" t="s">
        <v>167</v>
      </c>
      <c r="AU248" s="228" t="s">
        <v>89</v>
      </c>
      <c r="AY248" s="20" t="s">
        <v>165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20" t="s">
        <v>172</v>
      </c>
      <c r="BK248" s="229">
        <f>ROUND(I248*H248,2)</f>
        <v>0</v>
      </c>
      <c r="BL248" s="20" t="s">
        <v>105</v>
      </c>
      <c r="BM248" s="228" t="s">
        <v>306</v>
      </c>
    </row>
    <row r="249" s="2" customFormat="1">
      <c r="A249" s="41"/>
      <c r="B249" s="42"/>
      <c r="C249" s="43"/>
      <c r="D249" s="230" t="s">
        <v>174</v>
      </c>
      <c r="E249" s="43"/>
      <c r="F249" s="231" t="s">
        <v>307</v>
      </c>
      <c r="G249" s="43"/>
      <c r="H249" s="43"/>
      <c r="I249" s="232"/>
      <c r="J249" s="43"/>
      <c r="K249" s="43"/>
      <c r="L249" s="47"/>
      <c r="M249" s="233"/>
      <c r="N249" s="23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174</v>
      </c>
      <c r="AU249" s="20" t="s">
        <v>89</v>
      </c>
    </row>
    <row r="250" s="13" customFormat="1">
      <c r="A250" s="13"/>
      <c r="B250" s="235"/>
      <c r="C250" s="236"/>
      <c r="D250" s="237" t="s">
        <v>176</v>
      </c>
      <c r="E250" s="238" t="s">
        <v>19</v>
      </c>
      <c r="F250" s="239" t="s">
        <v>308</v>
      </c>
      <c r="G250" s="236"/>
      <c r="H250" s="240">
        <v>102.5</v>
      </c>
      <c r="I250" s="241"/>
      <c r="J250" s="236"/>
      <c r="K250" s="236"/>
      <c r="L250" s="242"/>
      <c r="M250" s="243"/>
      <c r="N250" s="244"/>
      <c r="O250" s="244"/>
      <c r="P250" s="244"/>
      <c r="Q250" s="244"/>
      <c r="R250" s="244"/>
      <c r="S250" s="244"/>
      <c r="T250" s="24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6" t="s">
        <v>176</v>
      </c>
      <c r="AU250" s="246" t="s">
        <v>89</v>
      </c>
      <c r="AV250" s="13" t="s">
        <v>84</v>
      </c>
      <c r="AW250" s="13" t="s">
        <v>33</v>
      </c>
      <c r="AX250" s="13" t="s">
        <v>72</v>
      </c>
      <c r="AY250" s="246" t="s">
        <v>165</v>
      </c>
    </row>
    <row r="251" s="16" customFormat="1">
      <c r="A251" s="16"/>
      <c r="B251" s="268"/>
      <c r="C251" s="269"/>
      <c r="D251" s="237" t="s">
        <v>176</v>
      </c>
      <c r="E251" s="270" t="s">
        <v>19</v>
      </c>
      <c r="F251" s="271" t="s">
        <v>252</v>
      </c>
      <c r="G251" s="269"/>
      <c r="H251" s="272">
        <v>102.5</v>
      </c>
      <c r="I251" s="273"/>
      <c r="J251" s="269"/>
      <c r="K251" s="269"/>
      <c r="L251" s="274"/>
      <c r="M251" s="275"/>
      <c r="N251" s="276"/>
      <c r="O251" s="276"/>
      <c r="P251" s="276"/>
      <c r="Q251" s="276"/>
      <c r="R251" s="276"/>
      <c r="S251" s="276"/>
      <c r="T251" s="277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78" t="s">
        <v>176</v>
      </c>
      <c r="AU251" s="278" t="s">
        <v>89</v>
      </c>
      <c r="AV251" s="16" t="s">
        <v>89</v>
      </c>
      <c r="AW251" s="16" t="s">
        <v>33</v>
      </c>
      <c r="AX251" s="16" t="s">
        <v>79</v>
      </c>
      <c r="AY251" s="278" t="s">
        <v>165</v>
      </c>
    </row>
    <row r="252" s="12" customFormat="1" ht="20.88" customHeight="1">
      <c r="A252" s="12"/>
      <c r="B252" s="201"/>
      <c r="C252" s="202"/>
      <c r="D252" s="203" t="s">
        <v>71</v>
      </c>
      <c r="E252" s="215" t="s">
        <v>309</v>
      </c>
      <c r="F252" s="215" t="s">
        <v>310</v>
      </c>
      <c r="G252" s="202"/>
      <c r="H252" s="202"/>
      <c r="I252" s="205"/>
      <c r="J252" s="216">
        <f>BK252</f>
        <v>0</v>
      </c>
      <c r="K252" s="202"/>
      <c r="L252" s="207"/>
      <c r="M252" s="208"/>
      <c r="N252" s="209"/>
      <c r="O252" s="209"/>
      <c r="P252" s="210">
        <f>SUM(P253:P285)</f>
        <v>0</v>
      </c>
      <c r="Q252" s="209"/>
      <c r="R252" s="210">
        <f>SUM(R253:R285)</f>
        <v>1.03423</v>
      </c>
      <c r="S252" s="209"/>
      <c r="T252" s="211">
        <f>SUM(T253:T285)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2" t="s">
        <v>79</v>
      </c>
      <c r="AT252" s="213" t="s">
        <v>71</v>
      </c>
      <c r="AU252" s="213" t="s">
        <v>84</v>
      </c>
      <c r="AY252" s="212" t="s">
        <v>165</v>
      </c>
      <c r="BK252" s="214">
        <f>SUM(BK253:BK285)</f>
        <v>0</v>
      </c>
    </row>
    <row r="253" s="2" customFormat="1" ht="24.15" customHeight="1">
      <c r="A253" s="41"/>
      <c r="B253" s="42"/>
      <c r="C253" s="217" t="s">
        <v>311</v>
      </c>
      <c r="D253" s="217" t="s">
        <v>167</v>
      </c>
      <c r="E253" s="218" t="s">
        <v>312</v>
      </c>
      <c r="F253" s="219" t="s">
        <v>313</v>
      </c>
      <c r="G253" s="220" t="s">
        <v>314</v>
      </c>
      <c r="H253" s="221">
        <v>13</v>
      </c>
      <c r="I253" s="222"/>
      <c r="J253" s="223">
        <f>ROUND(I253*H253,2)</f>
        <v>0</v>
      </c>
      <c r="K253" s="219" t="s">
        <v>171</v>
      </c>
      <c r="L253" s="47"/>
      <c r="M253" s="224" t="s">
        <v>19</v>
      </c>
      <c r="N253" s="225" t="s">
        <v>46</v>
      </c>
      <c r="O253" s="87"/>
      <c r="P253" s="226">
        <f>O253*H253</f>
        <v>0</v>
      </c>
      <c r="Q253" s="226">
        <v>0.00048000000000000001</v>
      </c>
      <c r="R253" s="226">
        <f>Q253*H253</f>
        <v>0.0062399999999999999</v>
      </c>
      <c r="S253" s="226">
        <v>0</v>
      </c>
      <c r="T253" s="22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8" t="s">
        <v>311</v>
      </c>
      <c r="AT253" s="228" t="s">
        <v>167</v>
      </c>
      <c r="AU253" s="228" t="s">
        <v>89</v>
      </c>
      <c r="AY253" s="20" t="s">
        <v>165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20" t="s">
        <v>172</v>
      </c>
      <c r="BK253" s="229">
        <f>ROUND(I253*H253,2)</f>
        <v>0</v>
      </c>
      <c r="BL253" s="20" t="s">
        <v>311</v>
      </c>
      <c r="BM253" s="228" t="s">
        <v>315</v>
      </c>
    </row>
    <row r="254" s="2" customFormat="1">
      <c r="A254" s="41"/>
      <c r="B254" s="42"/>
      <c r="C254" s="43"/>
      <c r="D254" s="230" t="s">
        <v>174</v>
      </c>
      <c r="E254" s="43"/>
      <c r="F254" s="231" t="s">
        <v>316</v>
      </c>
      <c r="G254" s="43"/>
      <c r="H254" s="43"/>
      <c r="I254" s="232"/>
      <c r="J254" s="43"/>
      <c r="K254" s="43"/>
      <c r="L254" s="47"/>
      <c r="M254" s="233"/>
      <c r="N254" s="23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174</v>
      </c>
      <c r="AU254" s="20" t="s">
        <v>89</v>
      </c>
    </row>
    <row r="255" s="13" customFormat="1">
      <c r="A255" s="13"/>
      <c r="B255" s="235"/>
      <c r="C255" s="236"/>
      <c r="D255" s="237" t="s">
        <v>176</v>
      </c>
      <c r="E255" s="238" t="s">
        <v>19</v>
      </c>
      <c r="F255" s="239" t="s">
        <v>317</v>
      </c>
      <c r="G255" s="236"/>
      <c r="H255" s="240">
        <v>4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176</v>
      </c>
      <c r="AU255" s="246" t="s">
        <v>89</v>
      </c>
      <c r="AV255" s="13" t="s">
        <v>84</v>
      </c>
      <c r="AW255" s="13" t="s">
        <v>33</v>
      </c>
      <c r="AX255" s="13" t="s">
        <v>72</v>
      </c>
      <c r="AY255" s="246" t="s">
        <v>165</v>
      </c>
    </row>
    <row r="256" s="16" customFormat="1">
      <c r="A256" s="16"/>
      <c r="B256" s="268"/>
      <c r="C256" s="269"/>
      <c r="D256" s="237" t="s">
        <v>176</v>
      </c>
      <c r="E256" s="270" t="s">
        <v>19</v>
      </c>
      <c r="F256" s="271" t="s">
        <v>252</v>
      </c>
      <c r="G256" s="269"/>
      <c r="H256" s="272">
        <v>4</v>
      </c>
      <c r="I256" s="273"/>
      <c r="J256" s="269"/>
      <c r="K256" s="269"/>
      <c r="L256" s="274"/>
      <c r="M256" s="275"/>
      <c r="N256" s="276"/>
      <c r="O256" s="276"/>
      <c r="P256" s="276"/>
      <c r="Q256" s="276"/>
      <c r="R256" s="276"/>
      <c r="S256" s="276"/>
      <c r="T256" s="277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78" t="s">
        <v>176</v>
      </c>
      <c r="AU256" s="278" t="s">
        <v>89</v>
      </c>
      <c r="AV256" s="16" t="s">
        <v>89</v>
      </c>
      <c r="AW256" s="16" t="s">
        <v>33</v>
      </c>
      <c r="AX256" s="16" t="s">
        <v>72</v>
      </c>
      <c r="AY256" s="278" t="s">
        <v>165</v>
      </c>
    </row>
    <row r="257" s="13" customFormat="1">
      <c r="A257" s="13"/>
      <c r="B257" s="235"/>
      <c r="C257" s="236"/>
      <c r="D257" s="237" t="s">
        <v>176</v>
      </c>
      <c r="E257" s="238" t="s">
        <v>19</v>
      </c>
      <c r="F257" s="239" t="s">
        <v>318</v>
      </c>
      <c r="G257" s="236"/>
      <c r="H257" s="240">
        <v>2</v>
      </c>
      <c r="I257" s="241"/>
      <c r="J257" s="236"/>
      <c r="K257" s="236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176</v>
      </c>
      <c r="AU257" s="246" t="s">
        <v>89</v>
      </c>
      <c r="AV257" s="13" t="s">
        <v>84</v>
      </c>
      <c r="AW257" s="13" t="s">
        <v>33</v>
      </c>
      <c r="AX257" s="13" t="s">
        <v>72</v>
      </c>
      <c r="AY257" s="246" t="s">
        <v>165</v>
      </c>
    </row>
    <row r="258" s="16" customFormat="1">
      <c r="A258" s="16"/>
      <c r="B258" s="268"/>
      <c r="C258" s="269"/>
      <c r="D258" s="237" t="s">
        <v>176</v>
      </c>
      <c r="E258" s="270" t="s">
        <v>19</v>
      </c>
      <c r="F258" s="271" t="s">
        <v>252</v>
      </c>
      <c r="G258" s="269"/>
      <c r="H258" s="272">
        <v>2</v>
      </c>
      <c r="I258" s="273"/>
      <c r="J258" s="269"/>
      <c r="K258" s="269"/>
      <c r="L258" s="274"/>
      <c r="M258" s="275"/>
      <c r="N258" s="276"/>
      <c r="O258" s="276"/>
      <c r="P258" s="276"/>
      <c r="Q258" s="276"/>
      <c r="R258" s="276"/>
      <c r="S258" s="276"/>
      <c r="T258" s="277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78" t="s">
        <v>176</v>
      </c>
      <c r="AU258" s="278" t="s">
        <v>89</v>
      </c>
      <c r="AV258" s="16" t="s">
        <v>89</v>
      </c>
      <c r="AW258" s="16" t="s">
        <v>33</v>
      </c>
      <c r="AX258" s="16" t="s">
        <v>72</v>
      </c>
      <c r="AY258" s="278" t="s">
        <v>165</v>
      </c>
    </row>
    <row r="259" s="13" customFormat="1">
      <c r="A259" s="13"/>
      <c r="B259" s="235"/>
      <c r="C259" s="236"/>
      <c r="D259" s="237" t="s">
        <v>176</v>
      </c>
      <c r="E259" s="238" t="s">
        <v>19</v>
      </c>
      <c r="F259" s="239" t="s">
        <v>319</v>
      </c>
      <c r="G259" s="236"/>
      <c r="H259" s="240">
        <v>5</v>
      </c>
      <c r="I259" s="241"/>
      <c r="J259" s="236"/>
      <c r="K259" s="236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176</v>
      </c>
      <c r="AU259" s="246" t="s">
        <v>89</v>
      </c>
      <c r="AV259" s="13" t="s">
        <v>84</v>
      </c>
      <c r="AW259" s="13" t="s">
        <v>33</v>
      </c>
      <c r="AX259" s="13" t="s">
        <v>72</v>
      </c>
      <c r="AY259" s="246" t="s">
        <v>165</v>
      </c>
    </row>
    <row r="260" s="16" customFormat="1">
      <c r="A260" s="16"/>
      <c r="B260" s="268"/>
      <c r="C260" s="269"/>
      <c r="D260" s="237" t="s">
        <v>176</v>
      </c>
      <c r="E260" s="270" t="s">
        <v>19</v>
      </c>
      <c r="F260" s="271" t="s">
        <v>252</v>
      </c>
      <c r="G260" s="269"/>
      <c r="H260" s="272">
        <v>5</v>
      </c>
      <c r="I260" s="273"/>
      <c r="J260" s="269"/>
      <c r="K260" s="269"/>
      <c r="L260" s="274"/>
      <c r="M260" s="275"/>
      <c r="N260" s="276"/>
      <c r="O260" s="276"/>
      <c r="P260" s="276"/>
      <c r="Q260" s="276"/>
      <c r="R260" s="276"/>
      <c r="S260" s="276"/>
      <c r="T260" s="277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78" t="s">
        <v>176</v>
      </c>
      <c r="AU260" s="278" t="s">
        <v>89</v>
      </c>
      <c r="AV260" s="16" t="s">
        <v>89</v>
      </c>
      <c r="AW260" s="16" t="s">
        <v>33</v>
      </c>
      <c r="AX260" s="16" t="s">
        <v>72</v>
      </c>
      <c r="AY260" s="278" t="s">
        <v>165</v>
      </c>
    </row>
    <row r="261" s="13" customFormat="1">
      <c r="A261" s="13"/>
      <c r="B261" s="235"/>
      <c r="C261" s="236"/>
      <c r="D261" s="237" t="s">
        <v>176</v>
      </c>
      <c r="E261" s="238" t="s">
        <v>19</v>
      </c>
      <c r="F261" s="239" t="s">
        <v>320</v>
      </c>
      <c r="G261" s="236"/>
      <c r="H261" s="240">
        <v>2</v>
      </c>
      <c r="I261" s="241"/>
      <c r="J261" s="236"/>
      <c r="K261" s="236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176</v>
      </c>
      <c r="AU261" s="246" t="s">
        <v>89</v>
      </c>
      <c r="AV261" s="13" t="s">
        <v>84</v>
      </c>
      <c r="AW261" s="13" t="s">
        <v>33</v>
      </c>
      <c r="AX261" s="13" t="s">
        <v>72</v>
      </c>
      <c r="AY261" s="246" t="s">
        <v>165</v>
      </c>
    </row>
    <row r="262" s="15" customFormat="1">
      <c r="A262" s="15"/>
      <c r="B262" s="257"/>
      <c r="C262" s="258"/>
      <c r="D262" s="237" t="s">
        <v>176</v>
      </c>
      <c r="E262" s="259" t="s">
        <v>19</v>
      </c>
      <c r="F262" s="260" t="s">
        <v>198</v>
      </c>
      <c r="G262" s="258"/>
      <c r="H262" s="261">
        <v>13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7" t="s">
        <v>176</v>
      </c>
      <c r="AU262" s="267" t="s">
        <v>89</v>
      </c>
      <c r="AV262" s="15" t="s">
        <v>105</v>
      </c>
      <c r="AW262" s="15" t="s">
        <v>33</v>
      </c>
      <c r="AX262" s="15" t="s">
        <v>79</v>
      </c>
      <c r="AY262" s="267" t="s">
        <v>165</v>
      </c>
    </row>
    <row r="263" s="2" customFormat="1" ht="21.75" customHeight="1">
      <c r="A263" s="41"/>
      <c r="B263" s="42"/>
      <c r="C263" s="279" t="s">
        <v>321</v>
      </c>
      <c r="D263" s="279" t="s">
        <v>322</v>
      </c>
      <c r="E263" s="280" t="s">
        <v>323</v>
      </c>
      <c r="F263" s="281" t="s">
        <v>324</v>
      </c>
      <c r="G263" s="282" t="s">
        <v>314</v>
      </c>
      <c r="H263" s="283">
        <v>6</v>
      </c>
      <c r="I263" s="284"/>
      <c r="J263" s="285">
        <f>ROUND(I263*H263,2)</f>
        <v>0</v>
      </c>
      <c r="K263" s="281" t="s">
        <v>171</v>
      </c>
      <c r="L263" s="286"/>
      <c r="M263" s="287" t="s">
        <v>19</v>
      </c>
      <c r="N263" s="288" t="s">
        <v>46</v>
      </c>
      <c r="O263" s="87"/>
      <c r="P263" s="226">
        <f>O263*H263</f>
        <v>0</v>
      </c>
      <c r="Q263" s="226">
        <v>0.01201</v>
      </c>
      <c r="R263" s="226">
        <f>Q263*H263</f>
        <v>0.072059999999999999</v>
      </c>
      <c r="S263" s="226">
        <v>0</v>
      </c>
      <c r="T263" s="22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8" t="s">
        <v>325</v>
      </c>
      <c r="AT263" s="228" t="s">
        <v>322</v>
      </c>
      <c r="AU263" s="228" t="s">
        <v>89</v>
      </c>
      <c r="AY263" s="20" t="s">
        <v>165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20" t="s">
        <v>172</v>
      </c>
      <c r="BK263" s="229">
        <f>ROUND(I263*H263,2)</f>
        <v>0</v>
      </c>
      <c r="BL263" s="20" t="s">
        <v>311</v>
      </c>
      <c r="BM263" s="228" t="s">
        <v>326</v>
      </c>
    </row>
    <row r="264" s="13" customFormat="1">
      <c r="A264" s="13"/>
      <c r="B264" s="235"/>
      <c r="C264" s="236"/>
      <c r="D264" s="237" t="s">
        <v>176</v>
      </c>
      <c r="E264" s="238" t="s">
        <v>19</v>
      </c>
      <c r="F264" s="239" t="s">
        <v>317</v>
      </c>
      <c r="G264" s="236"/>
      <c r="H264" s="240">
        <v>4</v>
      </c>
      <c r="I264" s="241"/>
      <c r="J264" s="236"/>
      <c r="K264" s="236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176</v>
      </c>
      <c r="AU264" s="246" t="s">
        <v>89</v>
      </c>
      <c r="AV264" s="13" t="s">
        <v>84</v>
      </c>
      <c r="AW264" s="13" t="s">
        <v>33</v>
      </c>
      <c r="AX264" s="13" t="s">
        <v>72</v>
      </c>
      <c r="AY264" s="246" t="s">
        <v>165</v>
      </c>
    </row>
    <row r="265" s="16" customFormat="1">
      <c r="A265" s="16"/>
      <c r="B265" s="268"/>
      <c r="C265" s="269"/>
      <c r="D265" s="237" t="s">
        <v>176</v>
      </c>
      <c r="E265" s="270" t="s">
        <v>19</v>
      </c>
      <c r="F265" s="271" t="s">
        <v>252</v>
      </c>
      <c r="G265" s="269"/>
      <c r="H265" s="272">
        <v>4</v>
      </c>
      <c r="I265" s="273"/>
      <c r="J265" s="269"/>
      <c r="K265" s="269"/>
      <c r="L265" s="274"/>
      <c r="M265" s="275"/>
      <c r="N265" s="276"/>
      <c r="O265" s="276"/>
      <c r="P265" s="276"/>
      <c r="Q265" s="276"/>
      <c r="R265" s="276"/>
      <c r="S265" s="276"/>
      <c r="T265" s="277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78" t="s">
        <v>176</v>
      </c>
      <c r="AU265" s="278" t="s">
        <v>89</v>
      </c>
      <c r="AV265" s="16" t="s">
        <v>89</v>
      </c>
      <c r="AW265" s="16" t="s">
        <v>33</v>
      </c>
      <c r="AX265" s="16" t="s">
        <v>72</v>
      </c>
      <c r="AY265" s="278" t="s">
        <v>165</v>
      </c>
    </row>
    <row r="266" s="13" customFormat="1">
      <c r="A266" s="13"/>
      <c r="B266" s="235"/>
      <c r="C266" s="236"/>
      <c r="D266" s="237" t="s">
        <v>176</v>
      </c>
      <c r="E266" s="238" t="s">
        <v>19</v>
      </c>
      <c r="F266" s="239" t="s">
        <v>318</v>
      </c>
      <c r="G266" s="236"/>
      <c r="H266" s="240">
        <v>2</v>
      </c>
      <c r="I266" s="241"/>
      <c r="J266" s="236"/>
      <c r="K266" s="236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176</v>
      </c>
      <c r="AU266" s="246" t="s">
        <v>89</v>
      </c>
      <c r="AV266" s="13" t="s">
        <v>84</v>
      </c>
      <c r="AW266" s="13" t="s">
        <v>33</v>
      </c>
      <c r="AX266" s="13" t="s">
        <v>72</v>
      </c>
      <c r="AY266" s="246" t="s">
        <v>165</v>
      </c>
    </row>
    <row r="267" s="16" customFormat="1">
      <c r="A267" s="16"/>
      <c r="B267" s="268"/>
      <c r="C267" s="269"/>
      <c r="D267" s="237" t="s">
        <v>176</v>
      </c>
      <c r="E267" s="270" t="s">
        <v>19</v>
      </c>
      <c r="F267" s="271" t="s">
        <v>252</v>
      </c>
      <c r="G267" s="269"/>
      <c r="H267" s="272">
        <v>2</v>
      </c>
      <c r="I267" s="273"/>
      <c r="J267" s="269"/>
      <c r="K267" s="269"/>
      <c r="L267" s="274"/>
      <c r="M267" s="275"/>
      <c r="N267" s="276"/>
      <c r="O267" s="276"/>
      <c r="P267" s="276"/>
      <c r="Q267" s="276"/>
      <c r="R267" s="276"/>
      <c r="S267" s="276"/>
      <c r="T267" s="277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78" t="s">
        <v>176</v>
      </c>
      <c r="AU267" s="278" t="s">
        <v>89</v>
      </c>
      <c r="AV267" s="16" t="s">
        <v>89</v>
      </c>
      <c r="AW267" s="16" t="s">
        <v>33</v>
      </c>
      <c r="AX267" s="16" t="s">
        <v>72</v>
      </c>
      <c r="AY267" s="278" t="s">
        <v>165</v>
      </c>
    </row>
    <row r="268" s="15" customFormat="1">
      <c r="A268" s="15"/>
      <c r="B268" s="257"/>
      <c r="C268" s="258"/>
      <c r="D268" s="237" t="s">
        <v>176</v>
      </c>
      <c r="E268" s="259" t="s">
        <v>19</v>
      </c>
      <c r="F268" s="260" t="s">
        <v>198</v>
      </c>
      <c r="G268" s="258"/>
      <c r="H268" s="261">
        <v>6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7" t="s">
        <v>176</v>
      </c>
      <c r="AU268" s="267" t="s">
        <v>89</v>
      </c>
      <c r="AV268" s="15" t="s">
        <v>105</v>
      </c>
      <c r="AW268" s="15" t="s">
        <v>33</v>
      </c>
      <c r="AX268" s="15" t="s">
        <v>79</v>
      </c>
      <c r="AY268" s="267" t="s">
        <v>165</v>
      </c>
    </row>
    <row r="269" s="2" customFormat="1" ht="21.75" customHeight="1">
      <c r="A269" s="41"/>
      <c r="B269" s="42"/>
      <c r="C269" s="279" t="s">
        <v>327</v>
      </c>
      <c r="D269" s="279" t="s">
        <v>322</v>
      </c>
      <c r="E269" s="280" t="s">
        <v>328</v>
      </c>
      <c r="F269" s="281" t="s">
        <v>329</v>
      </c>
      <c r="G269" s="282" t="s">
        <v>314</v>
      </c>
      <c r="H269" s="283">
        <v>7</v>
      </c>
      <c r="I269" s="284"/>
      <c r="J269" s="285">
        <f>ROUND(I269*H269,2)</f>
        <v>0</v>
      </c>
      <c r="K269" s="281" t="s">
        <v>171</v>
      </c>
      <c r="L269" s="286"/>
      <c r="M269" s="287" t="s">
        <v>19</v>
      </c>
      <c r="N269" s="288" t="s">
        <v>46</v>
      </c>
      <c r="O269" s="87"/>
      <c r="P269" s="226">
        <f>O269*H269</f>
        <v>0</v>
      </c>
      <c r="Q269" s="226">
        <v>0.012489999999999999</v>
      </c>
      <c r="R269" s="226">
        <f>Q269*H269</f>
        <v>0.087429999999999994</v>
      </c>
      <c r="S269" s="226">
        <v>0</v>
      </c>
      <c r="T269" s="22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8" t="s">
        <v>325</v>
      </c>
      <c r="AT269" s="228" t="s">
        <v>322</v>
      </c>
      <c r="AU269" s="228" t="s">
        <v>89</v>
      </c>
      <c r="AY269" s="20" t="s">
        <v>165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20" t="s">
        <v>172</v>
      </c>
      <c r="BK269" s="229">
        <f>ROUND(I269*H269,2)</f>
        <v>0</v>
      </c>
      <c r="BL269" s="20" t="s">
        <v>311</v>
      </c>
      <c r="BM269" s="228" t="s">
        <v>330</v>
      </c>
    </row>
    <row r="270" s="13" customFormat="1">
      <c r="A270" s="13"/>
      <c r="B270" s="235"/>
      <c r="C270" s="236"/>
      <c r="D270" s="237" t="s">
        <v>176</v>
      </c>
      <c r="E270" s="238" t="s">
        <v>19</v>
      </c>
      <c r="F270" s="239" t="s">
        <v>319</v>
      </c>
      <c r="G270" s="236"/>
      <c r="H270" s="240">
        <v>5</v>
      </c>
      <c r="I270" s="241"/>
      <c r="J270" s="236"/>
      <c r="K270" s="236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176</v>
      </c>
      <c r="AU270" s="246" t="s">
        <v>89</v>
      </c>
      <c r="AV270" s="13" t="s">
        <v>84</v>
      </c>
      <c r="AW270" s="13" t="s">
        <v>33</v>
      </c>
      <c r="AX270" s="13" t="s">
        <v>72</v>
      </c>
      <c r="AY270" s="246" t="s">
        <v>165</v>
      </c>
    </row>
    <row r="271" s="16" customFormat="1">
      <c r="A271" s="16"/>
      <c r="B271" s="268"/>
      <c r="C271" s="269"/>
      <c r="D271" s="237" t="s">
        <v>176</v>
      </c>
      <c r="E271" s="270" t="s">
        <v>19</v>
      </c>
      <c r="F271" s="271" t="s">
        <v>252</v>
      </c>
      <c r="G271" s="269"/>
      <c r="H271" s="272">
        <v>5</v>
      </c>
      <c r="I271" s="273"/>
      <c r="J271" s="269"/>
      <c r="K271" s="269"/>
      <c r="L271" s="274"/>
      <c r="M271" s="275"/>
      <c r="N271" s="276"/>
      <c r="O271" s="276"/>
      <c r="P271" s="276"/>
      <c r="Q271" s="276"/>
      <c r="R271" s="276"/>
      <c r="S271" s="276"/>
      <c r="T271" s="277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78" t="s">
        <v>176</v>
      </c>
      <c r="AU271" s="278" t="s">
        <v>89</v>
      </c>
      <c r="AV271" s="16" t="s">
        <v>89</v>
      </c>
      <c r="AW271" s="16" t="s">
        <v>33</v>
      </c>
      <c r="AX271" s="16" t="s">
        <v>72</v>
      </c>
      <c r="AY271" s="278" t="s">
        <v>165</v>
      </c>
    </row>
    <row r="272" s="13" customFormat="1">
      <c r="A272" s="13"/>
      <c r="B272" s="235"/>
      <c r="C272" s="236"/>
      <c r="D272" s="237" t="s">
        <v>176</v>
      </c>
      <c r="E272" s="238" t="s">
        <v>19</v>
      </c>
      <c r="F272" s="239" t="s">
        <v>320</v>
      </c>
      <c r="G272" s="236"/>
      <c r="H272" s="240">
        <v>2</v>
      </c>
      <c r="I272" s="241"/>
      <c r="J272" s="236"/>
      <c r="K272" s="236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176</v>
      </c>
      <c r="AU272" s="246" t="s">
        <v>89</v>
      </c>
      <c r="AV272" s="13" t="s">
        <v>84</v>
      </c>
      <c r="AW272" s="13" t="s">
        <v>33</v>
      </c>
      <c r="AX272" s="13" t="s">
        <v>72</v>
      </c>
      <c r="AY272" s="246" t="s">
        <v>165</v>
      </c>
    </row>
    <row r="273" s="16" customFormat="1">
      <c r="A273" s="16"/>
      <c r="B273" s="268"/>
      <c r="C273" s="269"/>
      <c r="D273" s="237" t="s">
        <v>176</v>
      </c>
      <c r="E273" s="270" t="s">
        <v>19</v>
      </c>
      <c r="F273" s="271" t="s">
        <v>252</v>
      </c>
      <c r="G273" s="269"/>
      <c r="H273" s="272">
        <v>2</v>
      </c>
      <c r="I273" s="273"/>
      <c r="J273" s="269"/>
      <c r="K273" s="269"/>
      <c r="L273" s="274"/>
      <c r="M273" s="275"/>
      <c r="N273" s="276"/>
      <c r="O273" s="276"/>
      <c r="P273" s="276"/>
      <c r="Q273" s="276"/>
      <c r="R273" s="276"/>
      <c r="S273" s="276"/>
      <c r="T273" s="277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78" t="s">
        <v>176</v>
      </c>
      <c r="AU273" s="278" t="s">
        <v>89</v>
      </c>
      <c r="AV273" s="16" t="s">
        <v>89</v>
      </c>
      <c r="AW273" s="16" t="s">
        <v>33</v>
      </c>
      <c r="AX273" s="16" t="s">
        <v>72</v>
      </c>
      <c r="AY273" s="278" t="s">
        <v>165</v>
      </c>
    </row>
    <row r="274" s="15" customFormat="1">
      <c r="A274" s="15"/>
      <c r="B274" s="257"/>
      <c r="C274" s="258"/>
      <c r="D274" s="237" t="s">
        <v>176</v>
      </c>
      <c r="E274" s="259" t="s">
        <v>19</v>
      </c>
      <c r="F274" s="260" t="s">
        <v>198</v>
      </c>
      <c r="G274" s="258"/>
      <c r="H274" s="261">
        <v>7</v>
      </c>
      <c r="I274" s="262"/>
      <c r="J274" s="258"/>
      <c r="K274" s="258"/>
      <c r="L274" s="263"/>
      <c r="M274" s="264"/>
      <c r="N274" s="265"/>
      <c r="O274" s="265"/>
      <c r="P274" s="265"/>
      <c r="Q274" s="265"/>
      <c r="R274" s="265"/>
      <c r="S274" s="265"/>
      <c r="T274" s="26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7" t="s">
        <v>176</v>
      </c>
      <c r="AU274" s="267" t="s">
        <v>89</v>
      </c>
      <c r="AV274" s="15" t="s">
        <v>105</v>
      </c>
      <c r="AW274" s="15" t="s">
        <v>33</v>
      </c>
      <c r="AX274" s="15" t="s">
        <v>79</v>
      </c>
      <c r="AY274" s="267" t="s">
        <v>165</v>
      </c>
    </row>
    <row r="275" s="2" customFormat="1" ht="24.15" customHeight="1">
      <c r="A275" s="41"/>
      <c r="B275" s="42"/>
      <c r="C275" s="217" t="s">
        <v>331</v>
      </c>
      <c r="D275" s="217" t="s">
        <v>167</v>
      </c>
      <c r="E275" s="218" t="s">
        <v>332</v>
      </c>
      <c r="F275" s="219" t="s">
        <v>333</v>
      </c>
      <c r="G275" s="220" t="s">
        <v>314</v>
      </c>
      <c r="H275" s="221">
        <v>2</v>
      </c>
      <c r="I275" s="222"/>
      <c r="J275" s="223">
        <f>ROUND(I275*H275,2)</f>
        <v>0</v>
      </c>
      <c r="K275" s="219" t="s">
        <v>171</v>
      </c>
      <c r="L275" s="47"/>
      <c r="M275" s="224" t="s">
        <v>19</v>
      </c>
      <c r="N275" s="225" t="s">
        <v>46</v>
      </c>
      <c r="O275" s="87"/>
      <c r="P275" s="226">
        <f>O275*H275</f>
        <v>0</v>
      </c>
      <c r="Q275" s="226">
        <v>0.42153000000000002</v>
      </c>
      <c r="R275" s="226">
        <f>Q275*H275</f>
        <v>0.84306000000000003</v>
      </c>
      <c r="S275" s="226">
        <v>0</v>
      </c>
      <c r="T275" s="22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8" t="s">
        <v>105</v>
      </c>
      <c r="AT275" s="228" t="s">
        <v>167</v>
      </c>
      <c r="AU275" s="228" t="s">
        <v>89</v>
      </c>
      <c r="AY275" s="20" t="s">
        <v>165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20" t="s">
        <v>172</v>
      </c>
      <c r="BK275" s="229">
        <f>ROUND(I275*H275,2)</f>
        <v>0</v>
      </c>
      <c r="BL275" s="20" t="s">
        <v>105</v>
      </c>
      <c r="BM275" s="228" t="s">
        <v>334</v>
      </c>
    </row>
    <row r="276" s="2" customFormat="1">
      <c r="A276" s="41"/>
      <c r="B276" s="42"/>
      <c r="C276" s="43"/>
      <c r="D276" s="230" t="s">
        <v>174</v>
      </c>
      <c r="E276" s="43"/>
      <c r="F276" s="231" t="s">
        <v>335</v>
      </c>
      <c r="G276" s="43"/>
      <c r="H276" s="43"/>
      <c r="I276" s="232"/>
      <c r="J276" s="43"/>
      <c r="K276" s="43"/>
      <c r="L276" s="47"/>
      <c r="M276" s="233"/>
      <c r="N276" s="23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174</v>
      </c>
      <c r="AU276" s="20" t="s">
        <v>89</v>
      </c>
    </row>
    <row r="277" s="13" customFormat="1">
      <c r="A277" s="13"/>
      <c r="B277" s="235"/>
      <c r="C277" s="236"/>
      <c r="D277" s="237" t="s">
        <v>176</v>
      </c>
      <c r="E277" s="238" t="s">
        <v>19</v>
      </c>
      <c r="F277" s="239" t="s">
        <v>336</v>
      </c>
      <c r="G277" s="236"/>
      <c r="H277" s="240">
        <v>1</v>
      </c>
      <c r="I277" s="241"/>
      <c r="J277" s="236"/>
      <c r="K277" s="236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176</v>
      </c>
      <c r="AU277" s="246" t="s">
        <v>89</v>
      </c>
      <c r="AV277" s="13" t="s">
        <v>84</v>
      </c>
      <c r="AW277" s="13" t="s">
        <v>33</v>
      </c>
      <c r="AX277" s="13" t="s">
        <v>72</v>
      </c>
      <c r="AY277" s="246" t="s">
        <v>165</v>
      </c>
    </row>
    <row r="278" s="16" customFormat="1">
      <c r="A278" s="16"/>
      <c r="B278" s="268"/>
      <c r="C278" s="269"/>
      <c r="D278" s="237" t="s">
        <v>176</v>
      </c>
      <c r="E278" s="270" t="s">
        <v>19</v>
      </c>
      <c r="F278" s="271" t="s">
        <v>252</v>
      </c>
      <c r="G278" s="269"/>
      <c r="H278" s="272">
        <v>1</v>
      </c>
      <c r="I278" s="273"/>
      <c r="J278" s="269"/>
      <c r="K278" s="269"/>
      <c r="L278" s="274"/>
      <c r="M278" s="275"/>
      <c r="N278" s="276"/>
      <c r="O278" s="276"/>
      <c r="P278" s="276"/>
      <c r="Q278" s="276"/>
      <c r="R278" s="276"/>
      <c r="S278" s="276"/>
      <c r="T278" s="277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78" t="s">
        <v>176</v>
      </c>
      <c r="AU278" s="278" t="s">
        <v>89</v>
      </c>
      <c r="AV278" s="16" t="s">
        <v>89</v>
      </c>
      <c r="AW278" s="16" t="s">
        <v>33</v>
      </c>
      <c r="AX278" s="16" t="s">
        <v>72</v>
      </c>
      <c r="AY278" s="278" t="s">
        <v>165</v>
      </c>
    </row>
    <row r="279" s="13" customFormat="1">
      <c r="A279" s="13"/>
      <c r="B279" s="235"/>
      <c r="C279" s="236"/>
      <c r="D279" s="237" t="s">
        <v>176</v>
      </c>
      <c r="E279" s="238" t="s">
        <v>19</v>
      </c>
      <c r="F279" s="239" t="s">
        <v>337</v>
      </c>
      <c r="G279" s="236"/>
      <c r="H279" s="240">
        <v>1</v>
      </c>
      <c r="I279" s="241"/>
      <c r="J279" s="236"/>
      <c r="K279" s="236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176</v>
      </c>
      <c r="AU279" s="246" t="s">
        <v>89</v>
      </c>
      <c r="AV279" s="13" t="s">
        <v>84</v>
      </c>
      <c r="AW279" s="13" t="s">
        <v>33</v>
      </c>
      <c r="AX279" s="13" t="s">
        <v>72</v>
      </c>
      <c r="AY279" s="246" t="s">
        <v>165</v>
      </c>
    </row>
    <row r="280" s="16" customFormat="1">
      <c r="A280" s="16"/>
      <c r="B280" s="268"/>
      <c r="C280" s="269"/>
      <c r="D280" s="237" t="s">
        <v>176</v>
      </c>
      <c r="E280" s="270" t="s">
        <v>19</v>
      </c>
      <c r="F280" s="271" t="s">
        <v>252</v>
      </c>
      <c r="G280" s="269"/>
      <c r="H280" s="272">
        <v>1</v>
      </c>
      <c r="I280" s="273"/>
      <c r="J280" s="269"/>
      <c r="K280" s="269"/>
      <c r="L280" s="274"/>
      <c r="M280" s="275"/>
      <c r="N280" s="276"/>
      <c r="O280" s="276"/>
      <c r="P280" s="276"/>
      <c r="Q280" s="276"/>
      <c r="R280" s="276"/>
      <c r="S280" s="276"/>
      <c r="T280" s="277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78" t="s">
        <v>176</v>
      </c>
      <c r="AU280" s="278" t="s">
        <v>89</v>
      </c>
      <c r="AV280" s="16" t="s">
        <v>89</v>
      </c>
      <c r="AW280" s="16" t="s">
        <v>33</v>
      </c>
      <c r="AX280" s="16" t="s">
        <v>72</v>
      </c>
      <c r="AY280" s="278" t="s">
        <v>165</v>
      </c>
    </row>
    <row r="281" s="15" customFormat="1">
      <c r="A281" s="15"/>
      <c r="B281" s="257"/>
      <c r="C281" s="258"/>
      <c r="D281" s="237" t="s">
        <v>176</v>
      </c>
      <c r="E281" s="259" t="s">
        <v>19</v>
      </c>
      <c r="F281" s="260" t="s">
        <v>198</v>
      </c>
      <c r="G281" s="258"/>
      <c r="H281" s="261">
        <v>2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7" t="s">
        <v>176</v>
      </c>
      <c r="AU281" s="267" t="s">
        <v>89</v>
      </c>
      <c r="AV281" s="15" t="s">
        <v>105</v>
      </c>
      <c r="AW281" s="15" t="s">
        <v>33</v>
      </c>
      <c r="AX281" s="15" t="s">
        <v>79</v>
      </c>
      <c r="AY281" s="267" t="s">
        <v>165</v>
      </c>
    </row>
    <row r="282" s="2" customFormat="1" ht="21.75" customHeight="1">
      <c r="A282" s="41"/>
      <c r="B282" s="42"/>
      <c r="C282" s="279" t="s">
        <v>338</v>
      </c>
      <c r="D282" s="279" t="s">
        <v>322</v>
      </c>
      <c r="E282" s="280" t="s">
        <v>339</v>
      </c>
      <c r="F282" s="281" t="s">
        <v>340</v>
      </c>
      <c r="G282" s="282" t="s">
        <v>314</v>
      </c>
      <c r="H282" s="283">
        <v>2</v>
      </c>
      <c r="I282" s="284"/>
      <c r="J282" s="285">
        <f>ROUND(I282*H282,2)</f>
        <v>0</v>
      </c>
      <c r="K282" s="281" t="s">
        <v>171</v>
      </c>
      <c r="L282" s="286"/>
      <c r="M282" s="287" t="s">
        <v>19</v>
      </c>
      <c r="N282" s="288" t="s">
        <v>46</v>
      </c>
      <c r="O282" s="87"/>
      <c r="P282" s="226">
        <f>O282*H282</f>
        <v>0</v>
      </c>
      <c r="Q282" s="226">
        <v>0.01272</v>
      </c>
      <c r="R282" s="226">
        <f>Q282*H282</f>
        <v>0.025440000000000001</v>
      </c>
      <c r="S282" s="226">
        <v>0</v>
      </c>
      <c r="T282" s="22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8" t="s">
        <v>223</v>
      </c>
      <c r="AT282" s="228" t="s">
        <v>322</v>
      </c>
      <c r="AU282" s="228" t="s">
        <v>89</v>
      </c>
      <c r="AY282" s="20" t="s">
        <v>165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20" t="s">
        <v>172</v>
      </c>
      <c r="BK282" s="229">
        <f>ROUND(I282*H282,2)</f>
        <v>0</v>
      </c>
      <c r="BL282" s="20" t="s">
        <v>105</v>
      </c>
      <c r="BM282" s="228" t="s">
        <v>341</v>
      </c>
    </row>
    <row r="283" s="13" customFormat="1">
      <c r="A283" s="13"/>
      <c r="B283" s="235"/>
      <c r="C283" s="236"/>
      <c r="D283" s="237" t="s">
        <v>176</v>
      </c>
      <c r="E283" s="238" t="s">
        <v>19</v>
      </c>
      <c r="F283" s="239" t="s">
        <v>342</v>
      </c>
      <c r="G283" s="236"/>
      <c r="H283" s="240">
        <v>1</v>
      </c>
      <c r="I283" s="241"/>
      <c r="J283" s="236"/>
      <c r="K283" s="236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176</v>
      </c>
      <c r="AU283" s="246" t="s">
        <v>89</v>
      </c>
      <c r="AV283" s="13" t="s">
        <v>84</v>
      </c>
      <c r="AW283" s="13" t="s">
        <v>33</v>
      </c>
      <c r="AX283" s="13" t="s">
        <v>72</v>
      </c>
      <c r="AY283" s="246" t="s">
        <v>165</v>
      </c>
    </row>
    <row r="284" s="13" customFormat="1">
      <c r="A284" s="13"/>
      <c r="B284" s="235"/>
      <c r="C284" s="236"/>
      <c r="D284" s="237" t="s">
        <v>176</v>
      </c>
      <c r="E284" s="238" t="s">
        <v>19</v>
      </c>
      <c r="F284" s="239" t="s">
        <v>343</v>
      </c>
      <c r="G284" s="236"/>
      <c r="H284" s="240">
        <v>1</v>
      </c>
      <c r="I284" s="241"/>
      <c r="J284" s="236"/>
      <c r="K284" s="236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176</v>
      </c>
      <c r="AU284" s="246" t="s">
        <v>89</v>
      </c>
      <c r="AV284" s="13" t="s">
        <v>84</v>
      </c>
      <c r="AW284" s="13" t="s">
        <v>33</v>
      </c>
      <c r="AX284" s="13" t="s">
        <v>72</v>
      </c>
      <c r="AY284" s="246" t="s">
        <v>165</v>
      </c>
    </row>
    <row r="285" s="15" customFormat="1">
      <c r="A285" s="15"/>
      <c r="B285" s="257"/>
      <c r="C285" s="258"/>
      <c r="D285" s="237" t="s">
        <v>176</v>
      </c>
      <c r="E285" s="259" t="s">
        <v>19</v>
      </c>
      <c r="F285" s="260" t="s">
        <v>198</v>
      </c>
      <c r="G285" s="258"/>
      <c r="H285" s="261">
        <v>2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7" t="s">
        <v>176</v>
      </c>
      <c r="AU285" s="267" t="s">
        <v>89</v>
      </c>
      <c r="AV285" s="15" t="s">
        <v>105</v>
      </c>
      <c r="AW285" s="15" t="s">
        <v>33</v>
      </c>
      <c r="AX285" s="15" t="s">
        <v>79</v>
      </c>
      <c r="AY285" s="267" t="s">
        <v>165</v>
      </c>
    </row>
    <row r="286" s="12" customFormat="1" ht="22.8" customHeight="1">
      <c r="A286" s="12"/>
      <c r="B286" s="201"/>
      <c r="C286" s="202"/>
      <c r="D286" s="203" t="s">
        <v>71</v>
      </c>
      <c r="E286" s="215" t="s">
        <v>235</v>
      </c>
      <c r="F286" s="215" t="s">
        <v>344</v>
      </c>
      <c r="G286" s="202"/>
      <c r="H286" s="202"/>
      <c r="I286" s="205"/>
      <c r="J286" s="216">
        <f>BK286</f>
        <v>0</v>
      </c>
      <c r="K286" s="202"/>
      <c r="L286" s="207"/>
      <c r="M286" s="208"/>
      <c r="N286" s="209"/>
      <c r="O286" s="209"/>
      <c r="P286" s="210">
        <f>P287+SUM(P288:P348)+P355+P396+P406</f>
        <v>0</v>
      </c>
      <c r="Q286" s="209"/>
      <c r="R286" s="210">
        <f>R287+SUM(R288:R348)+R355+R396+R406</f>
        <v>0.055529600000000012</v>
      </c>
      <c r="S286" s="209"/>
      <c r="T286" s="211">
        <f>T287+SUM(T288:T348)+T355+T396+T406</f>
        <v>34.451568000000002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2" t="s">
        <v>79</v>
      </c>
      <c r="AT286" s="213" t="s">
        <v>71</v>
      </c>
      <c r="AU286" s="213" t="s">
        <v>79</v>
      </c>
      <c r="AY286" s="212" t="s">
        <v>165</v>
      </c>
      <c r="BK286" s="214">
        <f>BK287+SUM(BK288:BK348)+BK355+BK396+BK406</f>
        <v>0</v>
      </c>
    </row>
    <row r="287" s="2" customFormat="1" ht="16.5" customHeight="1">
      <c r="A287" s="41"/>
      <c r="B287" s="42"/>
      <c r="C287" s="217" t="s">
        <v>7</v>
      </c>
      <c r="D287" s="217" t="s">
        <v>167</v>
      </c>
      <c r="E287" s="218" t="s">
        <v>345</v>
      </c>
      <c r="F287" s="219" t="s">
        <v>346</v>
      </c>
      <c r="G287" s="220" t="s">
        <v>170</v>
      </c>
      <c r="H287" s="221">
        <v>200</v>
      </c>
      <c r="I287" s="222"/>
      <c r="J287" s="223">
        <f>ROUND(I287*H287,2)</f>
        <v>0</v>
      </c>
      <c r="K287" s="219" t="s">
        <v>171</v>
      </c>
      <c r="L287" s="47"/>
      <c r="M287" s="224" t="s">
        <v>19</v>
      </c>
      <c r="N287" s="225" t="s">
        <v>46</v>
      </c>
      <c r="O287" s="87"/>
      <c r="P287" s="226">
        <f>O287*H287</f>
        <v>0</v>
      </c>
      <c r="Q287" s="226">
        <v>1.0000000000000001E-05</v>
      </c>
      <c r="R287" s="226">
        <f>Q287*H287</f>
        <v>0.002</v>
      </c>
      <c r="S287" s="226">
        <v>0</v>
      </c>
      <c r="T287" s="22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8" t="s">
        <v>105</v>
      </c>
      <c r="AT287" s="228" t="s">
        <v>167</v>
      </c>
      <c r="AU287" s="228" t="s">
        <v>84</v>
      </c>
      <c r="AY287" s="20" t="s">
        <v>165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20" t="s">
        <v>172</v>
      </c>
      <c r="BK287" s="229">
        <f>ROUND(I287*H287,2)</f>
        <v>0</v>
      </c>
      <c r="BL287" s="20" t="s">
        <v>105</v>
      </c>
      <c r="BM287" s="228" t="s">
        <v>347</v>
      </c>
    </row>
    <row r="288" s="2" customFormat="1">
      <c r="A288" s="41"/>
      <c r="B288" s="42"/>
      <c r="C288" s="43"/>
      <c r="D288" s="230" t="s">
        <v>174</v>
      </c>
      <c r="E288" s="43"/>
      <c r="F288" s="231" t="s">
        <v>348</v>
      </c>
      <c r="G288" s="43"/>
      <c r="H288" s="43"/>
      <c r="I288" s="232"/>
      <c r="J288" s="43"/>
      <c r="K288" s="43"/>
      <c r="L288" s="47"/>
      <c r="M288" s="233"/>
      <c r="N288" s="23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174</v>
      </c>
      <c r="AU288" s="20" t="s">
        <v>84</v>
      </c>
    </row>
    <row r="289" s="2" customFormat="1" ht="16.5" customHeight="1">
      <c r="A289" s="41"/>
      <c r="B289" s="42"/>
      <c r="C289" s="217" t="s">
        <v>349</v>
      </c>
      <c r="D289" s="217" t="s">
        <v>167</v>
      </c>
      <c r="E289" s="218" t="s">
        <v>350</v>
      </c>
      <c r="F289" s="219" t="s">
        <v>351</v>
      </c>
      <c r="G289" s="220" t="s">
        <v>170</v>
      </c>
      <c r="H289" s="221">
        <v>10</v>
      </c>
      <c r="I289" s="222"/>
      <c r="J289" s="223">
        <f>ROUND(I289*H289,2)</f>
        <v>0</v>
      </c>
      <c r="K289" s="219" t="s">
        <v>171</v>
      </c>
      <c r="L289" s="47"/>
      <c r="M289" s="224" t="s">
        <v>19</v>
      </c>
      <c r="N289" s="225" t="s">
        <v>46</v>
      </c>
      <c r="O289" s="87"/>
      <c r="P289" s="226">
        <f>O289*H289</f>
        <v>0</v>
      </c>
      <c r="Q289" s="226">
        <v>0</v>
      </c>
      <c r="R289" s="226">
        <f>Q289*H289</f>
        <v>0</v>
      </c>
      <c r="S289" s="226">
        <v>0.26100000000000001</v>
      </c>
      <c r="T289" s="227">
        <f>S289*H289</f>
        <v>2.6100000000000003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8" t="s">
        <v>105</v>
      </c>
      <c r="AT289" s="228" t="s">
        <v>167</v>
      </c>
      <c r="AU289" s="228" t="s">
        <v>84</v>
      </c>
      <c r="AY289" s="20" t="s">
        <v>165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20" t="s">
        <v>172</v>
      </c>
      <c r="BK289" s="229">
        <f>ROUND(I289*H289,2)</f>
        <v>0</v>
      </c>
      <c r="BL289" s="20" t="s">
        <v>105</v>
      </c>
      <c r="BM289" s="228" t="s">
        <v>352</v>
      </c>
    </row>
    <row r="290" s="2" customFormat="1">
      <c r="A290" s="41"/>
      <c r="B290" s="42"/>
      <c r="C290" s="43"/>
      <c r="D290" s="230" t="s">
        <v>174</v>
      </c>
      <c r="E290" s="43"/>
      <c r="F290" s="231" t="s">
        <v>353</v>
      </c>
      <c r="G290" s="43"/>
      <c r="H290" s="43"/>
      <c r="I290" s="232"/>
      <c r="J290" s="43"/>
      <c r="K290" s="43"/>
      <c r="L290" s="47"/>
      <c r="M290" s="233"/>
      <c r="N290" s="234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174</v>
      </c>
      <c r="AU290" s="20" t="s">
        <v>84</v>
      </c>
    </row>
    <row r="291" s="13" customFormat="1">
      <c r="A291" s="13"/>
      <c r="B291" s="235"/>
      <c r="C291" s="236"/>
      <c r="D291" s="237" t="s">
        <v>176</v>
      </c>
      <c r="E291" s="238" t="s">
        <v>19</v>
      </c>
      <c r="F291" s="239" t="s">
        <v>354</v>
      </c>
      <c r="G291" s="236"/>
      <c r="H291" s="240">
        <v>10</v>
      </c>
      <c r="I291" s="241"/>
      <c r="J291" s="236"/>
      <c r="K291" s="236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176</v>
      </c>
      <c r="AU291" s="246" t="s">
        <v>84</v>
      </c>
      <c r="AV291" s="13" t="s">
        <v>84</v>
      </c>
      <c r="AW291" s="13" t="s">
        <v>33</v>
      </c>
      <c r="AX291" s="13" t="s">
        <v>79</v>
      </c>
      <c r="AY291" s="246" t="s">
        <v>165</v>
      </c>
    </row>
    <row r="292" s="2" customFormat="1" ht="16.5" customHeight="1">
      <c r="A292" s="41"/>
      <c r="B292" s="42"/>
      <c r="C292" s="217" t="s">
        <v>355</v>
      </c>
      <c r="D292" s="217" t="s">
        <v>167</v>
      </c>
      <c r="E292" s="218" t="s">
        <v>356</v>
      </c>
      <c r="F292" s="219" t="s">
        <v>357</v>
      </c>
      <c r="G292" s="220" t="s">
        <v>170</v>
      </c>
      <c r="H292" s="221">
        <v>148</v>
      </c>
      <c r="I292" s="222"/>
      <c r="J292" s="223">
        <f>ROUND(I292*H292,2)</f>
        <v>0</v>
      </c>
      <c r="K292" s="219" t="s">
        <v>171</v>
      </c>
      <c r="L292" s="47"/>
      <c r="M292" s="224" t="s">
        <v>19</v>
      </c>
      <c r="N292" s="225" t="s">
        <v>46</v>
      </c>
      <c r="O292" s="87"/>
      <c r="P292" s="226">
        <f>O292*H292</f>
        <v>0</v>
      </c>
      <c r="Q292" s="226">
        <v>0</v>
      </c>
      <c r="R292" s="226">
        <f>Q292*H292</f>
        <v>0</v>
      </c>
      <c r="S292" s="226">
        <v>0.089999999999999997</v>
      </c>
      <c r="T292" s="227">
        <f>S292*H292</f>
        <v>13.32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8" t="s">
        <v>105</v>
      </c>
      <c r="AT292" s="228" t="s">
        <v>167</v>
      </c>
      <c r="AU292" s="228" t="s">
        <v>84</v>
      </c>
      <c r="AY292" s="20" t="s">
        <v>165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20" t="s">
        <v>172</v>
      </c>
      <c r="BK292" s="229">
        <f>ROUND(I292*H292,2)</f>
        <v>0</v>
      </c>
      <c r="BL292" s="20" t="s">
        <v>105</v>
      </c>
      <c r="BM292" s="228" t="s">
        <v>358</v>
      </c>
    </row>
    <row r="293" s="2" customFormat="1">
      <c r="A293" s="41"/>
      <c r="B293" s="42"/>
      <c r="C293" s="43"/>
      <c r="D293" s="230" t="s">
        <v>174</v>
      </c>
      <c r="E293" s="43"/>
      <c r="F293" s="231" t="s">
        <v>359</v>
      </c>
      <c r="G293" s="43"/>
      <c r="H293" s="43"/>
      <c r="I293" s="232"/>
      <c r="J293" s="43"/>
      <c r="K293" s="43"/>
      <c r="L293" s="47"/>
      <c r="M293" s="233"/>
      <c r="N293" s="23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174</v>
      </c>
      <c r="AU293" s="20" t="s">
        <v>84</v>
      </c>
    </row>
    <row r="294" s="14" customFormat="1">
      <c r="A294" s="14"/>
      <c r="B294" s="247"/>
      <c r="C294" s="248"/>
      <c r="D294" s="237" t="s">
        <v>176</v>
      </c>
      <c r="E294" s="249" t="s">
        <v>19</v>
      </c>
      <c r="F294" s="250" t="s">
        <v>207</v>
      </c>
      <c r="G294" s="248"/>
      <c r="H294" s="249" t="s">
        <v>19</v>
      </c>
      <c r="I294" s="251"/>
      <c r="J294" s="248"/>
      <c r="K294" s="248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176</v>
      </c>
      <c r="AU294" s="256" t="s">
        <v>84</v>
      </c>
      <c r="AV294" s="14" t="s">
        <v>79</v>
      </c>
      <c r="AW294" s="14" t="s">
        <v>33</v>
      </c>
      <c r="AX294" s="14" t="s">
        <v>72</v>
      </c>
      <c r="AY294" s="256" t="s">
        <v>165</v>
      </c>
    </row>
    <row r="295" s="13" customFormat="1">
      <c r="A295" s="13"/>
      <c r="B295" s="235"/>
      <c r="C295" s="236"/>
      <c r="D295" s="237" t="s">
        <v>176</v>
      </c>
      <c r="E295" s="238" t="s">
        <v>19</v>
      </c>
      <c r="F295" s="239" t="s">
        <v>360</v>
      </c>
      <c r="G295" s="236"/>
      <c r="H295" s="240">
        <v>51.5</v>
      </c>
      <c r="I295" s="241"/>
      <c r="J295" s="236"/>
      <c r="K295" s="236"/>
      <c r="L295" s="242"/>
      <c r="M295" s="243"/>
      <c r="N295" s="244"/>
      <c r="O295" s="244"/>
      <c r="P295" s="244"/>
      <c r="Q295" s="244"/>
      <c r="R295" s="244"/>
      <c r="S295" s="244"/>
      <c r="T295" s="24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6" t="s">
        <v>176</v>
      </c>
      <c r="AU295" s="246" t="s">
        <v>84</v>
      </c>
      <c r="AV295" s="13" t="s">
        <v>84</v>
      </c>
      <c r="AW295" s="13" t="s">
        <v>33</v>
      </c>
      <c r="AX295" s="13" t="s">
        <v>72</v>
      </c>
      <c r="AY295" s="246" t="s">
        <v>165</v>
      </c>
    </row>
    <row r="296" s="14" customFormat="1">
      <c r="A296" s="14"/>
      <c r="B296" s="247"/>
      <c r="C296" s="248"/>
      <c r="D296" s="237" t="s">
        <v>176</v>
      </c>
      <c r="E296" s="249" t="s">
        <v>19</v>
      </c>
      <c r="F296" s="250" t="s">
        <v>213</v>
      </c>
      <c r="G296" s="248"/>
      <c r="H296" s="249" t="s">
        <v>19</v>
      </c>
      <c r="I296" s="251"/>
      <c r="J296" s="248"/>
      <c r="K296" s="248"/>
      <c r="L296" s="252"/>
      <c r="M296" s="253"/>
      <c r="N296" s="254"/>
      <c r="O296" s="254"/>
      <c r="P296" s="254"/>
      <c r="Q296" s="254"/>
      <c r="R296" s="254"/>
      <c r="S296" s="254"/>
      <c r="T296" s="25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6" t="s">
        <v>176</v>
      </c>
      <c r="AU296" s="256" t="s">
        <v>84</v>
      </c>
      <c r="AV296" s="14" t="s">
        <v>79</v>
      </c>
      <c r="AW296" s="14" t="s">
        <v>33</v>
      </c>
      <c r="AX296" s="14" t="s">
        <v>72</v>
      </c>
      <c r="AY296" s="256" t="s">
        <v>165</v>
      </c>
    </row>
    <row r="297" s="13" customFormat="1">
      <c r="A297" s="13"/>
      <c r="B297" s="235"/>
      <c r="C297" s="236"/>
      <c r="D297" s="237" t="s">
        <v>176</v>
      </c>
      <c r="E297" s="238" t="s">
        <v>19</v>
      </c>
      <c r="F297" s="239" t="s">
        <v>361</v>
      </c>
      <c r="G297" s="236"/>
      <c r="H297" s="240">
        <v>96.5</v>
      </c>
      <c r="I297" s="241"/>
      <c r="J297" s="236"/>
      <c r="K297" s="236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176</v>
      </c>
      <c r="AU297" s="246" t="s">
        <v>84</v>
      </c>
      <c r="AV297" s="13" t="s">
        <v>84</v>
      </c>
      <c r="AW297" s="13" t="s">
        <v>33</v>
      </c>
      <c r="AX297" s="13" t="s">
        <v>72</v>
      </c>
      <c r="AY297" s="246" t="s">
        <v>165</v>
      </c>
    </row>
    <row r="298" s="15" customFormat="1">
      <c r="A298" s="15"/>
      <c r="B298" s="257"/>
      <c r="C298" s="258"/>
      <c r="D298" s="237" t="s">
        <v>176</v>
      </c>
      <c r="E298" s="259" t="s">
        <v>19</v>
      </c>
      <c r="F298" s="260" t="s">
        <v>198</v>
      </c>
      <c r="G298" s="258"/>
      <c r="H298" s="261">
        <v>148</v>
      </c>
      <c r="I298" s="262"/>
      <c r="J298" s="258"/>
      <c r="K298" s="258"/>
      <c r="L298" s="263"/>
      <c r="M298" s="264"/>
      <c r="N298" s="265"/>
      <c r="O298" s="265"/>
      <c r="P298" s="265"/>
      <c r="Q298" s="265"/>
      <c r="R298" s="265"/>
      <c r="S298" s="265"/>
      <c r="T298" s="26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7" t="s">
        <v>176</v>
      </c>
      <c r="AU298" s="267" t="s">
        <v>84</v>
      </c>
      <c r="AV298" s="15" t="s">
        <v>105</v>
      </c>
      <c r="AW298" s="15" t="s">
        <v>33</v>
      </c>
      <c r="AX298" s="15" t="s">
        <v>79</v>
      </c>
      <c r="AY298" s="267" t="s">
        <v>165</v>
      </c>
    </row>
    <row r="299" s="2" customFormat="1" ht="16.5" customHeight="1">
      <c r="A299" s="41"/>
      <c r="B299" s="42"/>
      <c r="C299" s="217" t="s">
        <v>362</v>
      </c>
      <c r="D299" s="217" t="s">
        <v>167</v>
      </c>
      <c r="E299" s="218" t="s">
        <v>363</v>
      </c>
      <c r="F299" s="219" t="s">
        <v>364</v>
      </c>
      <c r="G299" s="220" t="s">
        <v>180</v>
      </c>
      <c r="H299" s="221">
        <v>20.5</v>
      </c>
      <c r="I299" s="222"/>
      <c r="J299" s="223">
        <f>ROUND(I299*H299,2)</f>
        <v>0</v>
      </c>
      <c r="K299" s="219" t="s">
        <v>171</v>
      </c>
      <c r="L299" s="47"/>
      <c r="M299" s="224" t="s">
        <v>19</v>
      </c>
      <c r="N299" s="225" t="s">
        <v>46</v>
      </c>
      <c r="O299" s="87"/>
      <c r="P299" s="226">
        <f>O299*H299</f>
        <v>0</v>
      </c>
      <c r="Q299" s="226">
        <v>0</v>
      </c>
      <c r="R299" s="226">
        <f>Q299*H299</f>
        <v>0</v>
      </c>
      <c r="S299" s="226">
        <v>0.0089999999999999993</v>
      </c>
      <c r="T299" s="227">
        <f>S299*H299</f>
        <v>0.1845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8" t="s">
        <v>105</v>
      </c>
      <c r="AT299" s="228" t="s">
        <v>167</v>
      </c>
      <c r="AU299" s="228" t="s">
        <v>84</v>
      </c>
      <c r="AY299" s="20" t="s">
        <v>165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20" t="s">
        <v>172</v>
      </c>
      <c r="BK299" s="229">
        <f>ROUND(I299*H299,2)</f>
        <v>0</v>
      </c>
      <c r="BL299" s="20" t="s">
        <v>105</v>
      </c>
      <c r="BM299" s="228" t="s">
        <v>365</v>
      </c>
    </row>
    <row r="300" s="2" customFormat="1">
      <c r="A300" s="41"/>
      <c r="B300" s="42"/>
      <c r="C300" s="43"/>
      <c r="D300" s="230" t="s">
        <v>174</v>
      </c>
      <c r="E300" s="43"/>
      <c r="F300" s="231" t="s">
        <v>366</v>
      </c>
      <c r="G300" s="43"/>
      <c r="H300" s="43"/>
      <c r="I300" s="232"/>
      <c r="J300" s="43"/>
      <c r="K300" s="43"/>
      <c r="L300" s="47"/>
      <c r="M300" s="233"/>
      <c r="N300" s="234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174</v>
      </c>
      <c r="AU300" s="20" t="s">
        <v>84</v>
      </c>
    </row>
    <row r="301" s="14" customFormat="1">
      <c r="A301" s="14"/>
      <c r="B301" s="247"/>
      <c r="C301" s="248"/>
      <c r="D301" s="237" t="s">
        <v>176</v>
      </c>
      <c r="E301" s="249" t="s">
        <v>19</v>
      </c>
      <c r="F301" s="250" t="s">
        <v>207</v>
      </c>
      <c r="G301" s="248"/>
      <c r="H301" s="249" t="s">
        <v>19</v>
      </c>
      <c r="I301" s="251"/>
      <c r="J301" s="248"/>
      <c r="K301" s="248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176</v>
      </c>
      <c r="AU301" s="256" t="s">
        <v>84</v>
      </c>
      <c r="AV301" s="14" t="s">
        <v>79</v>
      </c>
      <c r="AW301" s="14" t="s">
        <v>33</v>
      </c>
      <c r="AX301" s="14" t="s">
        <v>72</v>
      </c>
      <c r="AY301" s="256" t="s">
        <v>165</v>
      </c>
    </row>
    <row r="302" s="13" customFormat="1">
      <c r="A302" s="13"/>
      <c r="B302" s="235"/>
      <c r="C302" s="236"/>
      <c r="D302" s="237" t="s">
        <v>176</v>
      </c>
      <c r="E302" s="238" t="s">
        <v>19</v>
      </c>
      <c r="F302" s="239" t="s">
        <v>367</v>
      </c>
      <c r="G302" s="236"/>
      <c r="H302" s="240">
        <v>6.0999999999999996</v>
      </c>
      <c r="I302" s="241"/>
      <c r="J302" s="236"/>
      <c r="K302" s="236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176</v>
      </c>
      <c r="AU302" s="246" t="s">
        <v>84</v>
      </c>
      <c r="AV302" s="13" t="s">
        <v>84</v>
      </c>
      <c r="AW302" s="13" t="s">
        <v>33</v>
      </c>
      <c r="AX302" s="13" t="s">
        <v>72</v>
      </c>
      <c r="AY302" s="246" t="s">
        <v>165</v>
      </c>
    </row>
    <row r="303" s="14" customFormat="1">
      <c r="A303" s="14"/>
      <c r="B303" s="247"/>
      <c r="C303" s="248"/>
      <c r="D303" s="237" t="s">
        <v>176</v>
      </c>
      <c r="E303" s="249" t="s">
        <v>19</v>
      </c>
      <c r="F303" s="250" t="s">
        <v>213</v>
      </c>
      <c r="G303" s="248"/>
      <c r="H303" s="249" t="s">
        <v>19</v>
      </c>
      <c r="I303" s="251"/>
      <c r="J303" s="248"/>
      <c r="K303" s="248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176</v>
      </c>
      <c r="AU303" s="256" t="s">
        <v>84</v>
      </c>
      <c r="AV303" s="14" t="s">
        <v>79</v>
      </c>
      <c r="AW303" s="14" t="s">
        <v>33</v>
      </c>
      <c r="AX303" s="14" t="s">
        <v>72</v>
      </c>
      <c r="AY303" s="256" t="s">
        <v>165</v>
      </c>
    </row>
    <row r="304" s="13" customFormat="1">
      <c r="A304" s="13"/>
      <c r="B304" s="235"/>
      <c r="C304" s="236"/>
      <c r="D304" s="237" t="s">
        <v>176</v>
      </c>
      <c r="E304" s="238" t="s">
        <v>19</v>
      </c>
      <c r="F304" s="239" t="s">
        <v>368</v>
      </c>
      <c r="G304" s="236"/>
      <c r="H304" s="240">
        <v>14.4</v>
      </c>
      <c r="I304" s="241"/>
      <c r="J304" s="236"/>
      <c r="K304" s="236"/>
      <c r="L304" s="242"/>
      <c r="M304" s="243"/>
      <c r="N304" s="244"/>
      <c r="O304" s="244"/>
      <c r="P304" s="244"/>
      <c r="Q304" s="244"/>
      <c r="R304" s="244"/>
      <c r="S304" s="244"/>
      <c r="T304" s="24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6" t="s">
        <v>176</v>
      </c>
      <c r="AU304" s="246" t="s">
        <v>84</v>
      </c>
      <c r="AV304" s="13" t="s">
        <v>84</v>
      </c>
      <c r="AW304" s="13" t="s">
        <v>33</v>
      </c>
      <c r="AX304" s="13" t="s">
        <v>72</v>
      </c>
      <c r="AY304" s="246" t="s">
        <v>165</v>
      </c>
    </row>
    <row r="305" s="15" customFormat="1">
      <c r="A305" s="15"/>
      <c r="B305" s="257"/>
      <c r="C305" s="258"/>
      <c r="D305" s="237" t="s">
        <v>176</v>
      </c>
      <c r="E305" s="259" t="s">
        <v>19</v>
      </c>
      <c r="F305" s="260" t="s">
        <v>198</v>
      </c>
      <c r="G305" s="258"/>
      <c r="H305" s="261">
        <v>20.5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7" t="s">
        <v>176</v>
      </c>
      <c r="AU305" s="267" t="s">
        <v>84</v>
      </c>
      <c r="AV305" s="15" t="s">
        <v>105</v>
      </c>
      <c r="AW305" s="15" t="s">
        <v>33</v>
      </c>
      <c r="AX305" s="15" t="s">
        <v>79</v>
      </c>
      <c r="AY305" s="267" t="s">
        <v>165</v>
      </c>
    </row>
    <row r="306" s="2" customFormat="1" ht="24.15" customHeight="1">
      <c r="A306" s="41"/>
      <c r="B306" s="42"/>
      <c r="C306" s="217" t="s">
        <v>369</v>
      </c>
      <c r="D306" s="217" t="s">
        <v>167</v>
      </c>
      <c r="E306" s="218" t="s">
        <v>370</v>
      </c>
      <c r="F306" s="219" t="s">
        <v>371</v>
      </c>
      <c r="G306" s="220" t="s">
        <v>180</v>
      </c>
      <c r="H306" s="221">
        <v>15</v>
      </c>
      <c r="I306" s="222"/>
      <c r="J306" s="223">
        <f>ROUND(I306*H306,2)</f>
        <v>0</v>
      </c>
      <c r="K306" s="219" t="s">
        <v>171</v>
      </c>
      <c r="L306" s="47"/>
      <c r="M306" s="224" t="s">
        <v>19</v>
      </c>
      <c r="N306" s="225" t="s">
        <v>46</v>
      </c>
      <c r="O306" s="87"/>
      <c r="P306" s="226">
        <f>O306*H306</f>
        <v>0</v>
      </c>
      <c r="Q306" s="226">
        <v>0</v>
      </c>
      <c r="R306" s="226">
        <f>Q306*H306</f>
        <v>0</v>
      </c>
      <c r="S306" s="226">
        <v>0.040000000000000001</v>
      </c>
      <c r="T306" s="227">
        <f>S306*H306</f>
        <v>0.59999999999999998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8" t="s">
        <v>105</v>
      </c>
      <c r="AT306" s="228" t="s">
        <v>167</v>
      </c>
      <c r="AU306" s="228" t="s">
        <v>84</v>
      </c>
      <c r="AY306" s="20" t="s">
        <v>165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20" t="s">
        <v>172</v>
      </c>
      <c r="BK306" s="229">
        <f>ROUND(I306*H306,2)</f>
        <v>0</v>
      </c>
      <c r="BL306" s="20" t="s">
        <v>105</v>
      </c>
      <c r="BM306" s="228" t="s">
        <v>372</v>
      </c>
    </row>
    <row r="307" s="2" customFormat="1">
      <c r="A307" s="41"/>
      <c r="B307" s="42"/>
      <c r="C307" s="43"/>
      <c r="D307" s="230" t="s">
        <v>174</v>
      </c>
      <c r="E307" s="43"/>
      <c r="F307" s="231" t="s">
        <v>373</v>
      </c>
      <c r="G307" s="43"/>
      <c r="H307" s="43"/>
      <c r="I307" s="232"/>
      <c r="J307" s="43"/>
      <c r="K307" s="43"/>
      <c r="L307" s="47"/>
      <c r="M307" s="233"/>
      <c r="N307" s="23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174</v>
      </c>
      <c r="AU307" s="20" t="s">
        <v>84</v>
      </c>
    </row>
    <row r="308" s="2" customFormat="1" ht="24.15" customHeight="1">
      <c r="A308" s="41"/>
      <c r="B308" s="42"/>
      <c r="C308" s="217" t="s">
        <v>374</v>
      </c>
      <c r="D308" s="217" t="s">
        <v>167</v>
      </c>
      <c r="E308" s="218" t="s">
        <v>375</v>
      </c>
      <c r="F308" s="219" t="s">
        <v>376</v>
      </c>
      <c r="G308" s="220" t="s">
        <v>180</v>
      </c>
      <c r="H308" s="221">
        <v>9.5600000000000005</v>
      </c>
      <c r="I308" s="222"/>
      <c r="J308" s="223">
        <f>ROUND(I308*H308,2)</f>
        <v>0</v>
      </c>
      <c r="K308" s="219" t="s">
        <v>171</v>
      </c>
      <c r="L308" s="47"/>
      <c r="M308" s="224" t="s">
        <v>19</v>
      </c>
      <c r="N308" s="225" t="s">
        <v>46</v>
      </c>
      <c r="O308" s="87"/>
      <c r="P308" s="226">
        <f>O308*H308</f>
        <v>0</v>
      </c>
      <c r="Q308" s="226">
        <v>0.00091</v>
      </c>
      <c r="R308" s="226">
        <f>Q308*H308</f>
        <v>0.0086996</v>
      </c>
      <c r="S308" s="226">
        <v>0.0028</v>
      </c>
      <c r="T308" s="227">
        <f>S308*H308</f>
        <v>0.026768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8" t="s">
        <v>105</v>
      </c>
      <c r="AT308" s="228" t="s">
        <v>167</v>
      </c>
      <c r="AU308" s="228" t="s">
        <v>84</v>
      </c>
      <c r="AY308" s="20" t="s">
        <v>165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20" t="s">
        <v>172</v>
      </c>
      <c r="BK308" s="229">
        <f>ROUND(I308*H308,2)</f>
        <v>0</v>
      </c>
      <c r="BL308" s="20" t="s">
        <v>105</v>
      </c>
      <c r="BM308" s="228" t="s">
        <v>377</v>
      </c>
    </row>
    <row r="309" s="2" customFormat="1">
      <c r="A309" s="41"/>
      <c r="B309" s="42"/>
      <c r="C309" s="43"/>
      <c r="D309" s="230" t="s">
        <v>174</v>
      </c>
      <c r="E309" s="43"/>
      <c r="F309" s="231" t="s">
        <v>378</v>
      </c>
      <c r="G309" s="43"/>
      <c r="H309" s="43"/>
      <c r="I309" s="232"/>
      <c r="J309" s="43"/>
      <c r="K309" s="43"/>
      <c r="L309" s="47"/>
      <c r="M309" s="233"/>
      <c r="N309" s="23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174</v>
      </c>
      <c r="AU309" s="20" t="s">
        <v>84</v>
      </c>
    </row>
    <row r="310" s="13" customFormat="1">
      <c r="A310" s="13"/>
      <c r="B310" s="235"/>
      <c r="C310" s="236"/>
      <c r="D310" s="237" t="s">
        <v>176</v>
      </c>
      <c r="E310" s="238" t="s">
        <v>19</v>
      </c>
      <c r="F310" s="239" t="s">
        <v>379</v>
      </c>
      <c r="G310" s="236"/>
      <c r="H310" s="240">
        <v>9.5600000000000005</v>
      </c>
      <c r="I310" s="241"/>
      <c r="J310" s="236"/>
      <c r="K310" s="236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176</v>
      </c>
      <c r="AU310" s="246" t="s">
        <v>84</v>
      </c>
      <c r="AV310" s="13" t="s">
        <v>84</v>
      </c>
      <c r="AW310" s="13" t="s">
        <v>33</v>
      </c>
      <c r="AX310" s="13" t="s">
        <v>72</v>
      </c>
      <c r="AY310" s="246" t="s">
        <v>165</v>
      </c>
    </row>
    <row r="311" s="15" customFormat="1">
      <c r="A311" s="15"/>
      <c r="B311" s="257"/>
      <c r="C311" s="258"/>
      <c r="D311" s="237" t="s">
        <v>176</v>
      </c>
      <c r="E311" s="259" t="s">
        <v>19</v>
      </c>
      <c r="F311" s="260" t="s">
        <v>198</v>
      </c>
      <c r="G311" s="258"/>
      <c r="H311" s="261">
        <v>9.5600000000000005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7" t="s">
        <v>176</v>
      </c>
      <c r="AU311" s="267" t="s">
        <v>84</v>
      </c>
      <c r="AV311" s="15" t="s">
        <v>105</v>
      </c>
      <c r="AW311" s="15" t="s">
        <v>33</v>
      </c>
      <c r="AX311" s="15" t="s">
        <v>79</v>
      </c>
      <c r="AY311" s="267" t="s">
        <v>165</v>
      </c>
    </row>
    <row r="312" s="2" customFormat="1" ht="21.75" customHeight="1">
      <c r="A312" s="41"/>
      <c r="B312" s="42"/>
      <c r="C312" s="217" t="s">
        <v>380</v>
      </c>
      <c r="D312" s="217" t="s">
        <v>167</v>
      </c>
      <c r="E312" s="218" t="s">
        <v>381</v>
      </c>
      <c r="F312" s="219" t="s">
        <v>382</v>
      </c>
      <c r="G312" s="220" t="s">
        <v>170</v>
      </c>
      <c r="H312" s="221">
        <v>51.5</v>
      </c>
      <c r="I312" s="222"/>
      <c r="J312" s="223">
        <f>ROUND(I312*H312,2)</f>
        <v>0</v>
      </c>
      <c r="K312" s="219" t="s">
        <v>171</v>
      </c>
      <c r="L312" s="47"/>
      <c r="M312" s="224" t="s">
        <v>19</v>
      </c>
      <c r="N312" s="225" t="s">
        <v>46</v>
      </c>
      <c r="O312" s="87"/>
      <c r="P312" s="226">
        <f>O312*H312</f>
        <v>0</v>
      </c>
      <c r="Q312" s="226">
        <v>0</v>
      </c>
      <c r="R312" s="226">
        <f>Q312*H312</f>
        <v>0</v>
      </c>
      <c r="S312" s="226">
        <v>0.02</v>
      </c>
      <c r="T312" s="227">
        <f>S312*H312</f>
        <v>1.03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8" t="s">
        <v>105</v>
      </c>
      <c r="AT312" s="228" t="s">
        <v>167</v>
      </c>
      <c r="AU312" s="228" t="s">
        <v>84</v>
      </c>
      <c r="AY312" s="20" t="s">
        <v>165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20" t="s">
        <v>172</v>
      </c>
      <c r="BK312" s="229">
        <f>ROUND(I312*H312,2)</f>
        <v>0</v>
      </c>
      <c r="BL312" s="20" t="s">
        <v>105</v>
      </c>
      <c r="BM312" s="228" t="s">
        <v>383</v>
      </c>
    </row>
    <row r="313" s="2" customFormat="1">
      <c r="A313" s="41"/>
      <c r="B313" s="42"/>
      <c r="C313" s="43"/>
      <c r="D313" s="230" t="s">
        <v>174</v>
      </c>
      <c r="E313" s="43"/>
      <c r="F313" s="231" t="s">
        <v>384</v>
      </c>
      <c r="G313" s="43"/>
      <c r="H313" s="43"/>
      <c r="I313" s="232"/>
      <c r="J313" s="43"/>
      <c r="K313" s="43"/>
      <c r="L313" s="47"/>
      <c r="M313" s="233"/>
      <c r="N313" s="23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174</v>
      </c>
      <c r="AU313" s="20" t="s">
        <v>84</v>
      </c>
    </row>
    <row r="314" s="14" customFormat="1">
      <c r="A314" s="14"/>
      <c r="B314" s="247"/>
      <c r="C314" s="248"/>
      <c r="D314" s="237" t="s">
        <v>176</v>
      </c>
      <c r="E314" s="249" t="s">
        <v>19</v>
      </c>
      <c r="F314" s="250" t="s">
        <v>207</v>
      </c>
      <c r="G314" s="248"/>
      <c r="H314" s="249" t="s">
        <v>19</v>
      </c>
      <c r="I314" s="251"/>
      <c r="J314" s="248"/>
      <c r="K314" s="248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176</v>
      </c>
      <c r="AU314" s="256" t="s">
        <v>84</v>
      </c>
      <c r="AV314" s="14" t="s">
        <v>79</v>
      </c>
      <c r="AW314" s="14" t="s">
        <v>33</v>
      </c>
      <c r="AX314" s="14" t="s">
        <v>72</v>
      </c>
      <c r="AY314" s="256" t="s">
        <v>165</v>
      </c>
    </row>
    <row r="315" s="13" customFormat="1">
      <c r="A315" s="13"/>
      <c r="B315" s="235"/>
      <c r="C315" s="236"/>
      <c r="D315" s="237" t="s">
        <v>176</v>
      </c>
      <c r="E315" s="238" t="s">
        <v>19</v>
      </c>
      <c r="F315" s="239" t="s">
        <v>360</v>
      </c>
      <c r="G315" s="236"/>
      <c r="H315" s="240">
        <v>51.5</v>
      </c>
      <c r="I315" s="241"/>
      <c r="J315" s="236"/>
      <c r="K315" s="236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176</v>
      </c>
      <c r="AU315" s="246" t="s">
        <v>84</v>
      </c>
      <c r="AV315" s="13" t="s">
        <v>84</v>
      </c>
      <c r="AW315" s="13" t="s">
        <v>33</v>
      </c>
      <c r="AX315" s="13" t="s">
        <v>72</v>
      </c>
      <c r="AY315" s="246" t="s">
        <v>165</v>
      </c>
    </row>
    <row r="316" s="15" customFormat="1">
      <c r="A316" s="15"/>
      <c r="B316" s="257"/>
      <c r="C316" s="258"/>
      <c r="D316" s="237" t="s">
        <v>176</v>
      </c>
      <c r="E316" s="259" t="s">
        <v>19</v>
      </c>
      <c r="F316" s="260" t="s">
        <v>198</v>
      </c>
      <c r="G316" s="258"/>
      <c r="H316" s="261">
        <v>51.5</v>
      </c>
      <c r="I316" s="262"/>
      <c r="J316" s="258"/>
      <c r="K316" s="258"/>
      <c r="L316" s="263"/>
      <c r="M316" s="264"/>
      <c r="N316" s="265"/>
      <c r="O316" s="265"/>
      <c r="P316" s="265"/>
      <c r="Q316" s="265"/>
      <c r="R316" s="265"/>
      <c r="S316" s="265"/>
      <c r="T316" s="266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7" t="s">
        <v>176</v>
      </c>
      <c r="AU316" s="267" t="s">
        <v>84</v>
      </c>
      <c r="AV316" s="15" t="s">
        <v>105</v>
      </c>
      <c r="AW316" s="15" t="s">
        <v>33</v>
      </c>
      <c r="AX316" s="15" t="s">
        <v>79</v>
      </c>
      <c r="AY316" s="267" t="s">
        <v>165</v>
      </c>
    </row>
    <row r="317" s="2" customFormat="1" ht="21.75" customHeight="1">
      <c r="A317" s="41"/>
      <c r="B317" s="42"/>
      <c r="C317" s="217" t="s">
        <v>385</v>
      </c>
      <c r="D317" s="217" t="s">
        <v>167</v>
      </c>
      <c r="E317" s="218" t="s">
        <v>386</v>
      </c>
      <c r="F317" s="219" t="s">
        <v>387</v>
      </c>
      <c r="G317" s="220" t="s">
        <v>170</v>
      </c>
      <c r="H317" s="221">
        <v>96.5</v>
      </c>
      <c r="I317" s="222"/>
      <c r="J317" s="223">
        <f>ROUND(I317*H317,2)</f>
        <v>0</v>
      </c>
      <c r="K317" s="219" t="s">
        <v>171</v>
      </c>
      <c r="L317" s="47"/>
      <c r="M317" s="224" t="s">
        <v>19</v>
      </c>
      <c r="N317" s="225" t="s">
        <v>46</v>
      </c>
      <c r="O317" s="87"/>
      <c r="P317" s="226">
        <f>O317*H317</f>
        <v>0</v>
      </c>
      <c r="Q317" s="226">
        <v>0</v>
      </c>
      <c r="R317" s="226">
        <f>Q317*H317</f>
        <v>0</v>
      </c>
      <c r="S317" s="226">
        <v>0.050000000000000003</v>
      </c>
      <c r="T317" s="227">
        <f>S317*H317</f>
        <v>4.8250000000000002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8" t="s">
        <v>105</v>
      </c>
      <c r="AT317" s="228" t="s">
        <v>167</v>
      </c>
      <c r="AU317" s="228" t="s">
        <v>84</v>
      </c>
      <c r="AY317" s="20" t="s">
        <v>165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20" t="s">
        <v>172</v>
      </c>
      <c r="BK317" s="229">
        <f>ROUND(I317*H317,2)</f>
        <v>0</v>
      </c>
      <c r="BL317" s="20" t="s">
        <v>105</v>
      </c>
      <c r="BM317" s="228" t="s">
        <v>388</v>
      </c>
    </row>
    <row r="318" s="2" customFormat="1">
      <c r="A318" s="41"/>
      <c r="B318" s="42"/>
      <c r="C318" s="43"/>
      <c r="D318" s="230" t="s">
        <v>174</v>
      </c>
      <c r="E318" s="43"/>
      <c r="F318" s="231" t="s">
        <v>389</v>
      </c>
      <c r="G318" s="43"/>
      <c r="H318" s="43"/>
      <c r="I318" s="232"/>
      <c r="J318" s="43"/>
      <c r="K318" s="43"/>
      <c r="L318" s="47"/>
      <c r="M318" s="233"/>
      <c r="N318" s="23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174</v>
      </c>
      <c r="AU318" s="20" t="s">
        <v>84</v>
      </c>
    </row>
    <row r="319" s="14" customFormat="1">
      <c r="A319" s="14"/>
      <c r="B319" s="247"/>
      <c r="C319" s="248"/>
      <c r="D319" s="237" t="s">
        <v>176</v>
      </c>
      <c r="E319" s="249" t="s">
        <v>19</v>
      </c>
      <c r="F319" s="250" t="s">
        <v>213</v>
      </c>
      <c r="G319" s="248"/>
      <c r="H319" s="249" t="s">
        <v>19</v>
      </c>
      <c r="I319" s="251"/>
      <c r="J319" s="248"/>
      <c r="K319" s="248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176</v>
      </c>
      <c r="AU319" s="256" t="s">
        <v>84</v>
      </c>
      <c r="AV319" s="14" t="s">
        <v>79</v>
      </c>
      <c r="AW319" s="14" t="s">
        <v>33</v>
      </c>
      <c r="AX319" s="14" t="s">
        <v>72</v>
      </c>
      <c r="AY319" s="256" t="s">
        <v>165</v>
      </c>
    </row>
    <row r="320" s="13" customFormat="1">
      <c r="A320" s="13"/>
      <c r="B320" s="235"/>
      <c r="C320" s="236"/>
      <c r="D320" s="237" t="s">
        <v>176</v>
      </c>
      <c r="E320" s="238" t="s">
        <v>19</v>
      </c>
      <c r="F320" s="239" t="s">
        <v>361</v>
      </c>
      <c r="G320" s="236"/>
      <c r="H320" s="240">
        <v>96.5</v>
      </c>
      <c r="I320" s="241"/>
      <c r="J320" s="236"/>
      <c r="K320" s="236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176</v>
      </c>
      <c r="AU320" s="246" t="s">
        <v>84</v>
      </c>
      <c r="AV320" s="13" t="s">
        <v>84</v>
      </c>
      <c r="AW320" s="13" t="s">
        <v>33</v>
      </c>
      <c r="AX320" s="13" t="s">
        <v>72</v>
      </c>
      <c r="AY320" s="246" t="s">
        <v>165</v>
      </c>
    </row>
    <row r="321" s="15" customFormat="1">
      <c r="A321" s="15"/>
      <c r="B321" s="257"/>
      <c r="C321" s="258"/>
      <c r="D321" s="237" t="s">
        <v>176</v>
      </c>
      <c r="E321" s="259" t="s">
        <v>19</v>
      </c>
      <c r="F321" s="260" t="s">
        <v>198</v>
      </c>
      <c r="G321" s="258"/>
      <c r="H321" s="261">
        <v>96.5</v>
      </c>
      <c r="I321" s="262"/>
      <c r="J321" s="258"/>
      <c r="K321" s="258"/>
      <c r="L321" s="263"/>
      <c r="M321" s="264"/>
      <c r="N321" s="265"/>
      <c r="O321" s="265"/>
      <c r="P321" s="265"/>
      <c r="Q321" s="265"/>
      <c r="R321" s="265"/>
      <c r="S321" s="265"/>
      <c r="T321" s="26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7" t="s">
        <v>176</v>
      </c>
      <c r="AU321" s="267" t="s">
        <v>84</v>
      </c>
      <c r="AV321" s="15" t="s">
        <v>105</v>
      </c>
      <c r="AW321" s="15" t="s">
        <v>33</v>
      </c>
      <c r="AX321" s="15" t="s">
        <v>79</v>
      </c>
      <c r="AY321" s="267" t="s">
        <v>165</v>
      </c>
    </row>
    <row r="322" s="2" customFormat="1" ht="24.15" customHeight="1">
      <c r="A322" s="41"/>
      <c r="B322" s="42"/>
      <c r="C322" s="217" t="s">
        <v>390</v>
      </c>
      <c r="D322" s="217" t="s">
        <v>167</v>
      </c>
      <c r="E322" s="218" t="s">
        <v>391</v>
      </c>
      <c r="F322" s="219" t="s">
        <v>392</v>
      </c>
      <c r="G322" s="220" t="s">
        <v>170</v>
      </c>
      <c r="H322" s="221">
        <v>125.545</v>
      </c>
      <c r="I322" s="222"/>
      <c r="J322" s="223">
        <f>ROUND(I322*H322,2)</f>
        <v>0</v>
      </c>
      <c r="K322" s="219" t="s">
        <v>171</v>
      </c>
      <c r="L322" s="47"/>
      <c r="M322" s="224" t="s">
        <v>19</v>
      </c>
      <c r="N322" s="225" t="s">
        <v>46</v>
      </c>
      <c r="O322" s="87"/>
      <c r="P322" s="226">
        <f>O322*H322</f>
        <v>0</v>
      </c>
      <c r="Q322" s="226">
        <v>0</v>
      </c>
      <c r="R322" s="226">
        <f>Q322*H322</f>
        <v>0</v>
      </c>
      <c r="S322" s="226">
        <v>0.0040000000000000001</v>
      </c>
      <c r="T322" s="227">
        <f>S322*H322</f>
        <v>0.50218000000000007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8" t="s">
        <v>105</v>
      </c>
      <c r="AT322" s="228" t="s">
        <v>167</v>
      </c>
      <c r="AU322" s="228" t="s">
        <v>84</v>
      </c>
      <c r="AY322" s="20" t="s">
        <v>165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20" t="s">
        <v>172</v>
      </c>
      <c r="BK322" s="229">
        <f>ROUND(I322*H322,2)</f>
        <v>0</v>
      </c>
      <c r="BL322" s="20" t="s">
        <v>105</v>
      </c>
      <c r="BM322" s="228" t="s">
        <v>393</v>
      </c>
    </row>
    <row r="323" s="2" customFormat="1">
      <c r="A323" s="41"/>
      <c r="B323" s="42"/>
      <c r="C323" s="43"/>
      <c r="D323" s="230" t="s">
        <v>174</v>
      </c>
      <c r="E323" s="43"/>
      <c r="F323" s="231" t="s">
        <v>394</v>
      </c>
      <c r="G323" s="43"/>
      <c r="H323" s="43"/>
      <c r="I323" s="232"/>
      <c r="J323" s="43"/>
      <c r="K323" s="43"/>
      <c r="L323" s="47"/>
      <c r="M323" s="233"/>
      <c r="N323" s="23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174</v>
      </c>
      <c r="AU323" s="20" t="s">
        <v>84</v>
      </c>
    </row>
    <row r="324" s="14" customFormat="1">
      <c r="A324" s="14"/>
      <c r="B324" s="247"/>
      <c r="C324" s="248"/>
      <c r="D324" s="237" t="s">
        <v>176</v>
      </c>
      <c r="E324" s="249" t="s">
        <v>19</v>
      </c>
      <c r="F324" s="250" t="s">
        <v>395</v>
      </c>
      <c r="G324" s="248"/>
      <c r="H324" s="249" t="s">
        <v>19</v>
      </c>
      <c r="I324" s="251"/>
      <c r="J324" s="248"/>
      <c r="K324" s="248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176</v>
      </c>
      <c r="AU324" s="256" t="s">
        <v>84</v>
      </c>
      <c r="AV324" s="14" t="s">
        <v>79</v>
      </c>
      <c r="AW324" s="14" t="s">
        <v>33</v>
      </c>
      <c r="AX324" s="14" t="s">
        <v>72</v>
      </c>
      <c r="AY324" s="256" t="s">
        <v>165</v>
      </c>
    </row>
    <row r="325" s="13" customFormat="1">
      <c r="A325" s="13"/>
      <c r="B325" s="235"/>
      <c r="C325" s="236"/>
      <c r="D325" s="237" t="s">
        <v>176</v>
      </c>
      <c r="E325" s="238" t="s">
        <v>19</v>
      </c>
      <c r="F325" s="239" t="s">
        <v>396</v>
      </c>
      <c r="G325" s="236"/>
      <c r="H325" s="240">
        <v>21.899999999999999</v>
      </c>
      <c r="I325" s="241"/>
      <c r="J325" s="236"/>
      <c r="K325" s="236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176</v>
      </c>
      <c r="AU325" s="246" t="s">
        <v>84</v>
      </c>
      <c r="AV325" s="13" t="s">
        <v>84</v>
      </c>
      <c r="AW325" s="13" t="s">
        <v>33</v>
      </c>
      <c r="AX325" s="13" t="s">
        <v>72</v>
      </c>
      <c r="AY325" s="246" t="s">
        <v>165</v>
      </c>
    </row>
    <row r="326" s="13" customFormat="1">
      <c r="A326" s="13"/>
      <c r="B326" s="235"/>
      <c r="C326" s="236"/>
      <c r="D326" s="237" t="s">
        <v>176</v>
      </c>
      <c r="E326" s="238" t="s">
        <v>19</v>
      </c>
      <c r="F326" s="239" t="s">
        <v>397</v>
      </c>
      <c r="G326" s="236"/>
      <c r="H326" s="240">
        <v>30.82</v>
      </c>
      <c r="I326" s="241"/>
      <c r="J326" s="236"/>
      <c r="K326" s="236"/>
      <c r="L326" s="242"/>
      <c r="M326" s="243"/>
      <c r="N326" s="244"/>
      <c r="O326" s="244"/>
      <c r="P326" s="244"/>
      <c r="Q326" s="244"/>
      <c r="R326" s="244"/>
      <c r="S326" s="244"/>
      <c r="T326" s="24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6" t="s">
        <v>176</v>
      </c>
      <c r="AU326" s="246" t="s">
        <v>84</v>
      </c>
      <c r="AV326" s="13" t="s">
        <v>84</v>
      </c>
      <c r="AW326" s="13" t="s">
        <v>33</v>
      </c>
      <c r="AX326" s="13" t="s">
        <v>72</v>
      </c>
      <c r="AY326" s="246" t="s">
        <v>165</v>
      </c>
    </row>
    <row r="327" s="13" customFormat="1">
      <c r="A327" s="13"/>
      <c r="B327" s="235"/>
      <c r="C327" s="236"/>
      <c r="D327" s="237" t="s">
        <v>176</v>
      </c>
      <c r="E327" s="238" t="s">
        <v>19</v>
      </c>
      <c r="F327" s="239" t="s">
        <v>398</v>
      </c>
      <c r="G327" s="236"/>
      <c r="H327" s="240">
        <v>87.599999999999994</v>
      </c>
      <c r="I327" s="241"/>
      <c r="J327" s="236"/>
      <c r="K327" s="236"/>
      <c r="L327" s="242"/>
      <c r="M327" s="243"/>
      <c r="N327" s="244"/>
      <c r="O327" s="244"/>
      <c r="P327" s="244"/>
      <c r="Q327" s="244"/>
      <c r="R327" s="244"/>
      <c r="S327" s="244"/>
      <c r="T327" s="24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6" t="s">
        <v>176</v>
      </c>
      <c r="AU327" s="246" t="s">
        <v>84</v>
      </c>
      <c r="AV327" s="13" t="s">
        <v>84</v>
      </c>
      <c r="AW327" s="13" t="s">
        <v>33</v>
      </c>
      <c r="AX327" s="13" t="s">
        <v>72</v>
      </c>
      <c r="AY327" s="246" t="s">
        <v>165</v>
      </c>
    </row>
    <row r="328" s="13" customFormat="1">
      <c r="A328" s="13"/>
      <c r="B328" s="235"/>
      <c r="C328" s="236"/>
      <c r="D328" s="237" t="s">
        <v>176</v>
      </c>
      <c r="E328" s="238" t="s">
        <v>19</v>
      </c>
      <c r="F328" s="239" t="s">
        <v>230</v>
      </c>
      <c r="G328" s="236"/>
      <c r="H328" s="240">
        <v>-5.319</v>
      </c>
      <c r="I328" s="241"/>
      <c r="J328" s="236"/>
      <c r="K328" s="236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176</v>
      </c>
      <c r="AU328" s="246" t="s">
        <v>84</v>
      </c>
      <c r="AV328" s="13" t="s">
        <v>84</v>
      </c>
      <c r="AW328" s="13" t="s">
        <v>33</v>
      </c>
      <c r="AX328" s="13" t="s">
        <v>72</v>
      </c>
      <c r="AY328" s="246" t="s">
        <v>165</v>
      </c>
    </row>
    <row r="329" s="13" customFormat="1">
      <c r="A329" s="13"/>
      <c r="B329" s="235"/>
      <c r="C329" s="236"/>
      <c r="D329" s="237" t="s">
        <v>176</v>
      </c>
      <c r="E329" s="238" t="s">
        <v>19</v>
      </c>
      <c r="F329" s="239" t="s">
        <v>231</v>
      </c>
      <c r="G329" s="236"/>
      <c r="H329" s="240">
        <v>-1.1819999999999999</v>
      </c>
      <c r="I329" s="241"/>
      <c r="J329" s="236"/>
      <c r="K329" s="236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176</v>
      </c>
      <c r="AU329" s="246" t="s">
        <v>84</v>
      </c>
      <c r="AV329" s="13" t="s">
        <v>84</v>
      </c>
      <c r="AW329" s="13" t="s">
        <v>33</v>
      </c>
      <c r="AX329" s="13" t="s">
        <v>72</v>
      </c>
      <c r="AY329" s="246" t="s">
        <v>165</v>
      </c>
    </row>
    <row r="330" s="13" customFormat="1">
      <c r="A330" s="13"/>
      <c r="B330" s="235"/>
      <c r="C330" s="236"/>
      <c r="D330" s="237" t="s">
        <v>176</v>
      </c>
      <c r="E330" s="238" t="s">
        <v>19</v>
      </c>
      <c r="F330" s="239" t="s">
        <v>232</v>
      </c>
      <c r="G330" s="236"/>
      <c r="H330" s="240">
        <v>-1.97</v>
      </c>
      <c r="I330" s="241"/>
      <c r="J330" s="236"/>
      <c r="K330" s="236"/>
      <c r="L330" s="242"/>
      <c r="M330" s="243"/>
      <c r="N330" s="244"/>
      <c r="O330" s="244"/>
      <c r="P330" s="244"/>
      <c r="Q330" s="244"/>
      <c r="R330" s="244"/>
      <c r="S330" s="244"/>
      <c r="T330" s="24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6" t="s">
        <v>176</v>
      </c>
      <c r="AU330" s="246" t="s">
        <v>84</v>
      </c>
      <c r="AV330" s="13" t="s">
        <v>84</v>
      </c>
      <c r="AW330" s="13" t="s">
        <v>33</v>
      </c>
      <c r="AX330" s="13" t="s">
        <v>72</v>
      </c>
      <c r="AY330" s="246" t="s">
        <v>165</v>
      </c>
    </row>
    <row r="331" s="13" customFormat="1">
      <c r="A331" s="13"/>
      <c r="B331" s="235"/>
      <c r="C331" s="236"/>
      <c r="D331" s="237" t="s">
        <v>176</v>
      </c>
      <c r="E331" s="238" t="s">
        <v>19</v>
      </c>
      <c r="F331" s="239" t="s">
        <v>233</v>
      </c>
      <c r="G331" s="236"/>
      <c r="H331" s="240">
        <v>-2.3639999999999999</v>
      </c>
      <c r="I331" s="241"/>
      <c r="J331" s="236"/>
      <c r="K331" s="236"/>
      <c r="L331" s="242"/>
      <c r="M331" s="243"/>
      <c r="N331" s="244"/>
      <c r="O331" s="244"/>
      <c r="P331" s="244"/>
      <c r="Q331" s="244"/>
      <c r="R331" s="244"/>
      <c r="S331" s="244"/>
      <c r="T331" s="24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6" t="s">
        <v>176</v>
      </c>
      <c r="AU331" s="246" t="s">
        <v>84</v>
      </c>
      <c r="AV331" s="13" t="s">
        <v>84</v>
      </c>
      <c r="AW331" s="13" t="s">
        <v>33</v>
      </c>
      <c r="AX331" s="13" t="s">
        <v>72</v>
      </c>
      <c r="AY331" s="246" t="s">
        <v>165</v>
      </c>
    </row>
    <row r="332" s="13" customFormat="1">
      <c r="A332" s="13"/>
      <c r="B332" s="235"/>
      <c r="C332" s="236"/>
      <c r="D332" s="237" t="s">
        <v>176</v>
      </c>
      <c r="E332" s="238" t="s">
        <v>19</v>
      </c>
      <c r="F332" s="239" t="s">
        <v>234</v>
      </c>
      <c r="G332" s="236"/>
      <c r="H332" s="240">
        <v>-3.9399999999999999</v>
      </c>
      <c r="I332" s="241"/>
      <c r="J332" s="236"/>
      <c r="K332" s="236"/>
      <c r="L332" s="242"/>
      <c r="M332" s="243"/>
      <c r="N332" s="244"/>
      <c r="O332" s="244"/>
      <c r="P332" s="244"/>
      <c r="Q332" s="244"/>
      <c r="R332" s="244"/>
      <c r="S332" s="244"/>
      <c r="T332" s="24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6" t="s">
        <v>176</v>
      </c>
      <c r="AU332" s="246" t="s">
        <v>84</v>
      </c>
      <c r="AV332" s="13" t="s">
        <v>84</v>
      </c>
      <c r="AW332" s="13" t="s">
        <v>33</v>
      </c>
      <c r="AX332" s="13" t="s">
        <v>72</v>
      </c>
      <c r="AY332" s="246" t="s">
        <v>165</v>
      </c>
    </row>
    <row r="333" s="15" customFormat="1">
      <c r="A333" s="15"/>
      <c r="B333" s="257"/>
      <c r="C333" s="258"/>
      <c r="D333" s="237" t="s">
        <v>176</v>
      </c>
      <c r="E333" s="259" t="s">
        <v>19</v>
      </c>
      <c r="F333" s="260" t="s">
        <v>198</v>
      </c>
      <c r="G333" s="258"/>
      <c r="H333" s="261">
        <v>125.54500000000002</v>
      </c>
      <c r="I333" s="262"/>
      <c r="J333" s="258"/>
      <c r="K333" s="258"/>
      <c r="L333" s="263"/>
      <c r="M333" s="264"/>
      <c r="N333" s="265"/>
      <c r="O333" s="265"/>
      <c r="P333" s="265"/>
      <c r="Q333" s="265"/>
      <c r="R333" s="265"/>
      <c r="S333" s="265"/>
      <c r="T333" s="266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7" t="s">
        <v>176</v>
      </c>
      <c r="AU333" s="267" t="s">
        <v>84</v>
      </c>
      <c r="AV333" s="15" t="s">
        <v>105</v>
      </c>
      <c r="AW333" s="15" t="s">
        <v>33</v>
      </c>
      <c r="AX333" s="15" t="s">
        <v>79</v>
      </c>
      <c r="AY333" s="267" t="s">
        <v>165</v>
      </c>
    </row>
    <row r="334" s="2" customFormat="1" ht="24.15" customHeight="1">
      <c r="A334" s="41"/>
      <c r="B334" s="42"/>
      <c r="C334" s="217" t="s">
        <v>399</v>
      </c>
      <c r="D334" s="217" t="s">
        <v>167</v>
      </c>
      <c r="E334" s="218" t="s">
        <v>400</v>
      </c>
      <c r="F334" s="219" t="s">
        <v>401</v>
      </c>
      <c r="G334" s="220" t="s">
        <v>170</v>
      </c>
      <c r="H334" s="221">
        <v>476.49799999999999</v>
      </c>
      <c r="I334" s="222"/>
      <c r="J334" s="223">
        <f>ROUND(I334*H334,2)</f>
        <v>0</v>
      </c>
      <c r="K334" s="219" t="s">
        <v>171</v>
      </c>
      <c r="L334" s="47"/>
      <c r="M334" s="224" t="s">
        <v>19</v>
      </c>
      <c r="N334" s="225" t="s">
        <v>46</v>
      </c>
      <c r="O334" s="87"/>
      <c r="P334" s="226">
        <f>O334*H334</f>
        <v>0</v>
      </c>
      <c r="Q334" s="226">
        <v>0</v>
      </c>
      <c r="R334" s="226">
        <f>Q334*H334</f>
        <v>0</v>
      </c>
      <c r="S334" s="226">
        <v>0.01</v>
      </c>
      <c r="T334" s="227">
        <f>S334*H334</f>
        <v>4.7649800000000004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8" t="s">
        <v>105</v>
      </c>
      <c r="AT334" s="228" t="s">
        <v>167</v>
      </c>
      <c r="AU334" s="228" t="s">
        <v>84</v>
      </c>
      <c r="AY334" s="20" t="s">
        <v>165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20" t="s">
        <v>172</v>
      </c>
      <c r="BK334" s="229">
        <f>ROUND(I334*H334,2)</f>
        <v>0</v>
      </c>
      <c r="BL334" s="20" t="s">
        <v>105</v>
      </c>
      <c r="BM334" s="228" t="s">
        <v>402</v>
      </c>
    </row>
    <row r="335" s="2" customFormat="1">
      <c r="A335" s="41"/>
      <c r="B335" s="42"/>
      <c r="C335" s="43"/>
      <c r="D335" s="230" t="s">
        <v>174</v>
      </c>
      <c r="E335" s="43"/>
      <c r="F335" s="231" t="s">
        <v>403</v>
      </c>
      <c r="G335" s="43"/>
      <c r="H335" s="43"/>
      <c r="I335" s="232"/>
      <c r="J335" s="43"/>
      <c r="K335" s="43"/>
      <c r="L335" s="47"/>
      <c r="M335" s="233"/>
      <c r="N335" s="23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174</v>
      </c>
      <c r="AU335" s="20" t="s">
        <v>84</v>
      </c>
    </row>
    <row r="336" s="14" customFormat="1">
      <c r="A336" s="14"/>
      <c r="B336" s="247"/>
      <c r="C336" s="248"/>
      <c r="D336" s="237" t="s">
        <v>176</v>
      </c>
      <c r="E336" s="249" t="s">
        <v>19</v>
      </c>
      <c r="F336" s="250" t="s">
        <v>207</v>
      </c>
      <c r="G336" s="248"/>
      <c r="H336" s="249" t="s">
        <v>19</v>
      </c>
      <c r="I336" s="251"/>
      <c r="J336" s="248"/>
      <c r="K336" s="248"/>
      <c r="L336" s="252"/>
      <c r="M336" s="253"/>
      <c r="N336" s="254"/>
      <c r="O336" s="254"/>
      <c r="P336" s="254"/>
      <c r="Q336" s="254"/>
      <c r="R336" s="254"/>
      <c r="S336" s="254"/>
      <c r="T336" s="25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6" t="s">
        <v>176</v>
      </c>
      <c r="AU336" s="256" t="s">
        <v>84</v>
      </c>
      <c r="AV336" s="14" t="s">
        <v>79</v>
      </c>
      <c r="AW336" s="14" t="s">
        <v>33</v>
      </c>
      <c r="AX336" s="14" t="s">
        <v>72</v>
      </c>
      <c r="AY336" s="256" t="s">
        <v>165</v>
      </c>
    </row>
    <row r="337" s="13" customFormat="1">
      <c r="A337" s="13"/>
      <c r="B337" s="235"/>
      <c r="C337" s="236"/>
      <c r="D337" s="237" t="s">
        <v>176</v>
      </c>
      <c r="E337" s="238" t="s">
        <v>19</v>
      </c>
      <c r="F337" s="239" t="s">
        <v>240</v>
      </c>
      <c r="G337" s="236"/>
      <c r="H337" s="240">
        <v>196.68000000000001</v>
      </c>
      <c r="I337" s="241"/>
      <c r="J337" s="236"/>
      <c r="K337" s="236"/>
      <c r="L337" s="242"/>
      <c r="M337" s="243"/>
      <c r="N337" s="244"/>
      <c r="O337" s="244"/>
      <c r="P337" s="244"/>
      <c r="Q337" s="244"/>
      <c r="R337" s="244"/>
      <c r="S337" s="244"/>
      <c r="T337" s="24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6" t="s">
        <v>176</v>
      </c>
      <c r="AU337" s="246" t="s">
        <v>84</v>
      </c>
      <c r="AV337" s="13" t="s">
        <v>84</v>
      </c>
      <c r="AW337" s="13" t="s">
        <v>33</v>
      </c>
      <c r="AX337" s="13" t="s">
        <v>72</v>
      </c>
      <c r="AY337" s="246" t="s">
        <v>165</v>
      </c>
    </row>
    <row r="338" s="13" customFormat="1">
      <c r="A338" s="13"/>
      <c r="B338" s="235"/>
      <c r="C338" s="236"/>
      <c r="D338" s="237" t="s">
        <v>176</v>
      </c>
      <c r="E338" s="238" t="s">
        <v>19</v>
      </c>
      <c r="F338" s="239" t="s">
        <v>210</v>
      </c>
      <c r="G338" s="236"/>
      <c r="H338" s="240">
        <v>-1.7729999999999999</v>
      </c>
      <c r="I338" s="241"/>
      <c r="J338" s="236"/>
      <c r="K338" s="236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176</v>
      </c>
      <c r="AU338" s="246" t="s">
        <v>84</v>
      </c>
      <c r="AV338" s="13" t="s">
        <v>84</v>
      </c>
      <c r="AW338" s="13" t="s">
        <v>33</v>
      </c>
      <c r="AX338" s="13" t="s">
        <v>72</v>
      </c>
      <c r="AY338" s="246" t="s">
        <v>165</v>
      </c>
    </row>
    <row r="339" s="13" customFormat="1">
      <c r="A339" s="13"/>
      <c r="B339" s="235"/>
      <c r="C339" s="236"/>
      <c r="D339" s="237" t="s">
        <v>176</v>
      </c>
      <c r="E339" s="238" t="s">
        <v>19</v>
      </c>
      <c r="F339" s="239" t="s">
        <v>211</v>
      </c>
      <c r="G339" s="236"/>
      <c r="H339" s="240">
        <v>-9.4559999999999995</v>
      </c>
      <c r="I339" s="241"/>
      <c r="J339" s="236"/>
      <c r="K339" s="236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176</v>
      </c>
      <c r="AU339" s="246" t="s">
        <v>84</v>
      </c>
      <c r="AV339" s="13" t="s">
        <v>84</v>
      </c>
      <c r="AW339" s="13" t="s">
        <v>33</v>
      </c>
      <c r="AX339" s="13" t="s">
        <v>72</v>
      </c>
      <c r="AY339" s="246" t="s">
        <v>165</v>
      </c>
    </row>
    <row r="340" s="13" customFormat="1">
      <c r="A340" s="13"/>
      <c r="B340" s="235"/>
      <c r="C340" s="236"/>
      <c r="D340" s="237" t="s">
        <v>176</v>
      </c>
      <c r="E340" s="238" t="s">
        <v>19</v>
      </c>
      <c r="F340" s="239" t="s">
        <v>212</v>
      </c>
      <c r="G340" s="236"/>
      <c r="H340" s="240">
        <v>-2.3639999999999999</v>
      </c>
      <c r="I340" s="241"/>
      <c r="J340" s="236"/>
      <c r="K340" s="236"/>
      <c r="L340" s="242"/>
      <c r="M340" s="243"/>
      <c r="N340" s="244"/>
      <c r="O340" s="244"/>
      <c r="P340" s="244"/>
      <c r="Q340" s="244"/>
      <c r="R340" s="244"/>
      <c r="S340" s="244"/>
      <c r="T340" s="24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6" t="s">
        <v>176</v>
      </c>
      <c r="AU340" s="246" t="s">
        <v>84</v>
      </c>
      <c r="AV340" s="13" t="s">
        <v>84</v>
      </c>
      <c r="AW340" s="13" t="s">
        <v>33</v>
      </c>
      <c r="AX340" s="13" t="s">
        <v>72</v>
      </c>
      <c r="AY340" s="246" t="s">
        <v>165</v>
      </c>
    </row>
    <row r="341" s="14" customFormat="1">
      <c r="A341" s="14"/>
      <c r="B341" s="247"/>
      <c r="C341" s="248"/>
      <c r="D341" s="237" t="s">
        <v>176</v>
      </c>
      <c r="E341" s="249" t="s">
        <v>19</v>
      </c>
      <c r="F341" s="250" t="s">
        <v>213</v>
      </c>
      <c r="G341" s="248"/>
      <c r="H341" s="249" t="s">
        <v>19</v>
      </c>
      <c r="I341" s="251"/>
      <c r="J341" s="248"/>
      <c r="K341" s="248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176</v>
      </c>
      <c r="AU341" s="256" t="s">
        <v>84</v>
      </c>
      <c r="AV341" s="14" t="s">
        <v>79</v>
      </c>
      <c r="AW341" s="14" t="s">
        <v>33</v>
      </c>
      <c r="AX341" s="14" t="s">
        <v>72</v>
      </c>
      <c r="AY341" s="256" t="s">
        <v>165</v>
      </c>
    </row>
    <row r="342" s="13" customFormat="1">
      <c r="A342" s="13"/>
      <c r="B342" s="235"/>
      <c r="C342" s="236"/>
      <c r="D342" s="237" t="s">
        <v>176</v>
      </c>
      <c r="E342" s="238" t="s">
        <v>19</v>
      </c>
      <c r="F342" s="239" t="s">
        <v>214</v>
      </c>
      <c r="G342" s="236"/>
      <c r="H342" s="240">
        <v>322.76400000000001</v>
      </c>
      <c r="I342" s="241"/>
      <c r="J342" s="236"/>
      <c r="K342" s="236"/>
      <c r="L342" s="242"/>
      <c r="M342" s="243"/>
      <c r="N342" s="244"/>
      <c r="O342" s="244"/>
      <c r="P342" s="244"/>
      <c r="Q342" s="244"/>
      <c r="R342" s="244"/>
      <c r="S342" s="244"/>
      <c r="T342" s="24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6" t="s">
        <v>176</v>
      </c>
      <c r="AU342" s="246" t="s">
        <v>84</v>
      </c>
      <c r="AV342" s="13" t="s">
        <v>84</v>
      </c>
      <c r="AW342" s="13" t="s">
        <v>33</v>
      </c>
      <c r="AX342" s="13" t="s">
        <v>72</v>
      </c>
      <c r="AY342" s="246" t="s">
        <v>165</v>
      </c>
    </row>
    <row r="343" s="13" customFormat="1">
      <c r="A343" s="13"/>
      <c r="B343" s="235"/>
      <c r="C343" s="236"/>
      <c r="D343" s="237" t="s">
        <v>176</v>
      </c>
      <c r="E343" s="238" t="s">
        <v>19</v>
      </c>
      <c r="F343" s="239" t="s">
        <v>210</v>
      </c>
      <c r="G343" s="236"/>
      <c r="H343" s="240">
        <v>-1.7729999999999999</v>
      </c>
      <c r="I343" s="241"/>
      <c r="J343" s="236"/>
      <c r="K343" s="236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176</v>
      </c>
      <c r="AU343" s="246" t="s">
        <v>84</v>
      </c>
      <c r="AV343" s="13" t="s">
        <v>84</v>
      </c>
      <c r="AW343" s="13" t="s">
        <v>33</v>
      </c>
      <c r="AX343" s="13" t="s">
        <v>72</v>
      </c>
      <c r="AY343" s="246" t="s">
        <v>165</v>
      </c>
    </row>
    <row r="344" s="13" customFormat="1">
      <c r="A344" s="13"/>
      <c r="B344" s="235"/>
      <c r="C344" s="236"/>
      <c r="D344" s="237" t="s">
        <v>176</v>
      </c>
      <c r="E344" s="238" t="s">
        <v>19</v>
      </c>
      <c r="F344" s="239" t="s">
        <v>215</v>
      </c>
      <c r="G344" s="236"/>
      <c r="H344" s="240">
        <v>-9.4559999999999995</v>
      </c>
      <c r="I344" s="241"/>
      <c r="J344" s="236"/>
      <c r="K344" s="236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176</v>
      </c>
      <c r="AU344" s="246" t="s">
        <v>84</v>
      </c>
      <c r="AV344" s="13" t="s">
        <v>84</v>
      </c>
      <c r="AW344" s="13" t="s">
        <v>33</v>
      </c>
      <c r="AX344" s="13" t="s">
        <v>72</v>
      </c>
      <c r="AY344" s="246" t="s">
        <v>165</v>
      </c>
    </row>
    <row r="345" s="13" customFormat="1">
      <c r="A345" s="13"/>
      <c r="B345" s="235"/>
      <c r="C345" s="236"/>
      <c r="D345" s="237" t="s">
        <v>176</v>
      </c>
      <c r="E345" s="238" t="s">
        <v>19</v>
      </c>
      <c r="F345" s="239" t="s">
        <v>216</v>
      </c>
      <c r="G345" s="236"/>
      <c r="H345" s="240">
        <v>-12.608000000000001</v>
      </c>
      <c r="I345" s="241"/>
      <c r="J345" s="236"/>
      <c r="K345" s="236"/>
      <c r="L345" s="242"/>
      <c r="M345" s="243"/>
      <c r="N345" s="244"/>
      <c r="O345" s="244"/>
      <c r="P345" s="244"/>
      <c r="Q345" s="244"/>
      <c r="R345" s="244"/>
      <c r="S345" s="244"/>
      <c r="T345" s="24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6" t="s">
        <v>176</v>
      </c>
      <c r="AU345" s="246" t="s">
        <v>84</v>
      </c>
      <c r="AV345" s="13" t="s">
        <v>84</v>
      </c>
      <c r="AW345" s="13" t="s">
        <v>33</v>
      </c>
      <c r="AX345" s="13" t="s">
        <v>72</v>
      </c>
      <c r="AY345" s="246" t="s">
        <v>165</v>
      </c>
    </row>
    <row r="346" s="13" customFormat="1">
      <c r="A346" s="13"/>
      <c r="B346" s="235"/>
      <c r="C346" s="236"/>
      <c r="D346" s="237" t="s">
        <v>176</v>
      </c>
      <c r="E346" s="238" t="s">
        <v>19</v>
      </c>
      <c r="F346" s="239" t="s">
        <v>217</v>
      </c>
      <c r="G346" s="236"/>
      <c r="H346" s="240">
        <v>-5.516</v>
      </c>
      <c r="I346" s="241"/>
      <c r="J346" s="236"/>
      <c r="K346" s="236"/>
      <c r="L346" s="242"/>
      <c r="M346" s="243"/>
      <c r="N346" s="244"/>
      <c r="O346" s="244"/>
      <c r="P346" s="244"/>
      <c r="Q346" s="244"/>
      <c r="R346" s="244"/>
      <c r="S346" s="244"/>
      <c r="T346" s="24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6" t="s">
        <v>176</v>
      </c>
      <c r="AU346" s="246" t="s">
        <v>84</v>
      </c>
      <c r="AV346" s="13" t="s">
        <v>84</v>
      </c>
      <c r="AW346" s="13" t="s">
        <v>33</v>
      </c>
      <c r="AX346" s="13" t="s">
        <v>72</v>
      </c>
      <c r="AY346" s="246" t="s">
        <v>165</v>
      </c>
    </row>
    <row r="347" s="15" customFormat="1">
      <c r="A347" s="15"/>
      <c r="B347" s="257"/>
      <c r="C347" s="258"/>
      <c r="D347" s="237" t="s">
        <v>176</v>
      </c>
      <c r="E347" s="259" t="s">
        <v>19</v>
      </c>
      <c r="F347" s="260" t="s">
        <v>198</v>
      </c>
      <c r="G347" s="258"/>
      <c r="H347" s="261">
        <v>476.49799999999993</v>
      </c>
      <c r="I347" s="262"/>
      <c r="J347" s="258"/>
      <c r="K347" s="258"/>
      <c r="L347" s="263"/>
      <c r="M347" s="264"/>
      <c r="N347" s="265"/>
      <c r="O347" s="265"/>
      <c r="P347" s="265"/>
      <c r="Q347" s="265"/>
      <c r="R347" s="265"/>
      <c r="S347" s="265"/>
      <c r="T347" s="266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7" t="s">
        <v>176</v>
      </c>
      <c r="AU347" s="267" t="s">
        <v>84</v>
      </c>
      <c r="AV347" s="15" t="s">
        <v>105</v>
      </c>
      <c r="AW347" s="15" t="s">
        <v>33</v>
      </c>
      <c r="AX347" s="15" t="s">
        <v>79</v>
      </c>
      <c r="AY347" s="267" t="s">
        <v>165</v>
      </c>
    </row>
    <row r="348" s="12" customFormat="1" ht="20.88" customHeight="1">
      <c r="A348" s="12"/>
      <c r="B348" s="201"/>
      <c r="C348" s="202"/>
      <c r="D348" s="203" t="s">
        <v>71</v>
      </c>
      <c r="E348" s="215" t="s">
        <v>404</v>
      </c>
      <c r="F348" s="215" t="s">
        <v>405</v>
      </c>
      <c r="G348" s="202"/>
      <c r="H348" s="202"/>
      <c r="I348" s="205"/>
      <c r="J348" s="216">
        <f>BK348</f>
        <v>0</v>
      </c>
      <c r="K348" s="202"/>
      <c r="L348" s="207"/>
      <c r="M348" s="208"/>
      <c r="N348" s="209"/>
      <c r="O348" s="209"/>
      <c r="P348" s="210">
        <f>SUM(P349:P354)</f>
        <v>0</v>
      </c>
      <c r="Q348" s="209"/>
      <c r="R348" s="210">
        <f>SUM(R349:R354)</f>
        <v>0</v>
      </c>
      <c r="S348" s="209"/>
      <c r="T348" s="211">
        <f>SUM(T349:T354)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2" t="s">
        <v>79</v>
      </c>
      <c r="AT348" s="213" t="s">
        <v>71</v>
      </c>
      <c r="AU348" s="213" t="s">
        <v>84</v>
      </c>
      <c r="AY348" s="212" t="s">
        <v>165</v>
      </c>
      <c r="BK348" s="214">
        <f>SUM(BK349:BK354)</f>
        <v>0</v>
      </c>
    </row>
    <row r="349" s="2" customFormat="1" ht="16.5" customHeight="1">
      <c r="A349" s="41"/>
      <c r="B349" s="42"/>
      <c r="C349" s="217" t="s">
        <v>406</v>
      </c>
      <c r="D349" s="217" t="s">
        <v>167</v>
      </c>
      <c r="E349" s="218" t="s">
        <v>407</v>
      </c>
      <c r="F349" s="219" t="s">
        <v>408</v>
      </c>
      <c r="G349" s="220" t="s">
        <v>409</v>
      </c>
      <c r="H349" s="221">
        <v>20</v>
      </c>
      <c r="I349" s="222"/>
      <c r="J349" s="223">
        <f>ROUND(I349*H349,2)</f>
        <v>0</v>
      </c>
      <c r="K349" s="219" t="s">
        <v>171</v>
      </c>
      <c r="L349" s="47"/>
      <c r="M349" s="224" t="s">
        <v>19</v>
      </c>
      <c r="N349" s="225" t="s">
        <v>46</v>
      </c>
      <c r="O349" s="87"/>
      <c r="P349" s="226">
        <f>O349*H349</f>
        <v>0</v>
      </c>
      <c r="Q349" s="226">
        <v>0</v>
      </c>
      <c r="R349" s="226">
        <f>Q349*H349</f>
        <v>0</v>
      </c>
      <c r="S349" s="226">
        <v>0</v>
      </c>
      <c r="T349" s="22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8" t="s">
        <v>105</v>
      </c>
      <c r="AT349" s="228" t="s">
        <v>167</v>
      </c>
      <c r="AU349" s="228" t="s">
        <v>89</v>
      </c>
      <c r="AY349" s="20" t="s">
        <v>165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20" t="s">
        <v>172</v>
      </c>
      <c r="BK349" s="229">
        <f>ROUND(I349*H349,2)</f>
        <v>0</v>
      </c>
      <c r="BL349" s="20" t="s">
        <v>105</v>
      </c>
      <c r="BM349" s="228" t="s">
        <v>410</v>
      </c>
    </row>
    <row r="350" s="2" customFormat="1">
      <c r="A350" s="41"/>
      <c r="B350" s="42"/>
      <c r="C350" s="43"/>
      <c r="D350" s="230" t="s">
        <v>174</v>
      </c>
      <c r="E350" s="43"/>
      <c r="F350" s="231" t="s">
        <v>411</v>
      </c>
      <c r="G350" s="43"/>
      <c r="H350" s="43"/>
      <c r="I350" s="232"/>
      <c r="J350" s="43"/>
      <c r="K350" s="43"/>
      <c r="L350" s="47"/>
      <c r="M350" s="233"/>
      <c r="N350" s="23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174</v>
      </c>
      <c r="AU350" s="20" t="s">
        <v>89</v>
      </c>
    </row>
    <row r="351" s="2" customFormat="1" ht="21.75" customHeight="1">
      <c r="A351" s="41"/>
      <c r="B351" s="42"/>
      <c r="C351" s="217" t="s">
        <v>325</v>
      </c>
      <c r="D351" s="217" t="s">
        <v>167</v>
      </c>
      <c r="E351" s="218" t="s">
        <v>412</v>
      </c>
      <c r="F351" s="219" t="s">
        <v>413</v>
      </c>
      <c r="G351" s="220" t="s">
        <v>409</v>
      </c>
      <c r="H351" s="221">
        <v>120</v>
      </c>
      <c r="I351" s="222"/>
      <c r="J351" s="223">
        <f>ROUND(I351*H351,2)</f>
        <v>0</v>
      </c>
      <c r="K351" s="219" t="s">
        <v>171</v>
      </c>
      <c r="L351" s="47"/>
      <c r="M351" s="224" t="s">
        <v>19</v>
      </c>
      <c r="N351" s="225" t="s">
        <v>46</v>
      </c>
      <c r="O351" s="87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8" t="s">
        <v>105</v>
      </c>
      <c r="AT351" s="228" t="s">
        <v>167</v>
      </c>
      <c r="AU351" s="228" t="s">
        <v>89</v>
      </c>
      <c r="AY351" s="20" t="s">
        <v>165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20" t="s">
        <v>172</v>
      </c>
      <c r="BK351" s="229">
        <f>ROUND(I351*H351,2)</f>
        <v>0</v>
      </c>
      <c r="BL351" s="20" t="s">
        <v>105</v>
      </c>
      <c r="BM351" s="228" t="s">
        <v>414</v>
      </c>
    </row>
    <row r="352" s="2" customFormat="1">
      <c r="A352" s="41"/>
      <c r="B352" s="42"/>
      <c r="C352" s="43"/>
      <c r="D352" s="230" t="s">
        <v>174</v>
      </c>
      <c r="E352" s="43"/>
      <c r="F352" s="231" t="s">
        <v>415</v>
      </c>
      <c r="G352" s="43"/>
      <c r="H352" s="43"/>
      <c r="I352" s="232"/>
      <c r="J352" s="43"/>
      <c r="K352" s="43"/>
      <c r="L352" s="47"/>
      <c r="M352" s="233"/>
      <c r="N352" s="23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174</v>
      </c>
      <c r="AU352" s="20" t="s">
        <v>89</v>
      </c>
    </row>
    <row r="353" s="2" customFormat="1" ht="16.5" customHeight="1">
      <c r="A353" s="41"/>
      <c r="B353" s="42"/>
      <c r="C353" s="217" t="s">
        <v>416</v>
      </c>
      <c r="D353" s="217" t="s">
        <v>167</v>
      </c>
      <c r="E353" s="218" t="s">
        <v>417</v>
      </c>
      <c r="F353" s="219" t="s">
        <v>418</v>
      </c>
      <c r="G353" s="220" t="s">
        <v>409</v>
      </c>
      <c r="H353" s="221">
        <v>20</v>
      </c>
      <c r="I353" s="222"/>
      <c r="J353" s="223">
        <f>ROUND(I353*H353,2)</f>
        <v>0</v>
      </c>
      <c r="K353" s="219" t="s">
        <v>171</v>
      </c>
      <c r="L353" s="47"/>
      <c r="M353" s="224" t="s">
        <v>19</v>
      </c>
      <c r="N353" s="225" t="s">
        <v>46</v>
      </c>
      <c r="O353" s="87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8" t="s">
        <v>105</v>
      </c>
      <c r="AT353" s="228" t="s">
        <v>167</v>
      </c>
      <c r="AU353" s="228" t="s">
        <v>89</v>
      </c>
      <c r="AY353" s="20" t="s">
        <v>165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20" t="s">
        <v>172</v>
      </c>
      <c r="BK353" s="229">
        <f>ROUND(I353*H353,2)</f>
        <v>0</v>
      </c>
      <c r="BL353" s="20" t="s">
        <v>105</v>
      </c>
      <c r="BM353" s="228" t="s">
        <v>419</v>
      </c>
    </row>
    <row r="354" s="2" customFormat="1">
      <c r="A354" s="41"/>
      <c r="B354" s="42"/>
      <c r="C354" s="43"/>
      <c r="D354" s="230" t="s">
        <v>174</v>
      </c>
      <c r="E354" s="43"/>
      <c r="F354" s="231" t="s">
        <v>420</v>
      </c>
      <c r="G354" s="43"/>
      <c r="H354" s="43"/>
      <c r="I354" s="232"/>
      <c r="J354" s="43"/>
      <c r="K354" s="43"/>
      <c r="L354" s="47"/>
      <c r="M354" s="233"/>
      <c r="N354" s="23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174</v>
      </c>
      <c r="AU354" s="20" t="s">
        <v>89</v>
      </c>
    </row>
    <row r="355" s="12" customFormat="1" ht="20.88" customHeight="1">
      <c r="A355" s="12"/>
      <c r="B355" s="201"/>
      <c r="C355" s="202"/>
      <c r="D355" s="203" t="s">
        <v>71</v>
      </c>
      <c r="E355" s="215" t="s">
        <v>421</v>
      </c>
      <c r="F355" s="215" t="s">
        <v>422</v>
      </c>
      <c r="G355" s="202"/>
      <c r="H355" s="202"/>
      <c r="I355" s="205"/>
      <c r="J355" s="216">
        <f>BK355</f>
        <v>0</v>
      </c>
      <c r="K355" s="202"/>
      <c r="L355" s="207"/>
      <c r="M355" s="208"/>
      <c r="N355" s="209"/>
      <c r="O355" s="209"/>
      <c r="P355" s="210">
        <f>SUM(P356:P395)</f>
        <v>0</v>
      </c>
      <c r="Q355" s="209"/>
      <c r="R355" s="210">
        <f>SUM(R356:R395)</f>
        <v>0.044830000000000009</v>
      </c>
      <c r="S355" s="209"/>
      <c r="T355" s="211">
        <f>SUM(T356:T395)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2" t="s">
        <v>79</v>
      </c>
      <c r="AT355" s="213" t="s">
        <v>71</v>
      </c>
      <c r="AU355" s="213" t="s">
        <v>84</v>
      </c>
      <c r="AY355" s="212" t="s">
        <v>165</v>
      </c>
      <c r="BK355" s="214">
        <f>SUM(BK356:BK395)</f>
        <v>0</v>
      </c>
    </row>
    <row r="356" s="2" customFormat="1" ht="24.15" customHeight="1">
      <c r="A356" s="41"/>
      <c r="B356" s="42"/>
      <c r="C356" s="217" t="s">
        <v>423</v>
      </c>
      <c r="D356" s="217" t="s">
        <v>167</v>
      </c>
      <c r="E356" s="218" t="s">
        <v>424</v>
      </c>
      <c r="F356" s="219" t="s">
        <v>425</v>
      </c>
      <c r="G356" s="220" t="s">
        <v>170</v>
      </c>
      <c r="H356" s="221">
        <v>212.5</v>
      </c>
      <c r="I356" s="222"/>
      <c r="J356" s="223">
        <f>ROUND(I356*H356,2)</f>
        <v>0</v>
      </c>
      <c r="K356" s="219" t="s">
        <v>171</v>
      </c>
      <c r="L356" s="47"/>
      <c r="M356" s="224" t="s">
        <v>19</v>
      </c>
      <c r="N356" s="225" t="s">
        <v>46</v>
      </c>
      <c r="O356" s="87"/>
      <c r="P356" s="226">
        <f>O356*H356</f>
        <v>0</v>
      </c>
      <c r="Q356" s="226">
        <v>4.0000000000000003E-05</v>
      </c>
      <c r="R356" s="226">
        <f>Q356*H356</f>
        <v>0.0085000000000000006</v>
      </c>
      <c r="S356" s="226">
        <v>0</v>
      </c>
      <c r="T356" s="22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8" t="s">
        <v>105</v>
      </c>
      <c r="AT356" s="228" t="s">
        <v>167</v>
      </c>
      <c r="AU356" s="228" t="s">
        <v>89</v>
      </c>
      <c r="AY356" s="20" t="s">
        <v>165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20" t="s">
        <v>172</v>
      </c>
      <c r="BK356" s="229">
        <f>ROUND(I356*H356,2)</f>
        <v>0</v>
      </c>
      <c r="BL356" s="20" t="s">
        <v>105</v>
      </c>
      <c r="BM356" s="228" t="s">
        <v>426</v>
      </c>
    </row>
    <row r="357" s="2" customFormat="1">
      <c r="A357" s="41"/>
      <c r="B357" s="42"/>
      <c r="C357" s="43"/>
      <c r="D357" s="230" t="s">
        <v>174</v>
      </c>
      <c r="E357" s="43"/>
      <c r="F357" s="231" t="s">
        <v>427</v>
      </c>
      <c r="G357" s="43"/>
      <c r="H357" s="43"/>
      <c r="I357" s="232"/>
      <c r="J357" s="43"/>
      <c r="K357" s="43"/>
      <c r="L357" s="47"/>
      <c r="M357" s="233"/>
      <c r="N357" s="23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174</v>
      </c>
      <c r="AU357" s="20" t="s">
        <v>89</v>
      </c>
    </row>
    <row r="358" s="14" customFormat="1">
      <c r="A358" s="14"/>
      <c r="B358" s="247"/>
      <c r="C358" s="248"/>
      <c r="D358" s="237" t="s">
        <v>176</v>
      </c>
      <c r="E358" s="249" t="s">
        <v>19</v>
      </c>
      <c r="F358" s="250" t="s">
        <v>428</v>
      </c>
      <c r="G358" s="248"/>
      <c r="H358" s="249" t="s">
        <v>19</v>
      </c>
      <c r="I358" s="251"/>
      <c r="J358" s="248"/>
      <c r="K358" s="248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176</v>
      </c>
      <c r="AU358" s="256" t="s">
        <v>89</v>
      </c>
      <c r="AV358" s="14" t="s">
        <v>79</v>
      </c>
      <c r="AW358" s="14" t="s">
        <v>33</v>
      </c>
      <c r="AX358" s="14" t="s">
        <v>72</v>
      </c>
      <c r="AY358" s="256" t="s">
        <v>165</v>
      </c>
    </row>
    <row r="359" s="13" customFormat="1">
      <c r="A359" s="13"/>
      <c r="B359" s="235"/>
      <c r="C359" s="236"/>
      <c r="D359" s="237" t="s">
        <v>176</v>
      </c>
      <c r="E359" s="238" t="s">
        <v>19</v>
      </c>
      <c r="F359" s="239" t="s">
        <v>429</v>
      </c>
      <c r="G359" s="236"/>
      <c r="H359" s="240">
        <v>6.4000000000000004</v>
      </c>
      <c r="I359" s="241"/>
      <c r="J359" s="236"/>
      <c r="K359" s="236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176</v>
      </c>
      <c r="AU359" s="246" t="s">
        <v>89</v>
      </c>
      <c r="AV359" s="13" t="s">
        <v>84</v>
      </c>
      <c r="AW359" s="13" t="s">
        <v>33</v>
      </c>
      <c r="AX359" s="13" t="s">
        <v>72</v>
      </c>
      <c r="AY359" s="246" t="s">
        <v>165</v>
      </c>
    </row>
    <row r="360" s="13" customFormat="1">
      <c r="A360" s="13"/>
      <c r="B360" s="235"/>
      <c r="C360" s="236"/>
      <c r="D360" s="237" t="s">
        <v>176</v>
      </c>
      <c r="E360" s="238" t="s">
        <v>19</v>
      </c>
      <c r="F360" s="239" t="s">
        <v>430</v>
      </c>
      <c r="G360" s="236"/>
      <c r="H360" s="240">
        <v>6.5</v>
      </c>
      <c r="I360" s="241"/>
      <c r="J360" s="236"/>
      <c r="K360" s="236"/>
      <c r="L360" s="242"/>
      <c r="M360" s="243"/>
      <c r="N360" s="244"/>
      <c r="O360" s="244"/>
      <c r="P360" s="244"/>
      <c r="Q360" s="244"/>
      <c r="R360" s="244"/>
      <c r="S360" s="244"/>
      <c r="T360" s="24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6" t="s">
        <v>176</v>
      </c>
      <c r="AU360" s="246" t="s">
        <v>89</v>
      </c>
      <c r="AV360" s="13" t="s">
        <v>84</v>
      </c>
      <c r="AW360" s="13" t="s">
        <v>33</v>
      </c>
      <c r="AX360" s="13" t="s">
        <v>72</v>
      </c>
      <c r="AY360" s="246" t="s">
        <v>165</v>
      </c>
    </row>
    <row r="361" s="13" customFormat="1">
      <c r="A361" s="13"/>
      <c r="B361" s="235"/>
      <c r="C361" s="236"/>
      <c r="D361" s="237" t="s">
        <v>176</v>
      </c>
      <c r="E361" s="238" t="s">
        <v>19</v>
      </c>
      <c r="F361" s="239" t="s">
        <v>431</v>
      </c>
      <c r="G361" s="236"/>
      <c r="H361" s="240">
        <v>5.5999999999999996</v>
      </c>
      <c r="I361" s="241"/>
      <c r="J361" s="236"/>
      <c r="K361" s="236"/>
      <c r="L361" s="242"/>
      <c r="M361" s="243"/>
      <c r="N361" s="244"/>
      <c r="O361" s="244"/>
      <c r="P361" s="244"/>
      <c r="Q361" s="244"/>
      <c r="R361" s="244"/>
      <c r="S361" s="244"/>
      <c r="T361" s="24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6" t="s">
        <v>176</v>
      </c>
      <c r="AU361" s="246" t="s">
        <v>89</v>
      </c>
      <c r="AV361" s="13" t="s">
        <v>84</v>
      </c>
      <c r="AW361" s="13" t="s">
        <v>33</v>
      </c>
      <c r="AX361" s="13" t="s">
        <v>72</v>
      </c>
      <c r="AY361" s="246" t="s">
        <v>165</v>
      </c>
    </row>
    <row r="362" s="13" customFormat="1">
      <c r="A362" s="13"/>
      <c r="B362" s="235"/>
      <c r="C362" s="236"/>
      <c r="D362" s="237" t="s">
        <v>176</v>
      </c>
      <c r="E362" s="238" t="s">
        <v>19</v>
      </c>
      <c r="F362" s="239" t="s">
        <v>432</v>
      </c>
      <c r="G362" s="236"/>
      <c r="H362" s="240">
        <v>12.300000000000001</v>
      </c>
      <c r="I362" s="241"/>
      <c r="J362" s="236"/>
      <c r="K362" s="236"/>
      <c r="L362" s="242"/>
      <c r="M362" s="243"/>
      <c r="N362" s="244"/>
      <c r="O362" s="244"/>
      <c r="P362" s="244"/>
      <c r="Q362" s="244"/>
      <c r="R362" s="244"/>
      <c r="S362" s="244"/>
      <c r="T362" s="24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6" t="s">
        <v>176</v>
      </c>
      <c r="AU362" s="246" t="s">
        <v>89</v>
      </c>
      <c r="AV362" s="13" t="s">
        <v>84</v>
      </c>
      <c r="AW362" s="13" t="s">
        <v>33</v>
      </c>
      <c r="AX362" s="13" t="s">
        <v>72</v>
      </c>
      <c r="AY362" s="246" t="s">
        <v>165</v>
      </c>
    </row>
    <row r="363" s="13" customFormat="1">
      <c r="A363" s="13"/>
      <c r="B363" s="235"/>
      <c r="C363" s="236"/>
      <c r="D363" s="237" t="s">
        <v>176</v>
      </c>
      <c r="E363" s="238" t="s">
        <v>19</v>
      </c>
      <c r="F363" s="239" t="s">
        <v>433</v>
      </c>
      <c r="G363" s="236"/>
      <c r="H363" s="240">
        <v>15.6</v>
      </c>
      <c r="I363" s="241"/>
      <c r="J363" s="236"/>
      <c r="K363" s="236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176</v>
      </c>
      <c r="AU363" s="246" t="s">
        <v>89</v>
      </c>
      <c r="AV363" s="13" t="s">
        <v>84</v>
      </c>
      <c r="AW363" s="13" t="s">
        <v>33</v>
      </c>
      <c r="AX363" s="13" t="s">
        <v>72</v>
      </c>
      <c r="AY363" s="246" t="s">
        <v>165</v>
      </c>
    </row>
    <row r="364" s="13" customFormat="1">
      <c r="A364" s="13"/>
      <c r="B364" s="235"/>
      <c r="C364" s="236"/>
      <c r="D364" s="237" t="s">
        <v>176</v>
      </c>
      <c r="E364" s="238" t="s">
        <v>19</v>
      </c>
      <c r="F364" s="239" t="s">
        <v>434</v>
      </c>
      <c r="G364" s="236"/>
      <c r="H364" s="240">
        <v>7.0999999999999996</v>
      </c>
      <c r="I364" s="241"/>
      <c r="J364" s="236"/>
      <c r="K364" s="236"/>
      <c r="L364" s="242"/>
      <c r="M364" s="243"/>
      <c r="N364" s="244"/>
      <c r="O364" s="244"/>
      <c r="P364" s="244"/>
      <c r="Q364" s="244"/>
      <c r="R364" s="244"/>
      <c r="S364" s="244"/>
      <c r="T364" s="24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6" t="s">
        <v>176</v>
      </c>
      <c r="AU364" s="246" t="s">
        <v>89</v>
      </c>
      <c r="AV364" s="13" t="s">
        <v>84</v>
      </c>
      <c r="AW364" s="13" t="s">
        <v>33</v>
      </c>
      <c r="AX364" s="13" t="s">
        <v>72</v>
      </c>
      <c r="AY364" s="246" t="s">
        <v>165</v>
      </c>
    </row>
    <row r="365" s="16" customFormat="1">
      <c r="A365" s="16"/>
      <c r="B365" s="268"/>
      <c r="C365" s="269"/>
      <c r="D365" s="237" t="s">
        <v>176</v>
      </c>
      <c r="E365" s="270" t="s">
        <v>19</v>
      </c>
      <c r="F365" s="271" t="s">
        <v>252</v>
      </c>
      <c r="G365" s="269"/>
      <c r="H365" s="272">
        <v>53.5</v>
      </c>
      <c r="I365" s="273"/>
      <c r="J365" s="269"/>
      <c r="K365" s="269"/>
      <c r="L365" s="274"/>
      <c r="M365" s="275"/>
      <c r="N365" s="276"/>
      <c r="O365" s="276"/>
      <c r="P365" s="276"/>
      <c r="Q365" s="276"/>
      <c r="R365" s="276"/>
      <c r="S365" s="276"/>
      <c r="T365" s="277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T365" s="278" t="s">
        <v>176</v>
      </c>
      <c r="AU365" s="278" t="s">
        <v>89</v>
      </c>
      <c r="AV365" s="16" t="s">
        <v>89</v>
      </c>
      <c r="AW365" s="16" t="s">
        <v>33</v>
      </c>
      <c r="AX365" s="16" t="s">
        <v>72</v>
      </c>
      <c r="AY365" s="278" t="s">
        <v>165</v>
      </c>
    </row>
    <row r="366" s="14" customFormat="1">
      <c r="A366" s="14"/>
      <c r="B366" s="247"/>
      <c r="C366" s="248"/>
      <c r="D366" s="237" t="s">
        <v>176</v>
      </c>
      <c r="E366" s="249" t="s">
        <v>19</v>
      </c>
      <c r="F366" s="250" t="s">
        <v>207</v>
      </c>
      <c r="G366" s="248"/>
      <c r="H366" s="249" t="s">
        <v>19</v>
      </c>
      <c r="I366" s="251"/>
      <c r="J366" s="248"/>
      <c r="K366" s="248"/>
      <c r="L366" s="252"/>
      <c r="M366" s="253"/>
      <c r="N366" s="254"/>
      <c r="O366" s="254"/>
      <c r="P366" s="254"/>
      <c r="Q366" s="254"/>
      <c r="R366" s="254"/>
      <c r="S366" s="254"/>
      <c r="T366" s="25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176</v>
      </c>
      <c r="AU366" s="256" t="s">
        <v>89</v>
      </c>
      <c r="AV366" s="14" t="s">
        <v>79</v>
      </c>
      <c r="AW366" s="14" t="s">
        <v>33</v>
      </c>
      <c r="AX366" s="14" t="s">
        <v>72</v>
      </c>
      <c r="AY366" s="256" t="s">
        <v>165</v>
      </c>
    </row>
    <row r="367" s="13" customFormat="1">
      <c r="A367" s="13"/>
      <c r="B367" s="235"/>
      <c r="C367" s="236"/>
      <c r="D367" s="237" t="s">
        <v>176</v>
      </c>
      <c r="E367" s="238" t="s">
        <v>19</v>
      </c>
      <c r="F367" s="239" t="s">
        <v>293</v>
      </c>
      <c r="G367" s="236"/>
      <c r="H367" s="240">
        <v>7.2999999999999998</v>
      </c>
      <c r="I367" s="241"/>
      <c r="J367" s="236"/>
      <c r="K367" s="236"/>
      <c r="L367" s="242"/>
      <c r="M367" s="243"/>
      <c r="N367" s="244"/>
      <c r="O367" s="244"/>
      <c r="P367" s="244"/>
      <c r="Q367" s="244"/>
      <c r="R367" s="244"/>
      <c r="S367" s="244"/>
      <c r="T367" s="24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6" t="s">
        <v>176</v>
      </c>
      <c r="AU367" s="246" t="s">
        <v>89</v>
      </c>
      <c r="AV367" s="13" t="s">
        <v>84</v>
      </c>
      <c r="AW367" s="13" t="s">
        <v>33</v>
      </c>
      <c r="AX367" s="13" t="s">
        <v>72</v>
      </c>
      <c r="AY367" s="246" t="s">
        <v>165</v>
      </c>
    </row>
    <row r="368" s="13" customFormat="1">
      <c r="A368" s="13"/>
      <c r="B368" s="235"/>
      <c r="C368" s="236"/>
      <c r="D368" s="237" t="s">
        <v>176</v>
      </c>
      <c r="E368" s="238" t="s">
        <v>19</v>
      </c>
      <c r="F368" s="239" t="s">
        <v>294</v>
      </c>
      <c r="G368" s="236"/>
      <c r="H368" s="240">
        <v>4.4000000000000004</v>
      </c>
      <c r="I368" s="241"/>
      <c r="J368" s="236"/>
      <c r="K368" s="236"/>
      <c r="L368" s="242"/>
      <c r="M368" s="243"/>
      <c r="N368" s="244"/>
      <c r="O368" s="244"/>
      <c r="P368" s="244"/>
      <c r="Q368" s="244"/>
      <c r="R368" s="244"/>
      <c r="S368" s="244"/>
      <c r="T368" s="24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6" t="s">
        <v>176</v>
      </c>
      <c r="AU368" s="246" t="s">
        <v>89</v>
      </c>
      <c r="AV368" s="13" t="s">
        <v>84</v>
      </c>
      <c r="AW368" s="13" t="s">
        <v>33</v>
      </c>
      <c r="AX368" s="13" t="s">
        <v>72</v>
      </c>
      <c r="AY368" s="246" t="s">
        <v>165</v>
      </c>
    </row>
    <row r="369" s="13" customFormat="1">
      <c r="A369" s="13"/>
      <c r="B369" s="235"/>
      <c r="C369" s="236"/>
      <c r="D369" s="237" t="s">
        <v>176</v>
      </c>
      <c r="E369" s="238" t="s">
        <v>19</v>
      </c>
      <c r="F369" s="239" t="s">
        <v>295</v>
      </c>
      <c r="G369" s="236"/>
      <c r="H369" s="240">
        <v>4</v>
      </c>
      <c r="I369" s="241"/>
      <c r="J369" s="236"/>
      <c r="K369" s="236"/>
      <c r="L369" s="242"/>
      <c r="M369" s="243"/>
      <c r="N369" s="244"/>
      <c r="O369" s="244"/>
      <c r="P369" s="244"/>
      <c r="Q369" s="244"/>
      <c r="R369" s="244"/>
      <c r="S369" s="244"/>
      <c r="T369" s="24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6" t="s">
        <v>176</v>
      </c>
      <c r="AU369" s="246" t="s">
        <v>89</v>
      </c>
      <c r="AV369" s="13" t="s">
        <v>84</v>
      </c>
      <c r="AW369" s="13" t="s">
        <v>33</v>
      </c>
      <c r="AX369" s="13" t="s">
        <v>72</v>
      </c>
      <c r="AY369" s="246" t="s">
        <v>165</v>
      </c>
    </row>
    <row r="370" s="13" customFormat="1">
      <c r="A370" s="13"/>
      <c r="B370" s="235"/>
      <c r="C370" s="236"/>
      <c r="D370" s="237" t="s">
        <v>176</v>
      </c>
      <c r="E370" s="238" t="s">
        <v>19</v>
      </c>
      <c r="F370" s="239" t="s">
        <v>296</v>
      </c>
      <c r="G370" s="236"/>
      <c r="H370" s="240">
        <v>12.9</v>
      </c>
      <c r="I370" s="241"/>
      <c r="J370" s="236"/>
      <c r="K370" s="236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176</v>
      </c>
      <c r="AU370" s="246" t="s">
        <v>89</v>
      </c>
      <c r="AV370" s="13" t="s">
        <v>84</v>
      </c>
      <c r="AW370" s="13" t="s">
        <v>33</v>
      </c>
      <c r="AX370" s="13" t="s">
        <v>72</v>
      </c>
      <c r="AY370" s="246" t="s">
        <v>165</v>
      </c>
    </row>
    <row r="371" s="13" customFormat="1">
      <c r="A371" s="13"/>
      <c r="B371" s="235"/>
      <c r="C371" s="236"/>
      <c r="D371" s="237" t="s">
        <v>176</v>
      </c>
      <c r="E371" s="238" t="s">
        <v>19</v>
      </c>
      <c r="F371" s="239" t="s">
        <v>297</v>
      </c>
      <c r="G371" s="236"/>
      <c r="H371" s="240">
        <v>20.199999999999999</v>
      </c>
      <c r="I371" s="241"/>
      <c r="J371" s="236"/>
      <c r="K371" s="236"/>
      <c r="L371" s="242"/>
      <c r="M371" s="243"/>
      <c r="N371" s="244"/>
      <c r="O371" s="244"/>
      <c r="P371" s="244"/>
      <c r="Q371" s="244"/>
      <c r="R371" s="244"/>
      <c r="S371" s="244"/>
      <c r="T371" s="24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6" t="s">
        <v>176</v>
      </c>
      <c r="AU371" s="246" t="s">
        <v>89</v>
      </c>
      <c r="AV371" s="13" t="s">
        <v>84</v>
      </c>
      <c r="AW371" s="13" t="s">
        <v>33</v>
      </c>
      <c r="AX371" s="13" t="s">
        <v>72</v>
      </c>
      <c r="AY371" s="246" t="s">
        <v>165</v>
      </c>
    </row>
    <row r="372" s="13" customFormat="1">
      <c r="A372" s="13"/>
      <c r="B372" s="235"/>
      <c r="C372" s="236"/>
      <c r="D372" s="237" t="s">
        <v>176</v>
      </c>
      <c r="E372" s="238" t="s">
        <v>19</v>
      </c>
      <c r="F372" s="239" t="s">
        <v>298</v>
      </c>
      <c r="G372" s="236"/>
      <c r="H372" s="240">
        <v>10</v>
      </c>
      <c r="I372" s="241"/>
      <c r="J372" s="236"/>
      <c r="K372" s="236"/>
      <c r="L372" s="242"/>
      <c r="M372" s="243"/>
      <c r="N372" s="244"/>
      <c r="O372" s="244"/>
      <c r="P372" s="244"/>
      <c r="Q372" s="244"/>
      <c r="R372" s="244"/>
      <c r="S372" s="244"/>
      <c r="T372" s="24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6" t="s">
        <v>176</v>
      </c>
      <c r="AU372" s="246" t="s">
        <v>89</v>
      </c>
      <c r="AV372" s="13" t="s">
        <v>84</v>
      </c>
      <c r="AW372" s="13" t="s">
        <v>33</v>
      </c>
      <c r="AX372" s="13" t="s">
        <v>72</v>
      </c>
      <c r="AY372" s="246" t="s">
        <v>165</v>
      </c>
    </row>
    <row r="373" s="16" customFormat="1">
      <c r="A373" s="16"/>
      <c r="B373" s="268"/>
      <c r="C373" s="269"/>
      <c r="D373" s="237" t="s">
        <v>176</v>
      </c>
      <c r="E373" s="270" t="s">
        <v>19</v>
      </c>
      <c r="F373" s="271" t="s">
        <v>252</v>
      </c>
      <c r="G373" s="269"/>
      <c r="H373" s="272">
        <v>58.799999999999997</v>
      </c>
      <c r="I373" s="273"/>
      <c r="J373" s="269"/>
      <c r="K373" s="269"/>
      <c r="L373" s="274"/>
      <c r="M373" s="275"/>
      <c r="N373" s="276"/>
      <c r="O373" s="276"/>
      <c r="P373" s="276"/>
      <c r="Q373" s="276"/>
      <c r="R373" s="276"/>
      <c r="S373" s="276"/>
      <c r="T373" s="277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78" t="s">
        <v>176</v>
      </c>
      <c r="AU373" s="278" t="s">
        <v>89</v>
      </c>
      <c r="AV373" s="16" t="s">
        <v>89</v>
      </c>
      <c r="AW373" s="16" t="s">
        <v>33</v>
      </c>
      <c r="AX373" s="16" t="s">
        <v>72</v>
      </c>
      <c r="AY373" s="278" t="s">
        <v>165</v>
      </c>
    </row>
    <row r="374" s="14" customFormat="1">
      <c r="A374" s="14"/>
      <c r="B374" s="247"/>
      <c r="C374" s="248"/>
      <c r="D374" s="237" t="s">
        <v>176</v>
      </c>
      <c r="E374" s="249" t="s">
        <v>19</v>
      </c>
      <c r="F374" s="250" t="s">
        <v>213</v>
      </c>
      <c r="G374" s="248"/>
      <c r="H374" s="249" t="s">
        <v>19</v>
      </c>
      <c r="I374" s="251"/>
      <c r="J374" s="248"/>
      <c r="K374" s="248"/>
      <c r="L374" s="252"/>
      <c r="M374" s="253"/>
      <c r="N374" s="254"/>
      <c r="O374" s="254"/>
      <c r="P374" s="254"/>
      <c r="Q374" s="254"/>
      <c r="R374" s="254"/>
      <c r="S374" s="254"/>
      <c r="T374" s="25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6" t="s">
        <v>176</v>
      </c>
      <c r="AU374" s="256" t="s">
        <v>89</v>
      </c>
      <c r="AV374" s="14" t="s">
        <v>79</v>
      </c>
      <c r="AW374" s="14" t="s">
        <v>33</v>
      </c>
      <c r="AX374" s="14" t="s">
        <v>72</v>
      </c>
      <c r="AY374" s="256" t="s">
        <v>165</v>
      </c>
    </row>
    <row r="375" s="13" customFormat="1">
      <c r="A375" s="13"/>
      <c r="B375" s="235"/>
      <c r="C375" s="236"/>
      <c r="D375" s="237" t="s">
        <v>176</v>
      </c>
      <c r="E375" s="238" t="s">
        <v>19</v>
      </c>
      <c r="F375" s="239" t="s">
        <v>435</v>
      </c>
      <c r="G375" s="236"/>
      <c r="H375" s="240">
        <v>3.7000000000000002</v>
      </c>
      <c r="I375" s="241"/>
      <c r="J375" s="236"/>
      <c r="K375" s="236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176</v>
      </c>
      <c r="AU375" s="246" t="s">
        <v>89</v>
      </c>
      <c r="AV375" s="13" t="s">
        <v>84</v>
      </c>
      <c r="AW375" s="13" t="s">
        <v>33</v>
      </c>
      <c r="AX375" s="13" t="s">
        <v>72</v>
      </c>
      <c r="AY375" s="246" t="s">
        <v>165</v>
      </c>
    </row>
    <row r="376" s="13" customFormat="1">
      <c r="A376" s="13"/>
      <c r="B376" s="235"/>
      <c r="C376" s="236"/>
      <c r="D376" s="237" t="s">
        <v>176</v>
      </c>
      <c r="E376" s="238" t="s">
        <v>19</v>
      </c>
      <c r="F376" s="239" t="s">
        <v>436</v>
      </c>
      <c r="G376" s="236"/>
      <c r="H376" s="240">
        <v>5.5</v>
      </c>
      <c r="I376" s="241"/>
      <c r="J376" s="236"/>
      <c r="K376" s="236"/>
      <c r="L376" s="242"/>
      <c r="M376" s="243"/>
      <c r="N376" s="244"/>
      <c r="O376" s="244"/>
      <c r="P376" s="244"/>
      <c r="Q376" s="244"/>
      <c r="R376" s="244"/>
      <c r="S376" s="244"/>
      <c r="T376" s="24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6" t="s">
        <v>176</v>
      </c>
      <c r="AU376" s="246" t="s">
        <v>89</v>
      </c>
      <c r="AV376" s="13" t="s">
        <v>84</v>
      </c>
      <c r="AW376" s="13" t="s">
        <v>33</v>
      </c>
      <c r="AX376" s="13" t="s">
        <v>72</v>
      </c>
      <c r="AY376" s="246" t="s">
        <v>165</v>
      </c>
    </row>
    <row r="377" s="13" customFormat="1">
      <c r="A377" s="13"/>
      <c r="B377" s="235"/>
      <c r="C377" s="236"/>
      <c r="D377" s="237" t="s">
        <v>176</v>
      </c>
      <c r="E377" s="238" t="s">
        <v>19</v>
      </c>
      <c r="F377" s="239" t="s">
        <v>437</v>
      </c>
      <c r="G377" s="236"/>
      <c r="H377" s="240">
        <v>2.6000000000000001</v>
      </c>
      <c r="I377" s="241"/>
      <c r="J377" s="236"/>
      <c r="K377" s="236"/>
      <c r="L377" s="242"/>
      <c r="M377" s="243"/>
      <c r="N377" s="244"/>
      <c r="O377" s="244"/>
      <c r="P377" s="244"/>
      <c r="Q377" s="244"/>
      <c r="R377" s="244"/>
      <c r="S377" s="244"/>
      <c r="T377" s="24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6" t="s">
        <v>176</v>
      </c>
      <c r="AU377" s="246" t="s">
        <v>89</v>
      </c>
      <c r="AV377" s="13" t="s">
        <v>84</v>
      </c>
      <c r="AW377" s="13" t="s">
        <v>33</v>
      </c>
      <c r="AX377" s="13" t="s">
        <v>72</v>
      </c>
      <c r="AY377" s="246" t="s">
        <v>165</v>
      </c>
    </row>
    <row r="378" s="13" customFormat="1">
      <c r="A378" s="13"/>
      <c r="B378" s="235"/>
      <c r="C378" s="236"/>
      <c r="D378" s="237" t="s">
        <v>176</v>
      </c>
      <c r="E378" s="238" t="s">
        <v>19</v>
      </c>
      <c r="F378" s="239" t="s">
        <v>438</v>
      </c>
      <c r="G378" s="236"/>
      <c r="H378" s="240">
        <v>4.0999999999999996</v>
      </c>
      <c r="I378" s="241"/>
      <c r="J378" s="236"/>
      <c r="K378" s="236"/>
      <c r="L378" s="242"/>
      <c r="M378" s="243"/>
      <c r="N378" s="244"/>
      <c r="O378" s="244"/>
      <c r="P378" s="244"/>
      <c r="Q378" s="244"/>
      <c r="R378" s="244"/>
      <c r="S378" s="244"/>
      <c r="T378" s="24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6" t="s">
        <v>176</v>
      </c>
      <c r="AU378" s="246" t="s">
        <v>89</v>
      </c>
      <c r="AV378" s="13" t="s">
        <v>84</v>
      </c>
      <c r="AW378" s="13" t="s">
        <v>33</v>
      </c>
      <c r="AX378" s="13" t="s">
        <v>72</v>
      </c>
      <c r="AY378" s="246" t="s">
        <v>165</v>
      </c>
    </row>
    <row r="379" s="13" customFormat="1">
      <c r="A379" s="13"/>
      <c r="B379" s="235"/>
      <c r="C379" s="236"/>
      <c r="D379" s="237" t="s">
        <v>176</v>
      </c>
      <c r="E379" s="238" t="s">
        <v>19</v>
      </c>
      <c r="F379" s="239" t="s">
        <v>439</v>
      </c>
      <c r="G379" s="236"/>
      <c r="H379" s="240">
        <v>2.2999999999999998</v>
      </c>
      <c r="I379" s="241"/>
      <c r="J379" s="236"/>
      <c r="K379" s="236"/>
      <c r="L379" s="242"/>
      <c r="M379" s="243"/>
      <c r="N379" s="244"/>
      <c r="O379" s="244"/>
      <c r="P379" s="244"/>
      <c r="Q379" s="244"/>
      <c r="R379" s="244"/>
      <c r="S379" s="244"/>
      <c r="T379" s="24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6" t="s">
        <v>176</v>
      </c>
      <c r="AU379" s="246" t="s">
        <v>89</v>
      </c>
      <c r="AV379" s="13" t="s">
        <v>84</v>
      </c>
      <c r="AW379" s="13" t="s">
        <v>33</v>
      </c>
      <c r="AX379" s="13" t="s">
        <v>72</v>
      </c>
      <c r="AY379" s="246" t="s">
        <v>165</v>
      </c>
    </row>
    <row r="380" s="13" customFormat="1">
      <c r="A380" s="13"/>
      <c r="B380" s="235"/>
      <c r="C380" s="236"/>
      <c r="D380" s="237" t="s">
        <v>176</v>
      </c>
      <c r="E380" s="238" t="s">
        <v>19</v>
      </c>
      <c r="F380" s="239" t="s">
        <v>440</v>
      </c>
      <c r="G380" s="236"/>
      <c r="H380" s="240">
        <v>7.2999999999999998</v>
      </c>
      <c r="I380" s="241"/>
      <c r="J380" s="236"/>
      <c r="K380" s="236"/>
      <c r="L380" s="242"/>
      <c r="M380" s="243"/>
      <c r="N380" s="244"/>
      <c r="O380" s="244"/>
      <c r="P380" s="244"/>
      <c r="Q380" s="244"/>
      <c r="R380" s="244"/>
      <c r="S380" s="244"/>
      <c r="T380" s="24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6" t="s">
        <v>176</v>
      </c>
      <c r="AU380" s="246" t="s">
        <v>89</v>
      </c>
      <c r="AV380" s="13" t="s">
        <v>84</v>
      </c>
      <c r="AW380" s="13" t="s">
        <v>33</v>
      </c>
      <c r="AX380" s="13" t="s">
        <v>72</v>
      </c>
      <c r="AY380" s="246" t="s">
        <v>165</v>
      </c>
    </row>
    <row r="381" s="13" customFormat="1">
      <c r="A381" s="13"/>
      <c r="B381" s="235"/>
      <c r="C381" s="236"/>
      <c r="D381" s="237" t="s">
        <v>176</v>
      </c>
      <c r="E381" s="238" t="s">
        <v>19</v>
      </c>
      <c r="F381" s="239" t="s">
        <v>441</v>
      </c>
      <c r="G381" s="236"/>
      <c r="H381" s="240">
        <v>18.800000000000001</v>
      </c>
      <c r="I381" s="241"/>
      <c r="J381" s="236"/>
      <c r="K381" s="236"/>
      <c r="L381" s="242"/>
      <c r="M381" s="243"/>
      <c r="N381" s="244"/>
      <c r="O381" s="244"/>
      <c r="P381" s="244"/>
      <c r="Q381" s="244"/>
      <c r="R381" s="244"/>
      <c r="S381" s="244"/>
      <c r="T381" s="24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6" t="s">
        <v>176</v>
      </c>
      <c r="AU381" s="246" t="s">
        <v>89</v>
      </c>
      <c r="AV381" s="13" t="s">
        <v>84</v>
      </c>
      <c r="AW381" s="13" t="s">
        <v>33</v>
      </c>
      <c r="AX381" s="13" t="s">
        <v>72</v>
      </c>
      <c r="AY381" s="246" t="s">
        <v>165</v>
      </c>
    </row>
    <row r="382" s="13" customFormat="1">
      <c r="A382" s="13"/>
      <c r="B382" s="235"/>
      <c r="C382" s="236"/>
      <c r="D382" s="237" t="s">
        <v>176</v>
      </c>
      <c r="E382" s="238" t="s">
        <v>19</v>
      </c>
      <c r="F382" s="239" t="s">
        <v>442</v>
      </c>
      <c r="G382" s="236"/>
      <c r="H382" s="240">
        <v>7.2999999999999998</v>
      </c>
      <c r="I382" s="241"/>
      <c r="J382" s="236"/>
      <c r="K382" s="236"/>
      <c r="L382" s="242"/>
      <c r="M382" s="243"/>
      <c r="N382" s="244"/>
      <c r="O382" s="244"/>
      <c r="P382" s="244"/>
      <c r="Q382" s="244"/>
      <c r="R382" s="244"/>
      <c r="S382" s="244"/>
      <c r="T382" s="24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6" t="s">
        <v>176</v>
      </c>
      <c r="AU382" s="246" t="s">
        <v>89</v>
      </c>
      <c r="AV382" s="13" t="s">
        <v>84</v>
      </c>
      <c r="AW382" s="13" t="s">
        <v>33</v>
      </c>
      <c r="AX382" s="13" t="s">
        <v>72</v>
      </c>
      <c r="AY382" s="246" t="s">
        <v>165</v>
      </c>
    </row>
    <row r="383" s="13" customFormat="1">
      <c r="A383" s="13"/>
      <c r="B383" s="235"/>
      <c r="C383" s="236"/>
      <c r="D383" s="237" t="s">
        <v>176</v>
      </c>
      <c r="E383" s="238" t="s">
        <v>19</v>
      </c>
      <c r="F383" s="239" t="s">
        <v>443</v>
      </c>
      <c r="G383" s="236"/>
      <c r="H383" s="240">
        <v>16.5</v>
      </c>
      <c r="I383" s="241"/>
      <c r="J383" s="236"/>
      <c r="K383" s="236"/>
      <c r="L383" s="242"/>
      <c r="M383" s="243"/>
      <c r="N383" s="244"/>
      <c r="O383" s="244"/>
      <c r="P383" s="244"/>
      <c r="Q383" s="244"/>
      <c r="R383" s="244"/>
      <c r="S383" s="244"/>
      <c r="T383" s="24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6" t="s">
        <v>176</v>
      </c>
      <c r="AU383" s="246" t="s">
        <v>89</v>
      </c>
      <c r="AV383" s="13" t="s">
        <v>84</v>
      </c>
      <c r="AW383" s="13" t="s">
        <v>33</v>
      </c>
      <c r="AX383" s="13" t="s">
        <v>72</v>
      </c>
      <c r="AY383" s="246" t="s">
        <v>165</v>
      </c>
    </row>
    <row r="384" s="13" customFormat="1">
      <c r="A384" s="13"/>
      <c r="B384" s="235"/>
      <c r="C384" s="236"/>
      <c r="D384" s="237" t="s">
        <v>176</v>
      </c>
      <c r="E384" s="238" t="s">
        <v>19</v>
      </c>
      <c r="F384" s="239" t="s">
        <v>444</v>
      </c>
      <c r="G384" s="236"/>
      <c r="H384" s="240">
        <v>7.2999999999999998</v>
      </c>
      <c r="I384" s="241"/>
      <c r="J384" s="236"/>
      <c r="K384" s="236"/>
      <c r="L384" s="242"/>
      <c r="M384" s="243"/>
      <c r="N384" s="244"/>
      <c r="O384" s="244"/>
      <c r="P384" s="244"/>
      <c r="Q384" s="244"/>
      <c r="R384" s="244"/>
      <c r="S384" s="244"/>
      <c r="T384" s="24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6" t="s">
        <v>176</v>
      </c>
      <c r="AU384" s="246" t="s">
        <v>89</v>
      </c>
      <c r="AV384" s="13" t="s">
        <v>84</v>
      </c>
      <c r="AW384" s="13" t="s">
        <v>33</v>
      </c>
      <c r="AX384" s="13" t="s">
        <v>72</v>
      </c>
      <c r="AY384" s="246" t="s">
        <v>165</v>
      </c>
    </row>
    <row r="385" s="13" customFormat="1">
      <c r="A385" s="13"/>
      <c r="B385" s="235"/>
      <c r="C385" s="236"/>
      <c r="D385" s="237" t="s">
        <v>176</v>
      </c>
      <c r="E385" s="238" t="s">
        <v>19</v>
      </c>
      <c r="F385" s="239" t="s">
        <v>445</v>
      </c>
      <c r="G385" s="236"/>
      <c r="H385" s="240">
        <v>17.800000000000001</v>
      </c>
      <c r="I385" s="241"/>
      <c r="J385" s="236"/>
      <c r="K385" s="236"/>
      <c r="L385" s="242"/>
      <c r="M385" s="243"/>
      <c r="N385" s="244"/>
      <c r="O385" s="244"/>
      <c r="P385" s="244"/>
      <c r="Q385" s="244"/>
      <c r="R385" s="244"/>
      <c r="S385" s="244"/>
      <c r="T385" s="24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6" t="s">
        <v>176</v>
      </c>
      <c r="AU385" s="246" t="s">
        <v>89</v>
      </c>
      <c r="AV385" s="13" t="s">
        <v>84</v>
      </c>
      <c r="AW385" s="13" t="s">
        <v>33</v>
      </c>
      <c r="AX385" s="13" t="s">
        <v>72</v>
      </c>
      <c r="AY385" s="246" t="s">
        <v>165</v>
      </c>
    </row>
    <row r="386" s="13" customFormat="1">
      <c r="A386" s="13"/>
      <c r="B386" s="235"/>
      <c r="C386" s="236"/>
      <c r="D386" s="237" t="s">
        <v>176</v>
      </c>
      <c r="E386" s="238" t="s">
        <v>19</v>
      </c>
      <c r="F386" s="239" t="s">
        <v>446</v>
      </c>
      <c r="G386" s="236"/>
      <c r="H386" s="240">
        <v>4.9000000000000004</v>
      </c>
      <c r="I386" s="241"/>
      <c r="J386" s="236"/>
      <c r="K386" s="236"/>
      <c r="L386" s="242"/>
      <c r="M386" s="243"/>
      <c r="N386" s="244"/>
      <c r="O386" s="244"/>
      <c r="P386" s="244"/>
      <c r="Q386" s="244"/>
      <c r="R386" s="244"/>
      <c r="S386" s="244"/>
      <c r="T386" s="24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6" t="s">
        <v>176</v>
      </c>
      <c r="AU386" s="246" t="s">
        <v>89</v>
      </c>
      <c r="AV386" s="13" t="s">
        <v>84</v>
      </c>
      <c r="AW386" s="13" t="s">
        <v>33</v>
      </c>
      <c r="AX386" s="13" t="s">
        <v>72</v>
      </c>
      <c r="AY386" s="246" t="s">
        <v>165</v>
      </c>
    </row>
    <row r="387" s="13" customFormat="1">
      <c r="A387" s="13"/>
      <c r="B387" s="235"/>
      <c r="C387" s="236"/>
      <c r="D387" s="237" t="s">
        <v>176</v>
      </c>
      <c r="E387" s="238" t="s">
        <v>19</v>
      </c>
      <c r="F387" s="239" t="s">
        <v>447</v>
      </c>
      <c r="G387" s="236"/>
      <c r="H387" s="240">
        <v>2.1000000000000001</v>
      </c>
      <c r="I387" s="241"/>
      <c r="J387" s="236"/>
      <c r="K387" s="236"/>
      <c r="L387" s="242"/>
      <c r="M387" s="243"/>
      <c r="N387" s="244"/>
      <c r="O387" s="244"/>
      <c r="P387" s="244"/>
      <c r="Q387" s="244"/>
      <c r="R387" s="244"/>
      <c r="S387" s="244"/>
      <c r="T387" s="24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6" t="s">
        <v>176</v>
      </c>
      <c r="AU387" s="246" t="s">
        <v>89</v>
      </c>
      <c r="AV387" s="13" t="s">
        <v>84</v>
      </c>
      <c r="AW387" s="13" t="s">
        <v>33</v>
      </c>
      <c r="AX387" s="13" t="s">
        <v>72</v>
      </c>
      <c r="AY387" s="246" t="s">
        <v>165</v>
      </c>
    </row>
    <row r="388" s="16" customFormat="1">
      <c r="A388" s="16"/>
      <c r="B388" s="268"/>
      <c r="C388" s="269"/>
      <c r="D388" s="237" t="s">
        <v>176</v>
      </c>
      <c r="E388" s="270" t="s">
        <v>19</v>
      </c>
      <c r="F388" s="271" t="s">
        <v>252</v>
      </c>
      <c r="G388" s="269"/>
      <c r="H388" s="272">
        <v>100.19999999999999</v>
      </c>
      <c r="I388" s="273"/>
      <c r="J388" s="269"/>
      <c r="K388" s="269"/>
      <c r="L388" s="274"/>
      <c r="M388" s="275"/>
      <c r="N388" s="276"/>
      <c r="O388" s="276"/>
      <c r="P388" s="276"/>
      <c r="Q388" s="276"/>
      <c r="R388" s="276"/>
      <c r="S388" s="276"/>
      <c r="T388" s="277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278" t="s">
        <v>176</v>
      </c>
      <c r="AU388" s="278" t="s">
        <v>89</v>
      </c>
      <c r="AV388" s="16" t="s">
        <v>89</v>
      </c>
      <c r="AW388" s="16" t="s">
        <v>33</v>
      </c>
      <c r="AX388" s="16" t="s">
        <v>72</v>
      </c>
      <c r="AY388" s="278" t="s">
        <v>165</v>
      </c>
    </row>
    <row r="389" s="15" customFormat="1">
      <c r="A389" s="15"/>
      <c r="B389" s="257"/>
      <c r="C389" s="258"/>
      <c r="D389" s="237" t="s">
        <v>176</v>
      </c>
      <c r="E389" s="259" t="s">
        <v>19</v>
      </c>
      <c r="F389" s="260" t="s">
        <v>198</v>
      </c>
      <c r="G389" s="258"/>
      <c r="H389" s="261">
        <v>212.50000000000009</v>
      </c>
      <c r="I389" s="262"/>
      <c r="J389" s="258"/>
      <c r="K389" s="258"/>
      <c r="L389" s="263"/>
      <c r="M389" s="264"/>
      <c r="N389" s="265"/>
      <c r="O389" s="265"/>
      <c r="P389" s="265"/>
      <c r="Q389" s="265"/>
      <c r="R389" s="265"/>
      <c r="S389" s="265"/>
      <c r="T389" s="26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7" t="s">
        <v>176</v>
      </c>
      <c r="AU389" s="267" t="s">
        <v>89</v>
      </c>
      <c r="AV389" s="15" t="s">
        <v>105</v>
      </c>
      <c r="AW389" s="15" t="s">
        <v>33</v>
      </c>
      <c r="AX389" s="15" t="s">
        <v>79</v>
      </c>
      <c r="AY389" s="267" t="s">
        <v>165</v>
      </c>
    </row>
    <row r="390" s="2" customFormat="1" ht="16.5" customHeight="1">
      <c r="A390" s="41"/>
      <c r="B390" s="42"/>
      <c r="C390" s="217" t="s">
        <v>448</v>
      </c>
      <c r="D390" s="217" t="s">
        <v>167</v>
      </c>
      <c r="E390" s="218" t="s">
        <v>449</v>
      </c>
      <c r="F390" s="219" t="s">
        <v>450</v>
      </c>
      <c r="G390" s="220" t="s">
        <v>314</v>
      </c>
      <c r="H390" s="221">
        <v>3</v>
      </c>
      <c r="I390" s="222"/>
      <c r="J390" s="223">
        <f>ROUND(I390*H390,2)</f>
        <v>0</v>
      </c>
      <c r="K390" s="219" t="s">
        <v>171</v>
      </c>
      <c r="L390" s="47"/>
      <c r="M390" s="224" t="s">
        <v>19</v>
      </c>
      <c r="N390" s="225" t="s">
        <v>46</v>
      </c>
      <c r="O390" s="87"/>
      <c r="P390" s="226">
        <f>O390*H390</f>
        <v>0</v>
      </c>
      <c r="Q390" s="226">
        <v>0.00011</v>
      </c>
      <c r="R390" s="226">
        <f>Q390*H390</f>
        <v>0.00033</v>
      </c>
      <c r="S390" s="226">
        <v>0</v>
      </c>
      <c r="T390" s="22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8" t="s">
        <v>105</v>
      </c>
      <c r="AT390" s="228" t="s">
        <v>167</v>
      </c>
      <c r="AU390" s="228" t="s">
        <v>89</v>
      </c>
      <c r="AY390" s="20" t="s">
        <v>165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20" t="s">
        <v>172</v>
      </c>
      <c r="BK390" s="229">
        <f>ROUND(I390*H390,2)</f>
        <v>0</v>
      </c>
      <c r="BL390" s="20" t="s">
        <v>105</v>
      </c>
      <c r="BM390" s="228" t="s">
        <v>451</v>
      </c>
    </row>
    <row r="391" s="2" customFormat="1">
      <c r="A391" s="41"/>
      <c r="B391" s="42"/>
      <c r="C391" s="43"/>
      <c r="D391" s="230" t="s">
        <v>174</v>
      </c>
      <c r="E391" s="43"/>
      <c r="F391" s="231" t="s">
        <v>452</v>
      </c>
      <c r="G391" s="43"/>
      <c r="H391" s="43"/>
      <c r="I391" s="232"/>
      <c r="J391" s="43"/>
      <c r="K391" s="43"/>
      <c r="L391" s="47"/>
      <c r="M391" s="233"/>
      <c r="N391" s="23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174</v>
      </c>
      <c r="AU391" s="20" t="s">
        <v>89</v>
      </c>
    </row>
    <row r="392" s="13" customFormat="1">
      <c r="A392" s="13"/>
      <c r="B392" s="235"/>
      <c r="C392" s="236"/>
      <c r="D392" s="237" t="s">
        <v>176</v>
      </c>
      <c r="E392" s="238" t="s">
        <v>19</v>
      </c>
      <c r="F392" s="239" t="s">
        <v>453</v>
      </c>
      <c r="G392" s="236"/>
      <c r="H392" s="240">
        <v>3</v>
      </c>
      <c r="I392" s="241"/>
      <c r="J392" s="236"/>
      <c r="K392" s="236"/>
      <c r="L392" s="242"/>
      <c r="M392" s="243"/>
      <c r="N392" s="244"/>
      <c r="O392" s="244"/>
      <c r="P392" s="244"/>
      <c r="Q392" s="244"/>
      <c r="R392" s="244"/>
      <c r="S392" s="244"/>
      <c r="T392" s="24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6" t="s">
        <v>176</v>
      </c>
      <c r="AU392" s="246" t="s">
        <v>89</v>
      </c>
      <c r="AV392" s="13" t="s">
        <v>84</v>
      </c>
      <c r="AW392" s="13" t="s">
        <v>33</v>
      </c>
      <c r="AX392" s="13" t="s">
        <v>72</v>
      </c>
      <c r="AY392" s="246" t="s">
        <v>165</v>
      </c>
    </row>
    <row r="393" s="16" customFormat="1">
      <c r="A393" s="16"/>
      <c r="B393" s="268"/>
      <c r="C393" s="269"/>
      <c r="D393" s="237" t="s">
        <v>176</v>
      </c>
      <c r="E393" s="270" t="s">
        <v>19</v>
      </c>
      <c r="F393" s="271" t="s">
        <v>252</v>
      </c>
      <c r="G393" s="269"/>
      <c r="H393" s="272">
        <v>3</v>
      </c>
      <c r="I393" s="273"/>
      <c r="J393" s="269"/>
      <c r="K393" s="269"/>
      <c r="L393" s="274"/>
      <c r="M393" s="275"/>
      <c r="N393" s="276"/>
      <c r="O393" s="276"/>
      <c r="P393" s="276"/>
      <c r="Q393" s="276"/>
      <c r="R393" s="276"/>
      <c r="S393" s="276"/>
      <c r="T393" s="277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78" t="s">
        <v>176</v>
      </c>
      <c r="AU393" s="278" t="s">
        <v>89</v>
      </c>
      <c r="AV393" s="16" t="s">
        <v>89</v>
      </c>
      <c r="AW393" s="16" t="s">
        <v>33</v>
      </c>
      <c r="AX393" s="16" t="s">
        <v>79</v>
      </c>
      <c r="AY393" s="278" t="s">
        <v>165</v>
      </c>
    </row>
    <row r="394" s="2" customFormat="1" ht="16.5" customHeight="1">
      <c r="A394" s="41"/>
      <c r="B394" s="42"/>
      <c r="C394" s="279" t="s">
        <v>454</v>
      </c>
      <c r="D394" s="279" t="s">
        <v>322</v>
      </c>
      <c r="E394" s="280" t="s">
        <v>455</v>
      </c>
      <c r="F394" s="281" t="s">
        <v>456</v>
      </c>
      <c r="G394" s="282" t="s">
        <v>314</v>
      </c>
      <c r="H394" s="283">
        <v>3</v>
      </c>
      <c r="I394" s="284"/>
      <c r="J394" s="285">
        <f>ROUND(I394*H394,2)</f>
        <v>0</v>
      </c>
      <c r="K394" s="281" t="s">
        <v>19</v>
      </c>
      <c r="L394" s="286"/>
      <c r="M394" s="287" t="s">
        <v>19</v>
      </c>
      <c r="N394" s="288" t="s">
        <v>46</v>
      </c>
      <c r="O394" s="87"/>
      <c r="P394" s="226">
        <f>O394*H394</f>
        <v>0</v>
      </c>
      <c r="Q394" s="226">
        <v>0.012</v>
      </c>
      <c r="R394" s="226">
        <f>Q394*H394</f>
        <v>0.036000000000000004</v>
      </c>
      <c r="S394" s="226">
        <v>0</v>
      </c>
      <c r="T394" s="22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8" t="s">
        <v>223</v>
      </c>
      <c r="AT394" s="228" t="s">
        <v>322</v>
      </c>
      <c r="AU394" s="228" t="s">
        <v>89</v>
      </c>
      <c r="AY394" s="20" t="s">
        <v>165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20" t="s">
        <v>172</v>
      </c>
      <c r="BK394" s="229">
        <f>ROUND(I394*H394,2)</f>
        <v>0</v>
      </c>
      <c r="BL394" s="20" t="s">
        <v>105</v>
      </c>
      <c r="BM394" s="228" t="s">
        <v>457</v>
      </c>
    </row>
    <row r="395" s="13" customFormat="1">
      <c r="A395" s="13"/>
      <c r="B395" s="235"/>
      <c r="C395" s="236"/>
      <c r="D395" s="237" t="s">
        <v>176</v>
      </c>
      <c r="E395" s="238" t="s">
        <v>19</v>
      </c>
      <c r="F395" s="239" t="s">
        <v>89</v>
      </c>
      <c r="G395" s="236"/>
      <c r="H395" s="240">
        <v>3</v>
      </c>
      <c r="I395" s="241"/>
      <c r="J395" s="236"/>
      <c r="K395" s="236"/>
      <c r="L395" s="242"/>
      <c r="M395" s="243"/>
      <c r="N395" s="244"/>
      <c r="O395" s="244"/>
      <c r="P395" s="244"/>
      <c r="Q395" s="244"/>
      <c r="R395" s="244"/>
      <c r="S395" s="244"/>
      <c r="T395" s="24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6" t="s">
        <v>176</v>
      </c>
      <c r="AU395" s="246" t="s">
        <v>89</v>
      </c>
      <c r="AV395" s="13" t="s">
        <v>84</v>
      </c>
      <c r="AW395" s="13" t="s">
        <v>33</v>
      </c>
      <c r="AX395" s="13" t="s">
        <v>79</v>
      </c>
      <c r="AY395" s="246" t="s">
        <v>165</v>
      </c>
    </row>
    <row r="396" s="12" customFormat="1" ht="20.88" customHeight="1">
      <c r="A396" s="12"/>
      <c r="B396" s="201"/>
      <c r="C396" s="202"/>
      <c r="D396" s="203" t="s">
        <v>71</v>
      </c>
      <c r="E396" s="215" t="s">
        <v>458</v>
      </c>
      <c r="F396" s="215" t="s">
        <v>459</v>
      </c>
      <c r="G396" s="202"/>
      <c r="H396" s="202"/>
      <c r="I396" s="205"/>
      <c r="J396" s="216">
        <f>BK396</f>
        <v>0</v>
      </c>
      <c r="K396" s="202"/>
      <c r="L396" s="207"/>
      <c r="M396" s="208"/>
      <c r="N396" s="209"/>
      <c r="O396" s="209"/>
      <c r="P396" s="210">
        <f>SUM(P397:P405)</f>
        <v>0</v>
      </c>
      <c r="Q396" s="209"/>
      <c r="R396" s="210">
        <f>SUM(R397:R405)</f>
        <v>0</v>
      </c>
      <c r="S396" s="209"/>
      <c r="T396" s="211">
        <f>SUM(T397:T405)</f>
        <v>1.5808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2" t="s">
        <v>79</v>
      </c>
      <c r="AT396" s="213" t="s">
        <v>71</v>
      </c>
      <c r="AU396" s="213" t="s">
        <v>84</v>
      </c>
      <c r="AY396" s="212" t="s">
        <v>165</v>
      </c>
      <c r="BK396" s="214">
        <f>SUM(BK397:BK405)</f>
        <v>0</v>
      </c>
    </row>
    <row r="397" s="2" customFormat="1" ht="24.15" customHeight="1">
      <c r="A397" s="41"/>
      <c r="B397" s="42"/>
      <c r="C397" s="217" t="s">
        <v>460</v>
      </c>
      <c r="D397" s="217" t="s">
        <v>167</v>
      </c>
      <c r="E397" s="218" t="s">
        <v>461</v>
      </c>
      <c r="F397" s="219" t="s">
        <v>462</v>
      </c>
      <c r="G397" s="220" t="s">
        <v>170</v>
      </c>
      <c r="H397" s="221">
        <v>20.800000000000001</v>
      </c>
      <c r="I397" s="222"/>
      <c r="J397" s="223">
        <f>ROUND(I397*H397,2)</f>
        <v>0</v>
      </c>
      <c r="K397" s="219" t="s">
        <v>171</v>
      </c>
      <c r="L397" s="47"/>
      <c r="M397" s="224" t="s">
        <v>19</v>
      </c>
      <c r="N397" s="225" t="s">
        <v>46</v>
      </c>
      <c r="O397" s="87"/>
      <c r="P397" s="226">
        <f>O397*H397</f>
        <v>0</v>
      </c>
      <c r="Q397" s="226">
        <v>0</v>
      </c>
      <c r="R397" s="226">
        <f>Q397*H397</f>
        <v>0</v>
      </c>
      <c r="S397" s="226">
        <v>0.075999999999999998</v>
      </c>
      <c r="T397" s="227">
        <f>S397*H397</f>
        <v>1.5808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8" t="s">
        <v>105</v>
      </c>
      <c r="AT397" s="228" t="s">
        <v>167</v>
      </c>
      <c r="AU397" s="228" t="s">
        <v>89</v>
      </c>
      <c r="AY397" s="20" t="s">
        <v>165</v>
      </c>
      <c r="BE397" s="229">
        <f>IF(N397="základní",J397,0)</f>
        <v>0</v>
      </c>
      <c r="BF397" s="229">
        <f>IF(N397="snížená",J397,0)</f>
        <v>0</v>
      </c>
      <c r="BG397" s="229">
        <f>IF(N397="zákl. přenesená",J397,0)</f>
        <v>0</v>
      </c>
      <c r="BH397" s="229">
        <f>IF(N397="sníž. přenesená",J397,0)</f>
        <v>0</v>
      </c>
      <c r="BI397" s="229">
        <f>IF(N397="nulová",J397,0)</f>
        <v>0</v>
      </c>
      <c r="BJ397" s="20" t="s">
        <v>172</v>
      </c>
      <c r="BK397" s="229">
        <f>ROUND(I397*H397,2)</f>
        <v>0</v>
      </c>
      <c r="BL397" s="20" t="s">
        <v>105</v>
      </c>
      <c r="BM397" s="228" t="s">
        <v>463</v>
      </c>
    </row>
    <row r="398" s="2" customFormat="1">
      <c r="A398" s="41"/>
      <c r="B398" s="42"/>
      <c r="C398" s="43"/>
      <c r="D398" s="230" t="s">
        <v>174</v>
      </c>
      <c r="E398" s="43"/>
      <c r="F398" s="231" t="s">
        <v>464</v>
      </c>
      <c r="G398" s="43"/>
      <c r="H398" s="43"/>
      <c r="I398" s="232"/>
      <c r="J398" s="43"/>
      <c r="K398" s="43"/>
      <c r="L398" s="47"/>
      <c r="M398" s="233"/>
      <c r="N398" s="23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174</v>
      </c>
      <c r="AU398" s="20" t="s">
        <v>89</v>
      </c>
    </row>
    <row r="399" s="13" customFormat="1">
      <c r="A399" s="13"/>
      <c r="B399" s="235"/>
      <c r="C399" s="236"/>
      <c r="D399" s="237" t="s">
        <v>176</v>
      </c>
      <c r="E399" s="238" t="s">
        <v>19</v>
      </c>
      <c r="F399" s="239" t="s">
        <v>465</v>
      </c>
      <c r="G399" s="236"/>
      <c r="H399" s="240">
        <v>6</v>
      </c>
      <c r="I399" s="241"/>
      <c r="J399" s="236"/>
      <c r="K399" s="236"/>
      <c r="L399" s="242"/>
      <c r="M399" s="243"/>
      <c r="N399" s="244"/>
      <c r="O399" s="244"/>
      <c r="P399" s="244"/>
      <c r="Q399" s="244"/>
      <c r="R399" s="244"/>
      <c r="S399" s="244"/>
      <c r="T399" s="24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6" t="s">
        <v>176</v>
      </c>
      <c r="AU399" s="246" t="s">
        <v>89</v>
      </c>
      <c r="AV399" s="13" t="s">
        <v>84</v>
      </c>
      <c r="AW399" s="13" t="s">
        <v>33</v>
      </c>
      <c r="AX399" s="13" t="s">
        <v>72</v>
      </c>
      <c r="AY399" s="246" t="s">
        <v>165</v>
      </c>
    </row>
    <row r="400" s="16" customFormat="1">
      <c r="A400" s="16"/>
      <c r="B400" s="268"/>
      <c r="C400" s="269"/>
      <c r="D400" s="237" t="s">
        <v>176</v>
      </c>
      <c r="E400" s="270" t="s">
        <v>19</v>
      </c>
      <c r="F400" s="271" t="s">
        <v>252</v>
      </c>
      <c r="G400" s="269"/>
      <c r="H400" s="272">
        <v>6</v>
      </c>
      <c r="I400" s="273"/>
      <c r="J400" s="269"/>
      <c r="K400" s="269"/>
      <c r="L400" s="274"/>
      <c r="M400" s="275"/>
      <c r="N400" s="276"/>
      <c r="O400" s="276"/>
      <c r="P400" s="276"/>
      <c r="Q400" s="276"/>
      <c r="R400" s="276"/>
      <c r="S400" s="276"/>
      <c r="T400" s="277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78" t="s">
        <v>176</v>
      </c>
      <c r="AU400" s="278" t="s">
        <v>89</v>
      </c>
      <c r="AV400" s="16" t="s">
        <v>89</v>
      </c>
      <c r="AW400" s="16" t="s">
        <v>33</v>
      </c>
      <c r="AX400" s="16" t="s">
        <v>72</v>
      </c>
      <c r="AY400" s="278" t="s">
        <v>165</v>
      </c>
    </row>
    <row r="401" s="13" customFormat="1">
      <c r="A401" s="13"/>
      <c r="B401" s="235"/>
      <c r="C401" s="236"/>
      <c r="D401" s="237" t="s">
        <v>176</v>
      </c>
      <c r="E401" s="238" t="s">
        <v>19</v>
      </c>
      <c r="F401" s="239" t="s">
        <v>466</v>
      </c>
      <c r="G401" s="236"/>
      <c r="H401" s="240">
        <v>11.199999999999999</v>
      </c>
      <c r="I401" s="241"/>
      <c r="J401" s="236"/>
      <c r="K401" s="236"/>
      <c r="L401" s="242"/>
      <c r="M401" s="243"/>
      <c r="N401" s="244"/>
      <c r="O401" s="244"/>
      <c r="P401" s="244"/>
      <c r="Q401" s="244"/>
      <c r="R401" s="244"/>
      <c r="S401" s="244"/>
      <c r="T401" s="24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6" t="s">
        <v>176</v>
      </c>
      <c r="AU401" s="246" t="s">
        <v>89</v>
      </c>
      <c r="AV401" s="13" t="s">
        <v>84</v>
      </c>
      <c r="AW401" s="13" t="s">
        <v>33</v>
      </c>
      <c r="AX401" s="13" t="s">
        <v>72</v>
      </c>
      <c r="AY401" s="246" t="s">
        <v>165</v>
      </c>
    </row>
    <row r="402" s="16" customFormat="1">
      <c r="A402" s="16"/>
      <c r="B402" s="268"/>
      <c r="C402" s="269"/>
      <c r="D402" s="237" t="s">
        <v>176</v>
      </c>
      <c r="E402" s="270" t="s">
        <v>19</v>
      </c>
      <c r="F402" s="271" t="s">
        <v>252</v>
      </c>
      <c r="G402" s="269"/>
      <c r="H402" s="272">
        <v>11.199999999999999</v>
      </c>
      <c r="I402" s="273"/>
      <c r="J402" s="269"/>
      <c r="K402" s="269"/>
      <c r="L402" s="274"/>
      <c r="M402" s="275"/>
      <c r="N402" s="276"/>
      <c r="O402" s="276"/>
      <c r="P402" s="276"/>
      <c r="Q402" s="276"/>
      <c r="R402" s="276"/>
      <c r="S402" s="276"/>
      <c r="T402" s="277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278" t="s">
        <v>176</v>
      </c>
      <c r="AU402" s="278" t="s">
        <v>89</v>
      </c>
      <c r="AV402" s="16" t="s">
        <v>89</v>
      </c>
      <c r="AW402" s="16" t="s">
        <v>33</v>
      </c>
      <c r="AX402" s="16" t="s">
        <v>72</v>
      </c>
      <c r="AY402" s="278" t="s">
        <v>165</v>
      </c>
    </row>
    <row r="403" s="13" customFormat="1">
      <c r="A403" s="13"/>
      <c r="B403" s="235"/>
      <c r="C403" s="236"/>
      <c r="D403" s="237" t="s">
        <v>176</v>
      </c>
      <c r="E403" s="238" t="s">
        <v>19</v>
      </c>
      <c r="F403" s="239" t="s">
        <v>467</v>
      </c>
      <c r="G403" s="236"/>
      <c r="H403" s="240">
        <v>3.6000000000000001</v>
      </c>
      <c r="I403" s="241"/>
      <c r="J403" s="236"/>
      <c r="K403" s="236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176</v>
      </c>
      <c r="AU403" s="246" t="s">
        <v>89</v>
      </c>
      <c r="AV403" s="13" t="s">
        <v>84</v>
      </c>
      <c r="AW403" s="13" t="s">
        <v>33</v>
      </c>
      <c r="AX403" s="13" t="s">
        <v>72</v>
      </c>
      <c r="AY403" s="246" t="s">
        <v>165</v>
      </c>
    </row>
    <row r="404" s="16" customFormat="1">
      <c r="A404" s="16"/>
      <c r="B404" s="268"/>
      <c r="C404" s="269"/>
      <c r="D404" s="237" t="s">
        <v>176</v>
      </c>
      <c r="E404" s="270" t="s">
        <v>19</v>
      </c>
      <c r="F404" s="271" t="s">
        <v>252</v>
      </c>
      <c r="G404" s="269"/>
      <c r="H404" s="272">
        <v>3.6000000000000001</v>
      </c>
      <c r="I404" s="273"/>
      <c r="J404" s="269"/>
      <c r="K404" s="269"/>
      <c r="L404" s="274"/>
      <c r="M404" s="275"/>
      <c r="N404" s="276"/>
      <c r="O404" s="276"/>
      <c r="P404" s="276"/>
      <c r="Q404" s="276"/>
      <c r="R404" s="276"/>
      <c r="S404" s="276"/>
      <c r="T404" s="277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78" t="s">
        <v>176</v>
      </c>
      <c r="AU404" s="278" t="s">
        <v>89</v>
      </c>
      <c r="AV404" s="16" t="s">
        <v>89</v>
      </c>
      <c r="AW404" s="16" t="s">
        <v>33</v>
      </c>
      <c r="AX404" s="16" t="s">
        <v>72</v>
      </c>
      <c r="AY404" s="278" t="s">
        <v>165</v>
      </c>
    </row>
    <row r="405" s="15" customFormat="1">
      <c r="A405" s="15"/>
      <c r="B405" s="257"/>
      <c r="C405" s="258"/>
      <c r="D405" s="237" t="s">
        <v>176</v>
      </c>
      <c r="E405" s="259" t="s">
        <v>19</v>
      </c>
      <c r="F405" s="260" t="s">
        <v>198</v>
      </c>
      <c r="G405" s="258"/>
      <c r="H405" s="261">
        <v>20.800000000000001</v>
      </c>
      <c r="I405" s="262"/>
      <c r="J405" s="258"/>
      <c r="K405" s="258"/>
      <c r="L405" s="263"/>
      <c r="M405" s="264"/>
      <c r="N405" s="265"/>
      <c r="O405" s="265"/>
      <c r="P405" s="265"/>
      <c r="Q405" s="265"/>
      <c r="R405" s="265"/>
      <c r="S405" s="265"/>
      <c r="T405" s="266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7" t="s">
        <v>176</v>
      </c>
      <c r="AU405" s="267" t="s">
        <v>89</v>
      </c>
      <c r="AV405" s="15" t="s">
        <v>105</v>
      </c>
      <c r="AW405" s="15" t="s">
        <v>33</v>
      </c>
      <c r="AX405" s="15" t="s">
        <v>79</v>
      </c>
      <c r="AY405" s="267" t="s">
        <v>165</v>
      </c>
    </row>
    <row r="406" s="12" customFormat="1" ht="20.88" customHeight="1">
      <c r="A406" s="12"/>
      <c r="B406" s="201"/>
      <c r="C406" s="202"/>
      <c r="D406" s="203" t="s">
        <v>71</v>
      </c>
      <c r="E406" s="215" t="s">
        <v>468</v>
      </c>
      <c r="F406" s="215" t="s">
        <v>469</v>
      </c>
      <c r="G406" s="202"/>
      <c r="H406" s="202"/>
      <c r="I406" s="205"/>
      <c r="J406" s="216">
        <f>BK406</f>
        <v>0</v>
      </c>
      <c r="K406" s="202"/>
      <c r="L406" s="207"/>
      <c r="M406" s="208"/>
      <c r="N406" s="209"/>
      <c r="O406" s="209"/>
      <c r="P406" s="210">
        <f>SUM(P407:P440)</f>
        <v>0</v>
      </c>
      <c r="Q406" s="209"/>
      <c r="R406" s="210">
        <f>SUM(R407:R440)</f>
        <v>0</v>
      </c>
      <c r="S406" s="209"/>
      <c r="T406" s="211">
        <f>SUM(T407:T440)</f>
        <v>5.0073400000000001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2" t="s">
        <v>79</v>
      </c>
      <c r="AT406" s="213" t="s">
        <v>71</v>
      </c>
      <c r="AU406" s="213" t="s">
        <v>84</v>
      </c>
      <c r="AY406" s="212" t="s">
        <v>165</v>
      </c>
      <c r="BK406" s="214">
        <f>SUM(BK407:BK440)</f>
        <v>0</v>
      </c>
    </row>
    <row r="407" s="2" customFormat="1" ht="24.15" customHeight="1">
      <c r="A407" s="41"/>
      <c r="B407" s="42"/>
      <c r="C407" s="217" t="s">
        <v>470</v>
      </c>
      <c r="D407" s="217" t="s">
        <v>167</v>
      </c>
      <c r="E407" s="218" t="s">
        <v>471</v>
      </c>
      <c r="F407" s="219" t="s">
        <v>472</v>
      </c>
      <c r="G407" s="220" t="s">
        <v>170</v>
      </c>
      <c r="H407" s="221">
        <v>18.899999999999999</v>
      </c>
      <c r="I407" s="222"/>
      <c r="J407" s="223">
        <f>ROUND(I407*H407,2)</f>
        <v>0</v>
      </c>
      <c r="K407" s="219" t="s">
        <v>171</v>
      </c>
      <c r="L407" s="47"/>
      <c r="M407" s="224" t="s">
        <v>19</v>
      </c>
      <c r="N407" s="225" t="s">
        <v>46</v>
      </c>
      <c r="O407" s="87"/>
      <c r="P407" s="226">
        <f>O407*H407</f>
        <v>0</v>
      </c>
      <c r="Q407" s="226">
        <v>0</v>
      </c>
      <c r="R407" s="226">
        <f>Q407*H407</f>
        <v>0</v>
      </c>
      <c r="S407" s="226">
        <v>0.035000000000000003</v>
      </c>
      <c r="T407" s="227">
        <f>S407*H407</f>
        <v>0.66149999999999998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8" t="s">
        <v>105</v>
      </c>
      <c r="AT407" s="228" t="s">
        <v>167</v>
      </c>
      <c r="AU407" s="228" t="s">
        <v>89</v>
      </c>
      <c r="AY407" s="20" t="s">
        <v>165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20" t="s">
        <v>172</v>
      </c>
      <c r="BK407" s="229">
        <f>ROUND(I407*H407,2)</f>
        <v>0</v>
      </c>
      <c r="BL407" s="20" t="s">
        <v>105</v>
      </c>
      <c r="BM407" s="228" t="s">
        <v>473</v>
      </c>
    </row>
    <row r="408" s="2" customFormat="1">
      <c r="A408" s="41"/>
      <c r="B408" s="42"/>
      <c r="C408" s="43"/>
      <c r="D408" s="230" t="s">
        <v>174</v>
      </c>
      <c r="E408" s="43"/>
      <c r="F408" s="231" t="s">
        <v>474</v>
      </c>
      <c r="G408" s="43"/>
      <c r="H408" s="43"/>
      <c r="I408" s="232"/>
      <c r="J408" s="43"/>
      <c r="K408" s="43"/>
      <c r="L408" s="47"/>
      <c r="M408" s="233"/>
      <c r="N408" s="23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174</v>
      </c>
      <c r="AU408" s="20" t="s">
        <v>89</v>
      </c>
    </row>
    <row r="409" s="13" customFormat="1">
      <c r="A409" s="13"/>
      <c r="B409" s="235"/>
      <c r="C409" s="236"/>
      <c r="D409" s="237" t="s">
        <v>176</v>
      </c>
      <c r="E409" s="238" t="s">
        <v>19</v>
      </c>
      <c r="F409" s="239" t="s">
        <v>475</v>
      </c>
      <c r="G409" s="236"/>
      <c r="H409" s="240">
        <v>4.4000000000000004</v>
      </c>
      <c r="I409" s="241"/>
      <c r="J409" s="236"/>
      <c r="K409" s="236"/>
      <c r="L409" s="242"/>
      <c r="M409" s="243"/>
      <c r="N409" s="244"/>
      <c r="O409" s="244"/>
      <c r="P409" s="244"/>
      <c r="Q409" s="244"/>
      <c r="R409" s="244"/>
      <c r="S409" s="244"/>
      <c r="T409" s="24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6" t="s">
        <v>176</v>
      </c>
      <c r="AU409" s="246" t="s">
        <v>89</v>
      </c>
      <c r="AV409" s="13" t="s">
        <v>84</v>
      </c>
      <c r="AW409" s="13" t="s">
        <v>33</v>
      </c>
      <c r="AX409" s="13" t="s">
        <v>72</v>
      </c>
      <c r="AY409" s="246" t="s">
        <v>165</v>
      </c>
    </row>
    <row r="410" s="16" customFormat="1">
      <c r="A410" s="16"/>
      <c r="B410" s="268"/>
      <c r="C410" s="269"/>
      <c r="D410" s="237" t="s">
        <v>176</v>
      </c>
      <c r="E410" s="270" t="s">
        <v>19</v>
      </c>
      <c r="F410" s="271" t="s">
        <v>252</v>
      </c>
      <c r="G410" s="269"/>
      <c r="H410" s="272">
        <v>4.4000000000000004</v>
      </c>
      <c r="I410" s="273"/>
      <c r="J410" s="269"/>
      <c r="K410" s="269"/>
      <c r="L410" s="274"/>
      <c r="M410" s="275"/>
      <c r="N410" s="276"/>
      <c r="O410" s="276"/>
      <c r="P410" s="276"/>
      <c r="Q410" s="276"/>
      <c r="R410" s="276"/>
      <c r="S410" s="276"/>
      <c r="T410" s="277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78" t="s">
        <v>176</v>
      </c>
      <c r="AU410" s="278" t="s">
        <v>89</v>
      </c>
      <c r="AV410" s="16" t="s">
        <v>89</v>
      </c>
      <c r="AW410" s="16" t="s">
        <v>33</v>
      </c>
      <c r="AX410" s="16" t="s">
        <v>72</v>
      </c>
      <c r="AY410" s="278" t="s">
        <v>165</v>
      </c>
    </row>
    <row r="411" s="13" customFormat="1">
      <c r="A411" s="13"/>
      <c r="B411" s="235"/>
      <c r="C411" s="236"/>
      <c r="D411" s="237" t="s">
        <v>176</v>
      </c>
      <c r="E411" s="238" t="s">
        <v>19</v>
      </c>
      <c r="F411" s="239" t="s">
        <v>436</v>
      </c>
      <c r="G411" s="236"/>
      <c r="H411" s="240">
        <v>5.5</v>
      </c>
      <c r="I411" s="241"/>
      <c r="J411" s="236"/>
      <c r="K411" s="236"/>
      <c r="L411" s="242"/>
      <c r="M411" s="243"/>
      <c r="N411" s="244"/>
      <c r="O411" s="244"/>
      <c r="P411" s="244"/>
      <c r="Q411" s="244"/>
      <c r="R411" s="244"/>
      <c r="S411" s="244"/>
      <c r="T411" s="24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6" t="s">
        <v>176</v>
      </c>
      <c r="AU411" s="246" t="s">
        <v>89</v>
      </c>
      <c r="AV411" s="13" t="s">
        <v>84</v>
      </c>
      <c r="AW411" s="13" t="s">
        <v>33</v>
      </c>
      <c r="AX411" s="13" t="s">
        <v>72</v>
      </c>
      <c r="AY411" s="246" t="s">
        <v>165</v>
      </c>
    </row>
    <row r="412" s="13" customFormat="1">
      <c r="A412" s="13"/>
      <c r="B412" s="235"/>
      <c r="C412" s="236"/>
      <c r="D412" s="237" t="s">
        <v>176</v>
      </c>
      <c r="E412" s="238" t="s">
        <v>19</v>
      </c>
      <c r="F412" s="239" t="s">
        <v>437</v>
      </c>
      <c r="G412" s="236"/>
      <c r="H412" s="240">
        <v>2.6000000000000001</v>
      </c>
      <c r="I412" s="241"/>
      <c r="J412" s="236"/>
      <c r="K412" s="236"/>
      <c r="L412" s="242"/>
      <c r="M412" s="243"/>
      <c r="N412" s="244"/>
      <c r="O412" s="244"/>
      <c r="P412" s="244"/>
      <c r="Q412" s="244"/>
      <c r="R412" s="244"/>
      <c r="S412" s="244"/>
      <c r="T412" s="24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6" t="s">
        <v>176</v>
      </c>
      <c r="AU412" s="246" t="s">
        <v>89</v>
      </c>
      <c r="AV412" s="13" t="s">
        <v>84</v>
      </c>
      <c r="AW412" s="13" t="s">
        <v>33</v>
      </c>
      <c r="AX412" s="13" t="s">
        <v>72</v>
      </c>
      <c r="AY412" s="246" t="s">
        <v>165</v>
      </c>
    </row>
    <row r="413" s="13" customFormat="1">
      <c r="A413" s="13"/>
      <c r="B413" s="235"/>
      <c r="C413" s="236"/>
      <c r="D413" s="237" t="s">
        <v>176</v>
      </c>
      <c r="E413" s="238" t="s">
        <v>19</v>
      </c>
      <c r="F413" s="239" t="s">
        <v>438</v>
      </c>
      <c r="G413" s="236"/>
      <c r="H413" s="240">
        <v>4.0999999999999996</v>
      </c>
      <c r="I413" s="241"/>
      <c r="J413" s="236"/>
      <c r="K413" s="236"/>
      <c r="L413" s="242"/>
      <c r="M413" s="243"/>
      <c r="N413" s="244"/>
      <c r="O413" s="244"/>
      <c r="P413" s="244"/>
      <c r="Q413" s="244"/>
      <c r="R413" s="244"/>
      <c r="S413" s="244"/>
      <c r="T413" s="24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6" t="s">
        <v>176</v>
      </c>
      <c r="AU413" s="246" t="s">
        <v>89</v>
      </c>
      <c r="AV413" s="13" t="s">
        <v>84</v>
      </c>
      <c r="AW413" s="13" t="s">
        <v>33</v>
      </c>
      <c r="AX413" s="13" t="s">
        <v>72</v>
      </c>
      <c r="AY413" s="246" t="s">
        <v>165</v>
      </c>
    </row>
    <row r="414" s="13" customFormat="1">
      <c r="A414" s="13"/>
      <c r="B414" s="235"/>
      <c r="C414" s="236"/>
      <c r="D414" s="237" t="s">
        <v>176</v>
      </c>
      <c r="E414" s="238" t="s">
        <v>19</v>
      </c>
      <c r="F414" s="239" t="s">
        <v>439</v>
      </c>
      <c r="G414" s="236"/>
      <c r="H414" s="240">
        <v>2.2999999999999998</v>
      </c>
      <c r="I414" s="241"/>
      <c r="J414" s="236"/>
      <c r="K414" s="236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176</v>
      </c>
      <c r="AU414" s="246" t="s">
        <v>89</v>
      </c>
      <c r="AV414" s="13" t="s">
        <v>84</v>
      </c>
      <c r="AW414" s="13" t="s">
        <v>33</v>
      </c>
      <c r="AX414" s="13" t="s">
        <v>72</v>
      </c>
      <c r="AY414" s="246" t="s">
        <v>165</v>
      </c>
    </row>
    <row r="415" s="16" customFormat="1">
      <c r="A415" s="16"/>
      <c r="B415" s="268"/>
      <c r="C415" s="269"/>
      <c r="D415" s="237" t="s">
        <v>176</v>
      </c>
      <c r="E415" s="270" t="s">
        <v>19</v>
      </c>
      <c r="F415" s="271" t="s">
        <v>252</v>
      </c>
      <c r="G415" s="269"/>
      <c r="H415" s="272">
        <v>14.5</v>
      </c>
      <c r="I415" s="273"/>
      <c r="J415" s="269"/>
      <c r="K415" s="269"/>
      <c r="L415" s="274"/>
      <c r="M415" s="275"/>
      <c r="N415" s="276"/>
      <c r="O415" s="276"/>
      <c r="P415" s="276"/>
      <c r="Q415" s="276"/>
      <c r="R415" s="276"/>
      <c r="S415" s="276"/>
      <c r="T415" s="277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78" t="s">
        <v>176</v>
      </c>
      <c r="AU415" s="278" t="s">
        <v>89</v>
      </c>
      <c r="AV415" s="16" t="s">
        <v>89</v>
      </c>
      <c r="AW415" s="16" t="s">
        <v>33</v>
      </c>
      <c r="AX415" s="16" t="s">
        <v>72</v>
      </c>
      <c r="AY415" s="278" t="s">
        <v>165</v>
      </c>
    </row>
    <row r="416" s="15" customFormat="1">
      <c r="A416" s="15"/>
      <c r="B416" s="257"/>
      <c r="C416" s="258"/>
      <c r="D416" s="237" t="s">
        <v>176</v>
      </c>
      <c r="E416" s="259" t="s">
        <v>19</v>
      </c>
      <c r="F416" s="260" t="s">
        <v>198</v>
      </c>
      <c r="G416" s="258"/>
      <c r="H416" s="261">
        <v>18.900000000000002</v>
      </c>
      <c r="I416" s="262"/>
      <c r="J416" s="258"/>
      <c r="K416" s="258"/>
      <c r="L416" s="263"/>
      <c r="M416" s="264"/>
      <c r="N416" s="265"/>
      <c r="O416" s="265"/>
      <c r="P416" s="265"/>
      <c r="Q416" s="265"/>
      <c r="R416" s="265"/>
      <c r="S416" s="265"/>
      <c r="T416" s="266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7" t="s">
        <v>176</v>
      </c>
      <c r="AU416" s="267" t="s">
        <v>89</v>
      </c>
      <c r="AV416" s="15" t="s">
        <v>105</v>
      </c>
      <c r="AW416" s="15" t="s">
        <v>33</v>
      </c>
      <c r="AX416" s="15" t="s">
        <v>79</v>
      </c>
      <c r="AY416" s="267" t="s">
        <v>165</v>
      </c>
    </row>
    <row r="417" s="2" customFormat="1" ht="21.75" customHeight="1">
      <c r="A417" s="41"/>
      <c r="B417" s="42"/>
      <c r="C417" s="217" t="s">
        <v>476</v>
      </c>
      <c r="D417" s="217" t="s">
        <v>167</v>
      </c>
      <c r="E417" s="218" t="s">
        <v>477</v>
      </c>
      <c r="F417" s="219" t="s">
        <v>478</v>
      </c>
      <c r="G417" s="220" t="s">
        <v>180</v>
      </c>
      <c r="H417" s="221">
        <v>40</v>
      </c>
      <c r="I417" s="222"/>
      <c r="J417" s="223">
        <f>ROUND(I417*H417,2)</f>
        <v>0</v>
      </c>
      <c r="K417" s="219" t="s">
        <v>171</v>
      </c>
      <c r="L417" s="47"/>
      <c r="M417" s="224" t="s">
        <v>19</v>
      </c>
      <c r="N417" s="225" t="s">
        <v>46</v>
      </c>
      <c r="O417" s="87"/>
      <c r="P417" s="226">
        <f>O417*H417</f>
        <v>0</v>
      </c>
      <c r="Q417" s="226">
        <v>0</v>
      </c>
      <c r="R417" s="226">
        <f>Q417*H417</f>
        <v>0</v>
      </c>
      <c r="S417" s="226">
        <v>0.0060000000000000001</v>
      </c>
      <c r="T417" s="227">
        <f>S417*H417</f>
        <v>0.23999999999999999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8" t="s">
        <v>105</v>
      </c>
      <c r="AT417" s="228" t="s">
        <v>167</v>
      </c>
      <c r="AU417" s="228" t="s">
        <v>89</v>
      </c>
      <c r="AY417" s="20" t="s">
        <v>165</v>
      </c>
      <c r="BE417" s="229">
        <f>IF(N417="základní",J417,0)</f>
        <v>0</v>
      </c>
      <c r="BF417" s="229">
        <f>IF(N417="snížená",J417,0)</f>
        <v>0</v>
      </c>
      <c r="BG417" s="229">
        <f>IF(N417="zákl. přenesená",J417,0)</f>
        <v>0</v>
      </c>
      <c r="BH417" s="229">
        <f>IF(N417="sníž. přenesená",J417,0)</f>
        <v>0</v>
      </c>
      <c r="BI417" s="229">
        <f>IF(N417="nulová",J417,0)</f>
        <v>0</v>
      </c>
      <c r="BJ417" s="20" t="s">
        <v>172</v>
      </c>
      <c r="BK417" s="229">
        <f>ROUND(I417*H417,2)</f>
        <v>0</v>
      </c>
      <c r="BL417" s="20" t="s">
        <v>105</v>
      </c>
      <c r="BM417" s="228" t="s">
        <v>479</v>
      </c>
    </row>
    <row r="418" s="2" customFormat="1">
      <c r="A418" s="41"/>
      <c r="B418" s="42"/>
      <c r="C418" s="43"/>
      <c r="D418" s="230" t="s">
        <v>174</v>
      </c>
      <c r="E418" s="43"/>
      <c r="F418" s="231" t="s">
        <v>480</v>
      </c>
      <c r="G418" s="43"/>
      <c r="H418" s="43"/>
      <c r="I418" s="232"/>
      <c r="J418" s="43"/>
      <c r="K418" s="43"/>
      <c r="L418" s="47"/>
      <c r="M418" s="233"/>
      <c r="N418" s="234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174</v>
      </c>
      <c r="AU418" s="20" t="s">
        <v>89</v>
      </c>
    </row>
    <row r="419" s="13" customFormat="1">
      <c r="A419" s="13"/>
      <c r="B419" s="235"/>
      <c r="C419" s="236"/>
      <c r="D419" s="237" t="s">
        <v>176</v>
      </c>
      <c r="E419" s="238" t="s">
        <v>19</v>
      </c>
      <c r="F419" s="239" t="s">
        <v>481</v>
      </c>
      <c r="G419" s="236"/>
      <c r="H419" s="240">
        <v>40</v>
      </c>
      <c r="I419" s="241"/>
      <c r="J419" s="236"/>
      <c r="K419" s="236"/>
      <c r="L419" s="242"/>
      <c r="M419" s="243"/>
      <c r="N419" s="244"/>
      <c r="O419" s="244"/>
      <c r="P419" s="244"/>
      <c r="Q419" s="244"/>
      <c r="R419" s="244"/>
      <c r="S419" s="244"/>
      <c r="T419" s="24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6" t="s">
        <v>176</v>
      </c>
      <c r="AU419" s="246" t="s">
        <v>89</v>
      </c>
      <c r="AV419" s="13" t="s">
        <v>84</v>
      </c>
      <c r="AW419" s="13" t="s">
        <v>33</v>
      </c>
      <c r="AX419" s="13" t="s">
        <v>72</v>
      </c>
      <c r="AY419" s="246" t="s">
        <v>165</v>
      </c>
    </row>
    <row r="420" s="16" customFormat="1">
      <c r="A420" s="16"/>
      <c r="B420" s="268"/>
      <c r="C420" s="269"/>
      <c r="D420" s="237" t="s">
        <v>176</v>
      </c>
      <c r="E420" s="270" t="s">
        <v>19</v>
      </c>
      <c r="F420" s="271" t="s">
        <v>252</v>
      </c>
      <c r="G420" s="269"/>
      <c r="H420" s="272">
        <v>40</v>
      </c>
      <c r="I420" s="273"/>
      <c r="J420" s="269"/>
      <c r="K420" s="269"/>
      <c r="L420" s="274"/>
      <c r="M420" s="275"/>
      <c r="N420" s="276"/>
      <c r="O420" s="276"/>
      <c r="P420" s="276"/>
      <c r="Q420" s="276"/>
      <c r="R420" s="276"/>
      <c r="S420" s="276"/>
      <c r="T420" s="277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78" t="s">
        <v>176</v>
      </c>
      <c r="AU420" s="278" t="s">
        <v>89</v>
      </c>
      <c r="AV420" s="16" t="s">
        <v>89</v>
      </c>
      <c r="AW420" s="16" t="s">
        <v>33</v>
      </c>
      <c r="AX420" s="16" t="s">
        <v>79</v>
      </c>
      <c r="AY420" s="278" t="s">
        <v>165</v>
      </c>
    </row>
    <row r="421" s="2" customFormat="1" ht="21.75" customHeight="1">
      <c r="A421" s="41"/>
      <c r="B421" s="42"/>
      <c r="C421" s="217" t="s">
        <v>482</v>
      </c>
      <c r="D421" s="217" t="s">
        <v>167</v>
      </c>
      <c r="E421" s="218" t="s">
        <v>483</v>
      </c>
      <c r="F421" s="219" t="s">
        <v>484</v>
      </c>
      <c r="G421" s="220" t="s">
        <v>180</v>
      </c>
      <c r="H421" s="221">
        <v>30</v>
      </c>
      <c r="I421" s="222"/>
      <c r="J421" s="223">
        <f>ROUND(I421*H421,2)</f>
        <v>0</v>
      </c>
      <c r="K421" s="219" t="s">
        <v>171</v>
      </c>
      <c r="L421" s="47"/>
      <c r="M421" s="224" t="s">
        <v>19</v>
      </c>
      <c r="N421" s="225" t="s">
        <v>46</v>
      </c>
      <c r="O421" s="87"/>
      <c r="P421" s="226">
        <f>O421*H421</f>
        <v>0</v>
      </c>
      <c r="Q421" s="226">
        <v>0</v>
      </c>
      <c r="R421" s="226">
        <f>Q421*H421</f>
        <v>0</v>
      </c>
      <c r="S421" s="226">
        <v>0.012999999999999999</v>
      </c>
      <c r="T421" s="227">
        <f>S421*H421</f>
        <v>0.38999999999999996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8" t="s">
        <v>105</v>
      </c>
      <c r="AT421" s="228" t="s">
        <v>167</v>
      </c>
      <c r="AU421" s="228" t="s">
        <v>89</v>
      </c>
      <c r="AY421" s="20" t="s">
        <v>165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20" t="s">
        <v>172</v>
      </c>
      <c r="BK421" s="229">
        <f>ROUND(I421*H421,2)</f>
        <v>0</v>
      </c>
      <c r="BL421" s="20" t="s">
        <v>105</v>
      </c>
      <c r="BM421" s="228" t="s">
        <v>485</v>
      </c>
    </row>
    <row r="422" s="2" customFormat="1">
      <c r="A422" s="41"/>
      <c r="B422" s="42"/>
      <c r="C422" s="43"/>
      <c r="D422" s="230" t="s">
        <v>174</v>
      </c>
      <c r="E422" s="43"/>
      <c r="F422" s="231" t="s">
        <v>486</v>
      </c>
      <c r="G422" s="43"/>
      <c r="H422" s="43"/>
      <c r="I422" s="232"/>
      <c r="J422" s="43"/>
      <c r="K422" s="43"/>
      <c r="L422" s="47"/>
      <c r="M422" s="233"/>
      <c r="N422" s="234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174</v>
      </c>
      <c r="AU422" s="20" t="s">
        <v>89</v>
      </c>
    </row>
    <row r="423" s="13" customFormat="1">
      <c r="A423" s="13"/>
      <c r="B423" s="235"/>
      <c r="C423" s="236"/>
      <c r="D423" s="237" t="s">
        <v>176</v>
      </c>
      <c r="E423" s="238" t="s">
        <v>19</v>
      </c>
      <c r="F423" s="239" t="s">
        <v>487</v>
      </c>
      <c r="G423" s="236"/>
      <c r="H423" s="240">
        <v>30</v>
      </c>
      <c r="I423" s="241"/>
      <c r="J423" s="236"/>
      <c r="K423" s="236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176</v>
      </c>
      <c r="AU423" s="246" t="s">
        <v>89</v>
      </c>
      <c r="AV423" s="13" t="s">
        <v>84</v>
      </c>
      <c r="AW423" s="13" t="s">
        <v>33</v>
      </c>
      <c r="AX423" s="13" t="s">
        <v>72</v>
      </c>
      <c r="AY423" s="246" t="s">
        <v>165</v>
      </c>
    </row>
    <row r="424" s="16" customFormat="1">
      <c r="A424" s="16"/>
      <c r="B424" s="268"/>
      <c r="C424" s="269"/>
      <c r="D424" s="237" t="s">
        <v>176</v>
      </c>
      <c r="E424" s="270" t="s">
        <v>19</v>
      </c>
      <c r="F424" s="271" t="s">
        <v>252</v>
      </c>
      <c r="G424" s="269"/>
      <c r="H424" s="272">
        <v>30</v>
      </c>
      <c r="I424" s="273"/>
      <c r="J424" s="269"/>
      <c r="K424" s="269"/>
      <c r="L424" s="274"/>
      <c r="M424" s="275"/>
      <c r="N424" s="276"/>
      <c r="O424" s="276"/>
      <c r="P424" s="276"/>
      <c r="Q424" s="276"/>
      <c r="R424" s="276"/>
      <c r="S424" s="276"/>
      <c r="T424" s="277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78" t="s">
        <v>176</v>
      </c>
      <c r="AU424" s="278" t="s">
        <v>89</v>
      </c>
      <c r="AV424" s="16" t="s">
        <v>89</v>
      </c>
      <c r="AW424" s="16" t="s">
        <v>33</v>
      </c>
      <c r="AX424" s="16" t="s">
        <v>79</v>
      </c>
      <c r="AY424" s="278" t="s">
        <v>165</v>
      </c>
    </row>
    <row r="425" s="2" customFormat="1" ht="24.15" customHeight="1">
      <c r="A425" s="41"/>
      <c r="B425" s="42"/>
      <c r="C425" s="217" t="s">
        <v>488</v>
      </c>
      <c r="D425" s="217" t="s">
        <v>167</v>
      </c>
      <c r="E425" s="218" t="s">
        <v>489</v>
      </c>
      <c r="F425" s="219" t="s">
        <v>490</v>
      </c>
      <c r="G425" s="220" t="s">
        <v>180</v>
      </c>
      <c r="H425" s="221">
        <v>10</v>
      </c>
      <c r="I425" s="222"/>
      <c r="J425" s="223">
        <f>ROUND(I425*H425,2)</f>
        <v>0</v>
      </c>
      <c r="K425" s="219" t="s">
        <v>171</v>
      </c>
      <c r="L425" s="47"/>
      <c r="M425" s="224" t="s">
        <v>19</v>
      </c>
      <c r="N425" s="225" t="s">
        <v>46</v>
      </c>
      <c r="O425" s="87"/>
      <c r="P425" s="226">
        <f>O425*H425</f>
        <v>0</v>
      </c>
      <c r="Q425" s="226">
        <v>0</v>
      </c>
      <c r="R425" s="226">
        <f>Q425*H425</f>
        <v>0</v>
      </c>
      <c r="S425" s="226">
        <v>0.16500000000000001</v>
      </c>
      <c r="T425" s="227">
        <f>S425*H425</f>
        <v>1.6500000000000001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8" t="s">
        <v>105</v>
      </c>
      <c r="AT425" s="228" t="s">
        <v>167</v>
      </c>
      <c r="AU425" s="228" t="s">
        <v>89</v>
      </c>
      <c r="AY425" s="20" t="s">
        <v>165</v>
      </c>
      <c r="BE425" s="229">
        <f>IF(N425="základní",J425,0)</f>
        <v>0</v>
      </c>
      <c r="BF425" s="229">
        <f>IF(N425="snížená",J425,0)</f>
        <v>0</v>
      </c>
      <c r="BG425" s="229">
        <f>IF(N425="zákl. přenesená",J425,0)</f>
        <v>0</v>
      </c>
      <c r="BH425" s="229">
        <f>IF(N425="sníž. přenesená",J425,0)</f>
        <v>0</v>
      </c>
      <c r="BI425" s="229">
        <f>IF(N425="nulová",J425,0)</f>
        <v>0</v>
      </c>
      <c r="BJ425" s="20" t="s">
        <v>172</v>
      </c>
      <c r="BK425" s="229">
        <f>ROUND(I425*H425,2)</f>
        <v>0</v>
      </c>
      <c r="BL425" s="20" t="s">
        <v>105</v>
      </c>
      <c r="BM425" s="228" t="s">
        <v>491</v>
      </c>
    </row>
    <row r="426" s="2" customFormat="1">
      <c r="A426" s="41"/>
      <c r="B426" s="42"/>
      <c r="C426" s="43"/>
      <c r="D426" s="230" t="s">
        <v>174</v>
      </c>
      <c r="E426" s="43"/>
      <c r="F426" s="231" t="s">
        <v>492</v>
      </c>
      <c r="G426" s="43"/>
      <c r="H426" s="43"/>
      <c r="I426" s="232"/>
      <c r="J426" s="43"/>
      <c r="K426" s="43"/>
      <c r="L426" s="47"/>
      <c r="M426" s="233"/>
      <c r="N426" s="234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174</v>
      </c>
      <c r="AU426" s="20" t="s">
        <v>89</v>
      </c>
    </row>
    <row r="427" s="13" customFormat="1">
      <c r="A427" s="13"/>
      <c r="B427" s="235"/>
      <c r="C427" s="236"/>
      <c r="D427" s="237" t="s">
        <v>176</v>
      </c>
      <c r="E427" s="238" t="s">
        <v>19</v>
      </c>
      <c r="F427" s="239" t="s">
        <v>493</v>
      </c>
      <c r="G427" s="236"/>
      <c r="H427" s="240">
        <v>10</v>
      </c>
      <c r="I427" s="241"/>
      <c r="J427" s="236"/>
      <c r="K427" s="236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176</v>
      </c>
      <c r="AU427" s="246" t="s">
        <v>89</v>
      </c>
      <c r="AV427" s="13" t="s">
        <v>84</v>
      </c>
      <c r="AW427" s="13" t="s">
        <v>33</v>
      </c>
      <c r="AX427" s="13" t="s">
        <v>72</v>
      </c>
      <c r="AY427" s="246" t="s">
        <v>165</v>
      </c>
    </row>
    <row r="428" s="16" customFormat="1">
      <c r="A428" s="16"/>
      <c r="B428" s="268"/>
      <c r="C428" s="269"/>
      <c r="D428" s="237" t="s">
        <v>176</v>
      </c>
      <c r="E428" s="270" t="s">
        <v>19</v>
      </c>
      <c r="F428" s="271" t="s">
        <v>252</v>
      </c>
      <c r="G428" s="269"/>
      <c r="H428" s="272">
        <v>10</v>
      </c>
      <c r="I428" s="273"/>
      <c r="J428" s="269"/>
      <c r="K428" s="269"/>
      <c r="L428" s="274"/>
      <c r="M428" s="275"/>
      <c r="N428" s="276"/>
      <c r="O428" s="276"/>
      <c r="P428" s="276"/>
      <c r="Q428" s="276"/>
      <c r="R428" s="276"/>
      <c r="S428" s="276"/>
      <c r="T428" s="277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78" t="s">
        <v>176</v>
      </c>
      <c r="AU428" s="278" t="s">
        <v>89</v>
      </c>
      <c r="AV428" s="16" t="s">
        <v>89</v>
      </c>
      <c r="AW428" s="16" t="s">
        <v>33</v>
      </c>
      <c r="AX428" s="16" t="s">
        <v>79</v>
      </c>
      <c r="AY428" s="278" t="s">
        <v>165</v>
      </c>
    </row>
    <row r="429" s="2" customFormat="1" ht="24.15" customHeight="1">
      <c r="A429" s="41"/>
      <c r="B429" s="42"/>
      <c r="C429" s="217" t="s">
        <v>494</v>
      </c>
      <c r="D429" s="217" t="s">
        <v>167</v>
      </c>
      <c r="E429" s="218" t="s">
        <v>495</v>
      </c>
      <c r="F429" s="219" t="s">
        <v>496</v>
      </c>
      <c r="G429" s="220" t="s">
        <v>170</v>
      </c>
      <c r="H429" s="221">
        <v>30.379999999999999</v>
      </c>
      <c r="I429" s="222"/>
      <c r="J429" s="223">
        <f>ROUND(I429*H429,2)</f>
        <v>0</v>
      </c>
      <c r="K429" s="219" t="s">
        <v>171</v>
      </c>
      <c r="L429" s="47"/>
      <c r="M429" s="224" t="s">
        <v>19</v>
      </c>
      <c r="N429" s="225" t="s">
        <v>46</v>
      </c>
      <c r="O429" s="87"/>
      <c r="P429" s="226">
        <f>O429*H429</f>
        <v>0</v>
      </c>
      <c r="Q429" s="226">
        <v>0</v>
      </c>
      <c r="R429" s="226">
        <f>Q429*H429</f>
        <v>0</v>
      </c>
      <c r="S429" s="226">
        <v>0.068000000000000005</v>
      </c>
      <c r="T429" s="227">
        <f>S429*H429</f>
        <v>2.0658400000000001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8" t="s">
        <v>105</v>
      </c>
      <c r="AT429" s="228" t="s">
        <v>167</v>
      </c>
      <c r="AU429" s="228" t="s">
        <v>89</v>
      </c>
      <c r="AY429" s="20" t="s">
        <v>165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20" t="s">
        <v>172</v>
      </c>
      <c r="BK429" s="229">
        <f>ROUND(I429*H429,2)</f>
        <v>0</v>
      </c>
      <c r="BL429" s="20" t="s">
        <v>105</v>
      </c>
      <c r="BM429" s="228" t="s">
        <v>497</v>
      </c>
    </row>
    <row r="430" s="2" customFormat="1">
      <c r="A430" s="41"/>
      <c r="B430" s="42"/>
      <c r="C430" s="43"/>
      <c r="D430" s="230" t="s">
        <v>174</v>
      </c>
      <c r="E430" s="43"/>
      <c r="F430" s="231" t="s">
        <v>498</v>
      </c>
      <c r="G430" s="43"/>
      <c r="H430" s="43"/>
      <c r="I430" s="232"/>
      <c r="J430" s="43"/>
      <c r="K430" s="43"/>
      <c r="L430" s="47"/>
      <c r="M430" s="233"/>
      <c r="N430" s="234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174</v>
      </c>
      <c r="AU430" s="20" t="s">
        <v>89</v>
      </c>
    </row>
    <row r="431" s="14" customFormat="1">
      <c r="A431" s="14"/>
      <c r="B431" s="247"/>
      <c r="C431" s="248"/>
      <c r="D431" s="237" t="s">
        <v>176</v>
      </c>
      <c r="E431" s="249" t="s">
        <v>19</v>
      </c>
      <c r="F431" s="250" t="s">
        <v>207</v>
      </c>
      <c r="G431" s="248"/>
      <c r="H431" s="249" t="s">
        <v>19</v>
      </c>
      <c r="I431" s="251"/>
      <c r="J431" s="248"/>
      <c r="K431" s="248"/>
      <c r="L431" s="252"/>
      <c r="M431" s="253"/>
      <c r="N431" s="254"/>
      <c r="O431" s="254"/>
      <c r="P431" s="254"/>
      <c r="Q431" s="254"/>
      <c r="R431" s="254"/>
      <c r="S431" s="254"/>
      <c r="T431" s="25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6" t="s">
        <v>176</v>
      </c>
      <c r="AU431" s="256" t="s">
        <v>89</v>
      </c>
      <c r="AV431" s="14" t="s">
        <v>79</v>
      </c>
      <c r="AW431" s="14" t="s">
        <v>33</v>
      </c>
      <c r="AX431" s="14" t="s">
        <v>72</v>
      </c>
      <c r="AY431" s="256" t="s">
        <v>165</v>
      </c>
    </row>
    <row r="432" s="13" customFormat="1">
      <c r="A432" s="13"/>
      <c r="B432" s="235"/>
      <c r="C432" s="236"/>
      <c r="D432" s="237" t="s">
        <v>176</v>
      </c>
      <c r="E432" s="238" t="s">
        <v>19</v>
      </c>
      <c r="F432" s="239" t="s">
        <v>499</v>
      </c>
      <c r="G432" s="236"/>
      <c r="H432" s="240">
        <v>14.800000000000001</v>
      </c>
      <c r="I432" s="241"/>
      <c r="J432" s="236"/>
      <c r="K432" s="236"/>
      <c r="L432" s="242"/>
      <c r="M432" s="243"/>
      <c r="N432" s="244"/>
      <c r="O432" s="244"/>
      <c r="P432" s="244"/>
      <c r="Q432" s="244"/>
      <c r="R432" s="244"/>
      <c r="S432" s="244"/>
      <c r="T432" s="24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6" t="s">
        <v>176</v>
      </c>
      <c r="AU432" s="246" t="s">
        <v>89</v>
      </c>
      <c r="AV432" s="13" t="s">
        <v>84</v>
      </c>
      <c r="AW432" s="13" t="s">
        <v>33</v>
      </c>
      <c r="AX432" s="13" t="s">
        <v>72</v>
      </c>
      <c r="AY432" s="246" t="s">
        <v>165</v>
      </c>
    </row>
    <row r="433" s="13" customFormat="1">
      <c r="A433" s="13"/>
      <c r="B433" s="235"/>
      <c r="C433" s="236"/>
      <c r="D433" s="237" t="s">
        <v>176</v>
      </c>
      <c r="E433" s="238" t="s">
        <v>19</v>
      </c>
      <c r="F433" s="239" t="s">
        <v>500</v>
      </c>
      <c r="G433" s="236"/>
      <c r="H433" s="240">
        <v>1.8600000000000001</v>
      </c>
      <c r="I433" s="241"/>
      <c r="J433" s="236"/>
      <c r="K433" s="236"/>
      <c r="L433" s="242"/>
      <c r="M433" s="243"/>
      <c r="N433" s="244"/>
      <c r="O433" s="244"/>
      <c r="P433" s="244"/>
      <c r="Q433" s="244"/>
      <c r="R433" s="244"/>
      <c r="S433" s="244"/>
      <c r="T433" s="24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6" t="s">
        <v>176</v>
      </c>
      <c r="AU433" s="246" t="s">
        <v>89</v>
      </c>
      <c r="AV433" s="13" t="s">
        <v>84</v>
      </c>
      <c r="AW433" s="13" t="s">
        <v>33</v>
      </c>
      <c r="AX433" s="13" t="s">
        <v>72</v>
      </c>
      <c r="AY433" s="246" t="s">
        <v>165</v>
      </c>
    </row>
    <row r="434" s="16" customFormat="1">
      <c r="A434" s="16"/>
      <c r="B434" s="268"/>
      <c r="C434" s="269"/>
      <c r="D434" s="237" t="s">
        <v>176</v>
      </c>
      <c r="E434" s="270" t="s">
        <v>19</v>
      </c>
      <c r="F434" s="271" t="s">
        <v>252</v>
      </c>
      <c r="G434" s="269"/>
      <c r="H434" s="272">
        <v>16.66</v>
      </c>
      <c r="I434" s="273"/>
      <c r="J434" s="269"/>
      <c r="K434" s="269"/>
      <c r="L434" s="274"/>
      <c r="M434" s="275"/>
      <c r="N434" s="276"/>
      <c r="O434" s="276"/>
      <c r="P434" s="276"/>
      <c r="Q434" s="276"/>
      <c r="R434" s="276"/>
      <c r="S434" s="276"/>
      <c r="T434" s="277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78" t="s">
        <v>176</v>
      </c>
      <c r="AU434" s="278" t="s">
        <v>89</v>
      </c>
      <c r="AV434" s="16" t="s">
        <v>89</v>
      </c>
      <c r="AW434" s="16" t="s">
        <v>33</v>
      </c>
      <c r="AX434" s="16" t="s">
        <v>72</v>
      </c>
      <c r="AY434" s="278" t="s">
        <v>165</v>
      </c>
    </row>
    <row r="435" s="14" customFormat="1">
      <c r="A435" s="14"/>
      <c r="B435" s="247"/>
      <c r="C435" s="248"/>
      <c r="D435" s="237" t="s">
        <v>176</v>
      </c>
      <c r="E435" s="249" t="s">
        <v>19</v>
      </c>
      <c r="F435" s="250" t="s">
        <v>213</v>
      </c>
      <c r="G435" s="248"/>
      <c r="H435" s="249" t="s">
        <v>19</v>
      </c>
      <c r="I435" s="251"/>
      <c r="J435" s="248"/>
      <c r="K435" s="248"/>
      <c r="L435" s="252"/>
      <c r="M435" s="253"/>
      <c r="N435" s="254"/>
      <c r="O435" s="254"/>
      <c r="P435" s="254"/>
      <c r="Q435" s="254"/>
      <c r="R435" s="254"/>
      <c r="S435" s="254"/>
      <c r="T435" s="25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6" t="s">
        <v>176</v>
      </c>
      <c r="AU435" s="256" t="s">
        <v>89</v>
      </c>
      <c r="AV435" s="14" t="s">
        <v>79</v>
      </c>
      <c r="AW435" s="14" t="s">
        <v>33</v>
      </c>
      <c r="AX435" s="14" t="s">
        <v>72</v>
      </c>
      <c r="AY435" s="256" t="s">
        <v>165</v>
      </c>
    </row>
    <row r="436" s="13" customFormat="1">
      <c r="A436" s="13"/>
      <c r="B436" s="235"/>
      <c r="C436" s="236"/>
      <c r="D436" s="237" t="s">
        <v>176</v>
      </c>
      <c r="E436" s="238" t="s">
        <v>19</v>
      </c>
      <c r="F436" s="239" t="s">
        <v>501</v>
      </c>
      <c r="G436" s="236"/>
      <c r="H436" s="240">
        <v>6.7999999999999998</v>
      </c>
      <c r="I436" s="241"/>
      <c r="J436" s="236"/>
      <c r="K436" s="236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176</v>
      </c>
      <c r="AU436" s="246" t="s">
        <v>89</v>
      </c>
      <c r="AV436" s="13" t="s">
        <v>84</v>
      </c>
      <c r="AW436" s="13" t="s">
        <v>33</v>
      </c>
      <c r="AX436" s="13" t="s">
        <v>72</v>
      </c>
      <c r="AY436" s="246" t="s">
        <v>165</v>
      </c>
    </row>
    <row r="437" s="13" customFormat="1">
      <c r="A437" s="13"/>
      <c r="B437" s="235"/>
      <c r="C437" s="236"/>
      <c r="D437" s="237" t="s">
        <v>176</v>
      </c>
      <c r="E437" s="238" t="s">
        <v>19</v>
      </c>
      <c r="F437" s="239" t="s">
        <v>502</v>
      </c>
      <c r="G437" s="236"/>
      <c r="H437" s="240">
        <v>5</v>
      </c>
      <c r="I437" s="241"/>
      <c r="J437" s="236"/>
      <c r="K437" s="236"/>
      <c r="L437" s="242"/>
      <c r="M437" s="243"/>
      <c r="N437" s="244"/>
      <c r="O437" s="244"/>
      <c r="P437" s="244"/>
      <c r="Q437" s="244"/>
      <c r="R437" s="244"/>
      <c r="S437" s="244"/>
      <c r="T437" s="24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6" t="s">
        <v>176</v>
      </c>
      <c r="AU437" s="246" t="s">
        <v>89</v>
      </c>
      <c r="AV437" s="13" t="s">
        <v>84</v>
      </c>
      <c r="AW437" s="13" t="s">
        <v>33</v>
      </c>
      <c r="AX437" s="13" t="s">
        <v>72</v>
      </c>
      <c r="AY437" s="246" t="s">
        <v>165</v>
      </c>
    </row>
    <row r="438" s="13" customFormat="1">
      <c r="A438" s="13"/>
      <c r="B438" s="235"/>
      <c r="C438" s="236"/>
      <c r="D438" s="237" t="s">
        <v>176</v>
      </c>
      <c r="E438" s="238" t="s">
        <v>19</v>
      </c>
      <c r="F438" s="239" t="s">
        <v>503</v>
      </c>
      <c r="G438" s="236"/>
      <c r="H438" s="240">
        <v>1.9199999999999999</v>
      </c>
      <c r="I438" s="241"/>
      <c r="J438" s="236"/>
      <c r="K438" s="236"/>
      <c r="L438" s="242"/>
      <c r="M438" s="243"/>
      <c r="N438" s="244"/>
      <c r="O438" s="244"/>
      <c r="P438" s="244"/>
      <c r="Q438" s="244"/>
      <c r="R438" s="244"/>
      <c r="S438" s="244"/>
      <c r="T438" s="24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6" t="s">
        <v>176</v>
      </c>
      <c r="AU438" s="246" t="s">
        <v>89</v>
      </c>
      <c r="AV438" s="13" t="s">
        <v>84</v>
      </c>
      <c r="AW438" s="13" t="s">
        <v>33</v>
      </c>
      <c r="AX438" s="13" t="s">
        <v>72</v>
      </c>
      <c r="AY438" s="246" t="s">
        <v>165</v>
      </c>
    </row>
    <row r="439" s="16" customFormat="1">
      <c r="A439" s="16"/>
      <c r="B439" s="268"/>
      <c r="C439" s="269"/>
      <c r="D439" s="237" t="s">
        <v>176</v>
      </c>
      <c r="E439" s="270" t="s">
        <v>19</v>
      </c>
      <c r="F439" s="271" t="s">
        <v>252</v>
      </c>
      <c r="G439" s="269"/>
      <c r="H439" s="272">
        <v>13.720000000000001</v>
      </c>
      <c r="I439" s="273"/>
      <c r="J439" s="269"/>
      <c r="K439" s="269"/>
      <c r="L439" s="274"/>
      <c r="M439" s="275"/>
      <c r="N439" s="276"/>
      <c r="O439" s="276"/>
      <c r="P439" s="276"/>
      <c r="Q439" s="276"/>
      <c r="R439" s="276"/>
      <c r="S439" s="276"/>
      <c r="T439" s="277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T439" s="278" t="s">
        <v>176</v>
      </c>
      <c r="AU439" s="278" t="s">
        <v>89</v>
      </c>
      <c r="AV439" s="16" t="s">
        <v>89</v>
      </c>
      <c r="AW439" s="16" t="s">
        <v>33</v>
      </c>
      <c r="AX439" s="16" t="s">
        <v>72</v>
      </c>
      <c r="AY439" s="278" t="s">
        <v>165</v>
      </c>
    </row>
    <row r="440" s="15" customFormat="1">
      <c r="A440" s="15"/>
      <c r="B440" s="257"/>
      <c r="C440" s="258"/>
      <c r="D440" s="237" t="s">
        <v>176</v>
      </c>
      <c r="E440" s="259" t="s">
        <v>19</v>
      </c>
      <c r="F440" s="260" t="s">
        <v>198</v>
      </c>
      <c r="G440" s="258"/>
      <c r="H440" s="261">
        <v>30.380000000000003</v>
      </c>
      <c r="I440" s="262"/>
      <c r="J440" s="258"/>
      <c r="K440" s="258"/>
      <c r="L440" s="263"/>
      <c r="M440" s="264"/>
      <c r="N440" s="265"/>
      <c r="O440" s="265"/>
      <c r="P440" s="265"/>
      <c r="Q440" s="265"/>
      <c r="R440" s="265"/>
      <c r="S440" s="265"/>
      <c r="T440" s="266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7" t="s">
        <v>176</v>
      </c>
      <c r="AU440" s="267" t="s">
        <v>89</v>
      </c>
      <c r="AV440" s="15" t="s">
        <v>105</v>
      </c>
      <c r="AW440" s="15" t="s">
        <v>33</v>
      </c>
      <c r="AX440" s="15" t="s">
        <v>79</v>
      </c>
      <c r="AY440" s="267" t="s">
        <v>165</v>
      </c>
    </row>
    <row r="441" s="12" customFormat="1" ht="22.8" customHeight="1">
      <c r="A441" s="12"/>
      <c r="B441" s="201"/>
      <c r="C441" s="202"/>
      <c r="D441" s="203" t="s">
        <v>71</v>
      </c>
      <c r="E441" s="215" t="s">
        <v>504</v>
      </c>
      <c r="F441" s="215" t="s">
        <v>505</v>
      </c>
      <c r="G441" s="202"/>
      <c r="H441" s="202"/>
      <c r="I441" s="205"/>
      <c r="J441" s="216">
        <f>BK441</f>
        <v>0</v>
      </c>
      <c r="K441" s="202"/>
      <c r="L441" s="207"/>
      <c r="M441" s="208"/>
      <c r="N441" s="209"/>
      <c r="O441" s="209"/>
      <c r="P441" s="210">
        <f>SUM(P442:P454)</f>
        <v>0</v>
      </c>
      <c r="Q441" s="209"/>
      <c r="R441" s="210">
        <f>SUM(R442:R454)</f>
        <v>0</v>
      </c>
      <c r="S441" s="209"/>
      <c r="T441" s="211">
        <f>SUM(T442:T454)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2" t="s">
        <v>79</v>
      </c>
      <c r="AT441" s="213" t="s">
        <v>71</v>
      </c>
      <c r="AU441" s="213" t="s">
        <v>79</v>
      </c>
      <c r="AY441" s="212" t="s">
        <v>165</v>
      </c>
      <c r="BK441" s="214">
        <f>SUM(BK442:BK454)</f>
        <v>0</v>
      </c>
    </row>
    <row r="442" s="2" customFormat="1" ht="24.15" customHeight="1">
      <c r="A442" s="41"/>
      <c r="B442" s="42"/>
      <c r="C442" s="217" t="s">
        <v>506</v>
      </c>
      <c r="D442" s="217" t="s">
        <v>167</v>
      </c>
      <c r="E442" s="218" t="s">
        <v>507</v>
      </c>
      <c r="F442" s="219" t="s">
        <v>508</v>
      </c>
      <c r="G442" s="220" t="s">
        <v>509</v>
      </c>
      <c r="H442" s="221">
        <v>35.987000000000002</v>
      </c>
      <c r="I442" s="222"/>
      <c r="J442" s="223">
        <f>ROUND(I442*H442,2)</f>
        <v>0</v>
      </c>
      <c r="K442" s="219" t="s">
        <v>171</v>
      </c>
      <c r="L442" s="47"/>
      <c r="M442" s="224" t="s">
        <v>19</v>
      </c>
      <c r="N442" s="225" t="s">
        <v>46</v>
      </c>
      <c r="O442" s="87"/>
      <c r="P442" s="226">
        <f>O442*H442</f>
        <v>0</v>
      </c>
      <c r="Q442" s="226">
        <v>0</v>
      </c>
      <c r="R442" s="226">
        <f>Q442*H442</f>
        <v>0</v>
      </c>
      <c r="S442" s="226">
        <v>0</v>
      </c>
      <c r="T442" s="22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8" t="s">
        <v>105</v>
      </c>
      <c r="AT442" s="228" t="s">
        <v>167</v>
      </c>
      <c r="AU442" s="228" t="s">
        <v>84</v>
      </c>
      <c r="AY442" s="20" t="s">
        <v>165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20" t="s">
        <v>172</v>
      </c>
      <c r="BK442" s="229">
        <f>ROUND(I442*H442,2)</f>
        <v>0</v>
      </c>
      <c r="BL442" s="20" t="s">
        <v>105</v>
      </c>
      <c r="BM442" s="228" t="s">
        <v>510</v>
      </c>
    </row>
    <row r="443" s="2" customFormat="1">
      <c r="A443" s="41"/>
      <c r="B443" s="42"/>
      <c r="C443" s="43"/>
      <c r="D443" s="230" t="s">
        <v>174</v>
      </c>
      <c r="E443" s="43"/>
      <c r="F443" s="231" t="s">
        <v>511</v>
      </c>
      <c r="G443" s="43"/>
      <c r="H443" s="43"/>
      <c r="I443" s="232"/>
      <c r="J443" s="43"/>
      <c r="K443" s="43"/>
      <c r="L443" s="47"/>
      <c r="M443" s="233"/>
      <c r="N443" s="234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174</v>
      </c>
      <c r="AU443" s="20" t="s">
        <v>84</v>
      </c>
    </row>
    <row r="444" s="2" customFormat="1" ht="21.75" customHeight="1">
      <c r="A444" s="41"/>
      <c r="B444" s="42"/>
      <c r="C444" s="217" t="s">
        <v>512</v>
      </c>
      <c r="D444" s="217" t="s">
        <v>167</v>
      </c>
      <c r="E444" s="218" t="s">
        <v>513</v>
      </c>
      <c r="F444" s="219" t="s">
        <v>514</v>
      </c>
      <c r="G444" s="220" t="s">
        <v>509</v>
      </c>
      <c r="H444" s="221">
        <v>35.987000000000002</v>
      </c>
      <c r="I444" s="222"/>
      <c r="J444" s="223">
        <f>ROUND(I444*H444,2)</f>
        <v>0</v>
      </c>
      <c r="K444" s="219" t="s">
        <v>171</v>
      </c>
      <c r="L444" s="47"/>
      <c r="M444" s="224" t="s">
        <v>19</v>
      </c>
      <c r="N444" s="225" t="s">
        <v>46</v>
      </c>
      <c r="O444" s="87"/>
      <c r="P444" s="226">
        <f>O444*H444</f>
        <v>0</v>
      </c>
      <c r="Q444" s="226">
        <v>0</v>
      </c>
      <c r="R444" s="226">
        <f>Q444*H444</f>
        <v>0</v>
      </c>
      <c r="S444" s="226">
        <v>0</v>
      </c>
      <c r="T444" s="227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8" t="s">
        <v>105</v>
      </c>
      <c r="AT444" s="228" t="s">
        <v>167</v>
      </c>
      <c r="AU444" s="228" t="s">
        <v>84</v>
      </c>
      <c r="AY444" s="20" t="s">
        <v>165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20" t="s">
        <v>172</v>
      </c>
      <c r="BK444" s="229">
        <f>ROUND(I444*H444,2)</f>
        <v>0</v>
      </c>
      <c r="BL444" s="20" t="s">
        <v>105</v>
      </c>
      <c r="BM444" s="228" t="s">
        <v>515</v>
      </c>
    </row>
    <row r="445" s="2" customFormat="1">
      <c r="A445" s="41"/>
      <c r="B445" s="42"/>
      <c r="C445" s="43"/>
      <c r="D445" s="230" t="s">
        <v>174</v>
      </c>
      <c r="E445" s="43"/>
      <c r="F445" s="231" t="s">
        <v>516</v>
      </c>
      <c r="G445" s="43"/>
      <c r="H445" s="43"/>
      <c r="I445" s="232"/>
      <c r="J445" s="43"/>
      <c r="K445" s="43"/>
      <c r="L445" s="47"/>
      <c r="M445" s="233"/>
      <c r="N445" s="234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174</v>
      </c>
      <c r="AU445" s="20" t="s">
        <v>84</v>
      </c>
    </row>
    <row r="446" s="2" customFormat="1" ht="16.5" customHeight="1">
      <c r="A446" s="41"/>
      <c r="B446" s="42"/>
      <c r="C446" s="217" t="s">
        <v>517</v>
      </c>
      <c r="D446" s="217" t="s">
        <v>167</v>
      </c>
      <c r="E446" s="218" t="s">
        <v>518</v>
      </c>
      <c r="F446" s="219" t="s">
        <v>519</v>
      </c>
      <c r="G446" s="220" t="s">
        <v>509</v>
      </c>
      <c r="H446" s="221">
        <v>1403.4929999999999</v>
      </c>
      <c r="I446" s="222"/>
      <c r="J446" s="223">
        <f>ROUND(I446*H446,2)</f>
        <v>0</v>
      </c>
      <c r="K446" s="219" t="s">
        <v>171</v>
      </c>
      <c r="L446" s="47"/>
      <c r="M446" s="224" t="s">
        <v>19</v>
      </c>
      <c r="N446" s="225" t="s">
        <v>46</v>
      </c>
      <c r="O446" s="87"/>
      <c r="P446" s="226">
        <f>O446*H446</f>
        <v>0</v>
      </c>
      <c r="Q446" s="226">
        <v>0</v>
      </c>
      <c r="R446" s="226">
        <f>Q446*H446</f>
        <v>0</v>
      </c>
      <c r="S446" s="226">
        <v>0</v>
      </c>
      <c r="T446" s="227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8" t="s">
        <v>105</v>
      </c>
      <c r="AT446" s="228" t="s">
        <v>167</v>
      </c>
      <c r="AU446" s="228" t="s">
        <v>84</v>
      </c>
      <c r="AY446" s="20" t="s">
        <v>165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20" t="s">
        <v>172</v>
      </c>
      <c r="BK446" s="229">
        <f>ROUND(I446*H446,2)</f>
        <v>0</v>
      </c>
      <c r="BL446" s="20" t="s">
        <v>105</v>
      </c>
      <c r="BM446" s="228" t="s">
        <v>520</v>
      </c>
    </row>
    <row r="447" s="2" customFormat="1">
      <c r="A447" s="41"/>
      <c r="B447" s="42"/>
      <c r="C447" s="43"/>
      <c r="D447" s="230" t="s">
        <v>174</v>
      </c>
      <c r="E447" s="43"/>
      <c r="F447" s="231" t="s">
        <v>521</v>
      </c>
      <c r="G447" s="43"/>
      <c r="H447" s="43"/>
      <c r="I447" s="232"/>
      <c r="J447" s="43"/>
      <c r="K447" s="43"/>
      <c r="L447" s="47"/>
      <c r="M447" s="233"/>
      <c r="N447" s="234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174</v>
      </c>
      <c r="AU447" s="20" t="s">
        <v>84</v>
      </c>
    </row>
    <row r="448" s="13" customFormat="1">
      <c r="A448" s="13"/>
      <c r="B448" s="235"/>
      <c r="C448" s="236"/>
      <c r="D448" s="237" t="s">
        <v>176</v>
      </c>
      <c r="E448" s="238" t="s">
        <v>19</v>
      </c>
      <c r="F448" s="239" t="s">
        <v>522</v>
      </c>
      <c r="G448" s="236"/>
      <c r="H448" s="240">
        <v>1403.4929999999999</v>
      </c>
      <c r="I448" s="241"/>
      <c r="J448" s="236"/>
      <c r="K448" s="236"/>
      <c r="L448" s="242"/>
      <c r="M448" s="243"/>
      <c r="N448" s="244"/>
      <c r="O448" s="244"/>
      <c r="P448" s="244"/>
      <c r="Q448" s="244"/>
      <c r="R448" s="244"/>
      <c r="S448" s="244"/>
      <c r="T448" s="24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6" t="s">
        <v>176</v>
      </c>
      <c r="AU448" s="246" t="s">
        <v>84</v>
      </c>
      <c r="AV448" s="13" t="s">
        <v>84</v>
      </c>
      <c r="AW448" s="13" t="s">
        <v>33</v>
      </c>
      <c r="AX448" s="13" t="s">
        <v>72</v>
      </c>
      <c r="AY448" s="246" t="s">
        <v>165</v>
      </c>
    </row>
    <row r="449" s="16" customFormat="1">
      <c r="A449" s="16"/>
      <c r="B449" s="268"/>
      <c r="C449" s="269"/>
      <c r="D449" s="237" t="s">
        <v>176</v>
      </c>
      <c r="E449" s="270" t="s">
        <v>19</v>
      </c>
      <c r="F449" s="271" t="s">
        <v>252</v>
      </c>
      <c r="G449" s="269"/>
      <c r="H449" s="272">
        <v>1403.4929999999999</v>
      </c>
      <c r="I449" s="273"/>
      <c r="J449" s="269"/>
      <c r="K449" s="269"/>
      <c r="L449" s="274"/>
      <c r="M449" s="275"/>
      <c r="N449" s="276"/>
      <c r="O449" s="276"/>
      <c r="P449" s="276"/>
      <c r="Q449" s="276"/>
      <c r="R449" s="276"/>
      <c r="S449" s="276"/>
      <c r="T449" s="277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T449" s="278" t="s">
        <v>176</v>
      </c>
      <c r="AU449" s="278" t="s">
        <v>84</v>
      </c>
      <c r="AV449" s="16" t="s">
        <v>89</v>
      </c>
      <c r="AW449" s="16" t="s">
        <v>33</v>
      </c>
      <c r="AX449" s="16" t="s">
        <v>79</v>
      </c>
      <c r="AY449" s="278" t="s">
        <v>165</v>
      </c>
    </row>
    <row r="450" s="2" customFormat="1" ht="24.15" customHeight="1">
      <c r="A450" s="41"/>
      <c r="B450" s="42"/>
      <c r="C450" s="217" t="s">
        <v>523</v>
      </c>
      <c r="D450" s="217" t="s">
        <v>167</v>
      </c>
      <c r="E450" s="218" t="s">
        <v>524</v>
      </c>
      <c r="F450" s="219" t="s">
        <v>525</v>
      </c>
      <c r="G450" s="220" t="s">
        <v>509</v>
      </c>
      <c r="H450" s="221">
        <v>35.987000000000002</v>
      </c>
      <c r="I450" s="222"/>
      <c r="J450" s="223">
        <f>ROUND(I450*H450,2)</f>
        <v>0</v>
      </c>
      <c r="K450" s="219" t="s">
        <v>171</v>
      </c>
      <c r="L450" s="47"/>
      <c r="M450" s="224" t="s">
        <v>19</v>
      </c>
      <c r="N450" s="225" t="s">
        <v>46</v>
      </c>
      <c r="O450" s="87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8" t="s">
        <v>105</v>
      </c>
      <c r="AT450" s="228" t="s">
        <v>167</v>
      </c>
      <c r="AU450" s="228" t="s">
        <v>84</v>
      </c>
      <c r="AY450" s="20" t="s">
        <v>165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20" t="s">
        <v>172</v>
      </c>
      <c r="BK450" s="229">
        <f>ROUND(I450*H450,2)</f>
        <v>0</v>
      </c>
      <c r="BL450" s="20" t="s">
        <v>105</v>
      </c>
      <c r="BM450" s="228" t="s">
        <v>526</v>
      </c>
    </row>
    <row r="451" s="2" customFormat="1">
      <c r="A451" s="41"/>
      <c r="B451" s="42"/>
      <c r="C451" s="43"/>
      <c r="D451" s="230" t="s">
        <v>174</v>
      </c>
      <c r="E451" s="43"/>
      <c r="F451" s="231" t="s">
        <v>527</v>
      </c>
      <c r="G451" s="43"/>
      <c r="H451" s="43"/>
      <c r="I451" s="232"/>
      <c r="J451" s="43"/>
      <c r="K451" s="43"/>
      <c r="L451" s="47"/>
      <c r="M451" s="233"/>
      <c r="N451" s="23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174</v>
      </c>
      <c r="AU451" s="20" t="s">
        <v>84</v>
      </c>
    </row>
    <row r="452" s="2" customFormat="1" ht="24.15" customHeight="1">
      <c r="A452" s="41"/>
      <c r="B452" s="42"/>
      <c r="C452" s="217" t="s">
        <v>528</v>
      </c>
      <c r="D452" s="217" t="s">
        <v>167</v>
      </c>
      <c r="E452" s="218" t="s">
        <v>529</v>
      </c>
      <c r="F452" s="219" t="s">
        <v>530</v>
      </c>
      <c r="G452" s="220" t="s">
        <v>509</v>
      </c>
      <c r="H452" s="221">
        <v>3</v>
      </c>
      <c r="I452" s="222"/>
      <c r="J452" s="223">
        <f>ROUND(I452*H452,2)</f>
        <v>0</v>
      </c>
      <c r="K452" s="219" t="s">
        <v>171</v>
      </c>
      <c r="L452" s="47"/>
      <c r="M452" s="224" t="s">
        <v>19</v>
      </c>
      <c r="N452" s="225" t="s">
        <v>46</v>
      </c>
      <c r="O452" s="87"/>
      <c r="P452" s="226">
        <f>O452*H452</f>
        <v>0</v>
      </c>
      <c r="Q452" s="226">
        <v>0</v>
      </c>
      <c r="R452" s="226">
        <f>Q452*H452</f>
        <v>0</v>
      </c>
      <c r="S452" s="226">
        <v>0</v>
      </c>
      <c r="T452" s="227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8" t="s">
        <v>105</v>
      </c>
      <c r="AT452" s="228" t="s">
        <v>167</v>
      </c>
      <c r="AU452" s="228" t="s">
        <v>84</v>
      </c>
      <c r="AY452" s="20" t="s">
        <v>165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20" t="s">
        <v>172</v>
      </c>
      <c r="BK452" s="229">
        <f>ROUND(I452*H452,2)</f>
        <v>0</v>
      </c>
      <c r="BL452" s="20" t="s">
        <v>105</v>
      </c>
      <c r="BM452" s="228" t="s">
        <v>531</v>
      </c>
    </row>
    <row r="453" s="2" customFormat="1">
      <c r="A453" s="41"/>
      <c r="B453" s="42"/>
      <c r="C453" s="43"/>
      <c r="D453" s="230" t="s">
        <v>174</v>
      </c>
      <c r="E453" s="43"/>
      <c r="F453" s="231" t="s">
        <v>532</v>
      </c>
      <c r="G453" s="43"/>
      <c r="H453" s="43"/>
      <c r="I453" s="232"/>
      <c r="J453" s="43"/>
      <c r="K453" s="43"/>
      <c r="L453" s="47"/>
      <c r="M453" s="233"/>
      <c r="N453" s="234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174</v>
      </c>
      <c r="AU453" s="20" t="s">
        <v>84</v>
      </c>
    </row>
    <row r="454" s="13" customFormat="1">
      <c r="A454" s="13"/>
      <c r="B454" s="235"/>
      <c r="C454" s="236"/>
      <c r="D454" s="237" t="s">
        <v>176</v>
      </c>
      <c r="E454" s="238" t="s">
        <v>19</v>
      </c>
      <c r="F454" s="239" t="s">
        <v>89</v>
      </c>
      <c r="G454" s="236"/>
      <c r="H454" s="240">
        <v>3</v>
      </c>
      <c r="I454" s="241"/>
      <c r="J454" s="236"/>
      <c r="K454" s="236"/>
      <c r="L454" s="242"/>
      <c r="M454" s="243"/>
      <c r="N454" s="244"/>
      <c r="O454" s="244"/>
      <c r="P454" s="244"/>
      <c r="Q454" s="244"/>
      <c r="R454" s="244"/>
      <c r="S454" s="244"/>
      <c r="T454" s="24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6" t="s">
        <v>176</v>
      </c>
      <c r="AU454" s="246" t="s">
        <v>84</v>
      </c>
      <c r="AV454" s="13" t="s">
        <v>84</v>
      </c>
      <c r="AW454" s="13" t="s">
        <v>33</v>
      </c>
      <c r="AX454" s="13" t="s">
        <v>79</v>
      </c>
      <c r="AY454" s="246" t="s">
        <v>165</v>
      </c>
    </row>
    <row r="455" s="12" customFormat="1" ht="22.8" customHeight="1">
      <c r="A455" s="12"/>
      <c r="B455" s="201"/>
      <c r="C455" s="202"/>
      <c r="D455" s="203" t="s">
        <v>71</v>
      </c>
      <c r="E455" s="215" t="s">
        <v>533</v>
      </c>
      <c r="F455" s="215" t="s">
        <v>534</v>
      </c>
      <c r="G455" s="202"/>
      <c r="H455" s="202"/>
      <c r="I455" s="205"/>
      <c r="J455" s="216">
        <f>BK455</f>
        <v>0</v>
      </c>
      <c r="K455" s="202"/>
      <c r="L455" s="207"/>
      <c r="M455" s="208"/>
      <c r="N455" s="209"/>
      <c r="O455" s="209"/>
      <c r="P455" s="210">
        <f>SUM(P456:P457)</f>
        <v>0</v>
      </c>
      <c r="Q455" s="209"/>
      <c r="R455" s="210">
        <f>SUM(R456:R457)</f>
        <v>0</v>
      </c>
      <c r="S455" s="209"/>
      <c r="T455" s="211">
        <f>SUM(T456:T457)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2" t="s">
        <v>79</v>
      </c>
      <c r="AT455" s="213" t="s">
        <v>71</v>
      </c>
      <c r="AU455" s="213" t="s">
        <v>79</v>
      </c>
      <c r="AY455" s="212" t="s">
        <v>165</v>
      </c>
      <c r="BK455" s="214">
        <f>SUM(BK456:BK457)</f>
        <v>0</v>
      </c>
    </row>
    <row r="456" s="2" customFormat="1" ht="33" customHeight="1">
      <c r="A456" s="41"/>
      <c r="B456" s="42"/>
      <c r="C456" s="217" t="s">
        <v>535</v>
      </c>
      <c r="D456" s="217" t="s">
        <v>167</v>
      </c>
      <c r="E456" s="218" t="s">
        <v>536</v>
      </c>
      <c r="F456" s="219" t="s">
        <v>537</v>
      </c>
      <c r="G456" s="220" t="s">
        <v>509</v>
      </c>
      <c r="H456" s="221">
        <v>43.180999999999997</v>
      </c>
      <c r="I456" s="222"/>
      <c r="J456" s="223">
        <f>ROUND(I456*H456,2)</f>
        <v>0</v>
      </c>
      <c r="K456" s="219" t="s">
        <v>171</v>
      </c>
      <c r="L456" s="47"/>
      <c r="M456" s="224" t="s">
        <v>19</v>
      </c>
      <c r="N456" s="225" t="s">
        <v>46</v>
      </c>
      <c r="O456" s="87"/>
      <c r="P456" s="226">
        <f>O456*H456</f>
        <v>0</v>
      </c>
      <c r="Q456" s="226">
        <v>0</v>
      </c>
      <c r="R456" s="226">
        <f>Q456*H456</f>
        <v>0</v>
      </c>
      <c r="S456" s="226">
        <v>0</v>
      </c>
      <c r="T456" s="227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8" t="s">
        <v>105</v>
      </c>
      <c r="AT456" s="228" t="s">
        <v>167</v>
      </c>
      <c r="AU456" s="228" t="s">
        <v>84</v>
      </c>
      <c r="AY456" s="20" t="s">
        <v>165</v>
      </c>
      <c r="BE456" s="229">
        <f>IF(N456="základní",J456,0)</f>
        <v>0</v>
      </c>
      <c r="BF456" s="229">
        <f>IF(N456="snížená",J456,0)</f>
        <v>0</v>
      </c>
      <c r="BG456" s="229">
        <f>IF(N456="zákl. přenesená",J456,0)</f>
        <v>0</v>
      </c>
      <c r="BH456" s="229">
        <f>IF(N456="sníž. přenesená",J456,0)</f>
        <v>0</v>
      </c>
      <c r="BI456" s="229">
        <f>IF(N456="nulová",J456,0)</f>
        <v>0</v>
      </c>
      <c r="BJ456" s="20" t="s">
        <v>172</v>
      </c>
      <c r="BK456" s="229">
        <f>ROUND(I456*H456,2)</f>
        <v>0</v>
      </c>
      <c r="BL456" s="20" t="s">
        <v>105</v>
      </c>
      <c r="BM456" s="228" t="s">
        <v>538</v>
      </c>
    </row>
    <row r="457" s="2" customFormat="1">
      <c r="A457" s="41"/>
      <c r="B457" s="42"/>
      <c r="C457" s="43"/>
      <c r="D457" s="230" t="s">
        <v>174</v>
      </c>
      <c r="E457" s="43"/>
      <c r="F457" s="231" t="s">
        <v>539</v>
      </c>
      <c r="G457" s="43"/>
      <c r="H457" s="43"/>
      <c r="I457" s="232"/>
      <c r="J457" s="43"/>
      <c r="K457" s="43"/>
      <c r="L457" s="47"/>
      <c r="M457" s="233"/>
      <c r="N457" s="234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174</v>
      </c>
      <c r="AU457" s="20" t="s">
        <v>84</v>
      </c>
    </row>
    <row r="458" s="12" customFormat="1" ht="25.92" customHeight="1">
      <c r="A458" s="12"/>
      <c r="B458" s="201"/>
      <c r="C458" s="202"/>
      <c r="D458" s="203" t="s">
        <v>71</v>
      </c>
      <c r="E458" s="204" t="s">
        <v>540</v>
      </c>
      <c r="F458" s="204" t="s">
        <v>541</v>
      </c>
      <c r="G458" s="202"/>
      <c r="H458" s="202"/>
      <c r="I458" s="205"/>
      <c r="J458" s="206">
        <f>BK458</f>
        <v>0</v>
      </c>
      <c r="K458" s="202"/>
      <c r="L458" s="207"/>
      <c r="M458" s="208"/>
      <c r="N458" s="209"/>
      <c r="O458" s="209"/>
      <c r="P458" s="210">
        <f>P459+P490+P526+P618+P646+P708+P801+P848+P859</f>
        <v>0</v>
      </c>
      <c r="Q458" s="209"/>
      <c r="R458" s="210">
        <f>R459+R490+R526+R618+R646+R708+R801+R848+R859</f>
        <v>11.36744440004</v>
      </c>
      <c r="S458" s="209"/>
      <c r="T458" s="211">
        <f>T459+T490+T526+T618+T646+T708+T801+T848+T859</f>
        <v>0.69341527999999997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2" t="s">
        <v>84</v>
      </c>
      <c r="AT458" s="213" t="s">
        <v>71</v>
      </c>
      <c r="AU458" s="213" t="s">
        <v>72</v>
      </c>
      <c r="AY458" s="212" t="s">
        <v>165</v>
      </c>
      <c r="BK458" s="214">
        <f>BK459+BK490+BK526+BK618+BK646+BK708+BK801+BK848+BK859</f>
        <v>0</v>
      </c>
    </row>
    <row r="459" s="12" customFormat="1" ht="22.8" customHeight="1">
      <c r="A459" s="12"/>
      <c r="B459" s="201"/>
      <c r="C459" s="202"/>
      <c r="D459" s="203" t="s">
        <v>71</v>
      </c>
      <c r="E459" s="215" t="s">
        <v>542</v>
      </c>
      <c r="F459" s="215" t="s">
        <v>543</v>
      </c>
      <c r="G459" s="202"/>
      <c r="H459" s="202"/>
      <c r="I459" s="205"/>
      <c r="J459" s="216">
        <f>BK459</f>
        <v>0</v>
      </c>
      <c r="K459" s="202"/>
      <c r="L459" s="207"/>
      <c r="M459" s="208"/>
      <c r="N459" s="209"/>
      <c r="O459" s="209"/>
      <c r="P459" s="210">
        <f>SUM(P460:P489)</f>
        <v>0</v>
      </c>
      <c r="Q459" s="209"/>
      <c r="R459" s="210">
        <f>SUM(R460:R489)</f>
        <v>0.16172999999999999</v>
      </c>
      <c r="S459" s="209"/>
      <c r="T459" s="211">
        <f>SUM(T460:T489)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2" t="s">
        <v>84</v>
      </c>
      <c r="AT459" s="213" t="s">
        <v>71</v>
      </c>
      <c r="AU459" s="213" t="s">
        <v>79</v>
      </c>
      <c r="AY459" s="212" t="s">
        <v>165</v>
      </c>
      <c r="BK459" s="214">
        <f>SUM(BK460:BK489)</f>
        <v>0</v>
      </c>
    </row>
    <row r="460" s="2" customFormat="1" ht="21.75" customHeight="1">
      <c r="A460" s="41"/>
      <c r="B460" s="42"/>
      <c r="C460" s="217" t="s">
        <v>544</v>
      </c>
      <c r="D460" s="217" t="s">
        <v>167</v>
      </c>
      <c r="E460" s="218" t="s">
        <v>545</v>
      </c>
      <c r="F460" s="219" t="s">
        <v>546</v>
      </c>
      <c r="G460" s="220" t="s">
        <v>170</v>
      </c>
      <c r="H460" s="221">
        <v>58.799999999999997</v>
      </c>
      <c r="I460" s="222"/>
      <c r="J460" s="223">
        <f>ROUND(I460*H460,2)</f>
        <v>0</v>
      </c>
      <c r="K460" s="219" t="s">
        <v>171</v>
      </c>
      <c r="L460" s="47"/>
      <c r="M460" s="224" t="s">
        <v>19</v>
      </c>
      <c r="N460" s="225" t="s">
        <v>46</v>
      </c>
      <c r="O460" s="87"/>
      <c r="P460" s="226">
        <f>O460*H460</f>
        <v>0</v>
      </c>
      <c r="Q460" s="226">
        <v>0</v>
      </c>
      <c r="R460" s="226">
        <f>Q460*H460</f>
        <v>0</v>
      </c>
      <c r="S460" s="226">
        <v>0</v>
      </c>
      <c r="T460" s="227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8" t="s">
        <v>311</v>
      </c>
      <c r="AT460" s="228" t="s">
        <v>167</v>
      </c>
      <c r="AU460" s="228" t="s">
        <v>84</v>
      </c>
      <c r="AY460" s="20" t="s">
        <v>165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20" t="s">
        <v>172</v>
      </c>
      <c r="BK460" s="229">
        <f>ROUND(I460*H460,2)</f>
        <v>0</v>
      </c>
      <c r="BL460" s="20" t="s">
        <v>311</v>
      </c>
      <c r="BM460" s="228" t="s">
        <v>547</v>
      </c>
    </row>
    <row r="461" s="2" customFormat="1">
      <c r="A461" s="41"/>
      <c r="B461" s="42"/>
      <c r="C461" s="43"/>
      <c r="D461" s="230" t="s">
        <v>174</v>
      </c>
      <c r="E461" s="43"/>
      <c r="F461" s="231" t="s">
        <v>548</v>
      </c>
      <c r="G461" s="43"/>
      <c r="H461" s="43"/>
      <c r="I461" s="232"/>
      <c r="J461" s="43"/>
      <c r="K461" s="43"/>
      <c r="L461" s="47"/>
      <c r="M461" s="233"/>
      <c r="N461" s="234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174</v>
      </c>
      <c r="AU461" s="20" t="s">
        <v>84</v>
      </c>
    </row>
    <row r="462" s="13" customFormat="1">
      <c r="A462" s="13"/>
      <c r="B462" s="235"/>
      <c r="C462" s="236"/>
      <c r="D462" s="237" t="s">
        <v>176</v>
      </c>
      <c r="E462" s="238" t="s">
        <v>19</v>
      </c>
      <c r="F462" s="239" t="s">
        <v>549</v>
      </c>
      <c r="G462" s="236"/>
      <c r="H462" s="240">
        <v>58.799999999999997</v>
      </c>
      <c r="I462" s="241"/>
      <c r="J462" s="236"/>
      <c r="K462" s="236"/>
      <c r="L462" s="242"/>
      <c r="M462" s="243"/>
      <c r="N462" s="244"/>
      <c r="O462" s="244"/>
      <c r="P462" s="244"/>
      <c r="Q462" s="244"/>
      <c r="R462" s="244"/>
      <c r="S462" s="244"/>
      <c r="T462" s="24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6" t="s">
        <v>176</v>
      </c>
      <c r="AU462" s="246" t="s">
        <v>84</v>
      </c>
      <c r="AV462" s="13" t="s">
        <v>84</v>
      </c>
      <c r="AW462" s="13" t="s">
        <v>33</v>
      </c>
      <c r="AX462" s="13" t="s">
        <v>72</v>
      </c>
      <c r="AY462" s="246" t="s">
        <v>165</v>
      </c>
    </row>
    <row r="463" s="16" customFormat="1">
      <c r="A463" s="16"/>
      <c r="B463" s="268"/>
      <c r="C463" s="269"/>
      <c r="D463" s="237" t="s">
        <v>176</v>
      </c>
      <c r="E463" s="270" t="s">
        <v>19</v>
      </c>
      <c r="F463" s="271" t="s">
        <v>252</v>
      </c>
      <c r="G463" s="269"/>
      <c r="H463" s="272">
        <v>58.799999999999997</v>
      </c>
      <c r="I463" s="273"/>
      <c r="J463" s="269"/>
      <c r="K463" s="269"/>
      <c r="L463" s="274"/>
      <c r="M463" s="275"/>
      <c r="N463" s="276"/>
      <c r="O463" s="276"/>
      <c r="P463" s="276"/>
      <c r="Q463" s="276"/>
      <c r="R463" s="276"/>
      <c r="S463" s="276"/>
      <c r="T463" s="277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78" t="s">
        <v>176</v>
      </c>
      <c r="AU463" s="278" t="s">
        <v>84</v>
      </c>
      <c r="AV463" s="16" t="s">
        <v>89</v>
      </c>
      <c r="AW463" s="16" t="s">
        <v>33</v>
      </c>
      <c r="AX463" s="16" t="s">
        <v>79</v>
      </c>
      <c r="AY463" s="278" t="s">
        <v>165</v>
      </c>
    </row>
    <row r="464" s="2" customFormat="1" ht="16.5" customHeight="1">
      <c r="A464" s="41"/>
      <c r="B464" s="42"/>
      <c r="C464" s="279" t="s">
        <v>550</v>
      </c>
      <c r="D464" s="279" t="s">
        <v>322</v>
      </c>
      <c r="E464" s="280" t="s">
        <v>551</v>
      </c>
      <c r="F464" s="281" t="s">
        <v>552</v>
      </c>
      <c r="G464" s="282" t="s">
        <v>509</v>
      </c>
      <c r="H464" s="283">
        <v>0.019</v>
      </c>
      <c r="I464" s="284"/>
      <c r="J464" s="285">
        <f>ROUND(I464*H464,2)</f>
        <v>0</v>
      </c>
      <c r="K464" s="281" t="s">
        <v>171</v>
      </c>
      <c r="L464" s="286"/>
      <c r="M464" s="287" t="s">
        <v>19</v>
      </c>
      <c r="N464" s="288" t="s">
        <v>46</v>
      </c>
      <c r="O464" s="87"/>
      <c r="P464" s="226">
        <f>O464*H464</f>
        <v>0</v>
      </c>
      <c r="Q464" s="226">
        <v>1</v>
      </c>
      <c r="R464" s="226">
        <f>Q464*H464</f>
        <v>0.019</v>
      </c>
      <c r="S464" s="226">
        <v>0</v>
      </c>
      <c r="T464" s="227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28" t="s">
        <v>325</v>
      </c>
      <c r="AT464" s="228" t="s">
        <v>322</v>
      </c>
      <c r="AU464" s="228" t="s">
        <v>84</v>
      </c>
      <c r="AY464" s="20" t="s">
        <v>165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20" t="s">
        <v>172</v>
      </c>
      <c r="BK464" s="229">
        <f>ROUND(I464*H464,2)</f>
        <v>0</v>
      </c>
      <c r="BL464" s="20" t="s">
        <v>311</v>
      </c>
      <c r="BM464" s="228" t="s">
        <v>553</v>
      </c>
    </row>
    <row r="465" s="13" customFormat="1">
      <c r="A465" s="13"/>
      <c r="B465" s="235"/>
      <c r="C465" s="236"/>
      <c r="D465" s="237" t="s">
        <v>176</v>
      </c>
      <c r="E465" s="238" t="s">
        <v>19</v>
      </c>
      <c r="F465" s="239" t="s">
        <v>554</v>
      </c>
      <c r="G465" s="236"/>
      <c r="H465" s="240">
        <v>0.019</v>
      </c>
      <c r="I465" s="241"/>
      <c r="J465" s="236"/>
      <c r="K465" s="236"/>
      <c r="L465" s="242"/>
      <c r="M465" s="243"/>
      <c r="N465" s="244"/>
      <c r="O465" s="244"/>
      <c r="P465" s="244"/>
      <c r="Q465" s="244"/>
      <c r="R465" s="244"/>
      <c r="S465" s="244"/>
      <c r="T465" s="24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6" t="s">
        <v>176</v>
      </c>
      <c r="AU465" s="246" t="s">
        <v>84</v>
      </c>
      <c r="AV465" s="13" t="s">
        <v>84</v>
      </c>
      <c r="AW465" s="13" t="s">
        <v>33</v>
      </c>
      <c r="AX465" s="13" t="s">
        <v>79</v>
      </c>
      <c r="AY465" s="246" t="s">
        <v>165</v>
      </c>
    </row>
    <row r="466" s="2" customFormat="1" ht="24.15" customHeight="1">
      <c r="A466" s="41"/>
      <c r="B466" s="42"/>
      <c r="C466" s="217" t="s">
        <v>555</v>
      </c>
      <c r="D466" s="217" t="s">
        <v>167</v>
      </c>
      <c r="E466" s="218" t="s">
        <v>556</v>
      </c>
      <c r="F466" s="219" t="s">
        <v>557</v>
      </c>
      <c r="G466" s="220" t="s">
        <v>170</v>
      </c>
      <c r="H466" s="221">
        <v>10.4</v>
      </c>
      <c r="I466" s="222"/>
      <c r="J466" s="223">
        <f>ROUND(I466*H466,2)</f>
        <v>0</v>
      </c>
      <c r="K466" s="219" t="s">
        <v>171</v>
      </c>
      <c r="L466" s="47"/>
      <c r="M466" s="224" t="s">
        <v>19</v>
      </c>
      <c r="N466" s="225" t="s">
        <v>46</v>
      </c>
      <c r="O466" s="87"/>
      <c r="P466" s="226">
        <f>O466*H466</f>
        <v>0</v>
      </c>
      <c r="Q466" s="226">
        <v>0.0035000000000000001</v>
      </c>
      <c r="R466" s="226">
        <f>Q466*H466</f>
        <v>0.036400000000000002</v>
      </c>
      <c r="S466" s="226">
        <v>0</v>
      </c>
      <c r="T466" s="227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8" t="s">
        <v>311</v>
      </c>
      <c r="AT466" s="228" t="s">
        <v>167</v>
      </c>
      <c r="AU466" s="228" t="s">
        <v>84</v>
      </c>
      <c r="AY466" s="20" t="s">
        <v>165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20" t="s">
        <v>172</v>
      </c>
      <c r="BK466" s="229">
        <f>ROUND(I466*H466,2)</f>
        <v>0</v>
      </c>
      <c r="BL466" s="20" t="s">
        <v>311</v>
      </c>
      <c r="BM466" s="228" t="s">
        <v>558</v>
      </c>
    </row>
    <row r="467" s="2" customFormat="1">
      <c r="A467" s="41"/>
      <c r="B467" s="42"/>
      <c r="C467" s="43"/>
      <c r="D467" s="230" t="s">
        <v>174</v>
      </c>
      <c r="E467" s="43"/>
      <c r="F467" s="231" t="s">
        <v>559</v>
      </c>
      <c r="G467" s="43"/>
      <c r="H467" s="43"/>
      <c r="I467" s="232"/>
      <c r="J467" s="43"/>
      <c r="K467" s="43"/>
      <c r="L467" s="47"/>
      <c r="M467" s="233"/>
      <c r="N467" s="234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174</v>
      </c>
      <c r="AU467" s="20" t="s">
        <v>84</v>
      </c>
    </row>
    <row r="468" s="14" customFormat="1">
      <c r="A468" s="14"/>
      <c r="B468" s="247"/>
      <c r="C468" s="248"/>
      <c r="D468" s="237" t="s">
        <v>176</v>
      </c>
      <c r="E468" s="249" t="s">
        <v>19</v>
      </c>
      <c r="F468" s="250" t="s">
        <v>207</v>
      </c>
      <c r="G468" s="248"/>
      <c r="H468" s="249" t="s">
        <v>19</v>
      </c>
      <c r="I468" s="251"/>
      <c r="J468" s="248"/>
      <c r="K468" s="248"/>
      <c r="L468" s="252"/>
      <c r="M468" s="253"/>
      <c r="N468" s="254"/>
      <c r="O468" s="254"/>
      <c r="P468" s="254"/>
      <c r="Q468" s="254"/>
      <c r="R468" s="254"/>
      <c r="S468" s="254"/>
      <c r="T468" s="25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6" t="s">
        <v>176</v>
      </c>
      <c r="AU468" s="256" t="s">
        <v>84</v>
      </c>
      <c r="AV468" s="14" t="s">
        <v>79</v>
      </c>
      <c r="AW468" s="14" t="s">
        <v>33</v>
      </c>
      <c r="AX468" s="14" t="s">
        <v>72</v>
      </c>
      <c r="AY468" s="256" t="s">
        <v>165</v>
      </c>
    </row>
    <row r="469" s="13" customFormat="1">
      <c r="A469" s="13"/>
      <c r="B469" s="235"/>
      <c r="C469" s="236"/>
      <c r="D469" s="237" t="s">
        <v>176</v>
      </c>
      <c r="E469" s="238" t="s">
        <v>19</v>
      </c>
      <c r="F469" s="239" t="s">
        <v>295</v>
      </c>
      <c r="G469" s="236"/>
      <c r="H469" s="240">
        <v>4</v>
      </c>
      <c r="I469" s="241"/>
      <c r="J469" s="236"/>
      <c r="K469" s="236"/>
      <c r="L469" s="242"/>
      <c r="M469" s="243"/>
      <c r="N469" s="244"/>
      <c r="O469" s="244"/>
      <c r="P469" s="244"/>
      <c r="Q469" s="244"/>
      <c r="R469" s="244"/>
      <c r="S469" s="244"/>
      <c r="T469" s="24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6" t="s">
        <v>176</v>
      </c>
      <c r="AU469" s="246" t="s">
        <v>84</v>
      </c>
      <c r="AV469" s="13" t="s">
        <v>84</v>
      </c>
      <c r="AW469" s="13" t="s">
        <v>33</v>
      </c>
      <c r="AX469" s="13" t="s">
        <v>72</v>
      </c>
      <c r="AY469" s="246" t="s">
        <v>165</v>
      </c>
    </row>
    <row r="470" s="16" customFormat="1">
      <c r="A470" s="16"/>
      <c r="B470" s="268"/>
      <c r="C470" s="269"/>
      <c r="D470" s="237" t="s">
        <v>176</v>
      </c>
      <c r="E470" s="270" t="s">
        <v>19</v>
      </c>
      <c r="F470" s="271" t="s">
        <v>252</v>
      </c>
      <c r="G470" s="269"/>
      <c r="H470" s="272">
        <v>4</v>
      </c>
      <c r="I470" s="273"/>
      <c r="J470" s="269"/>
      <c r="K470" s="269"/>
      <c r="L470" s="274"/>
      <c r="M470" s="275"/>
      <c r="N470" s="276"/>
      <c r="O470" s="276"/>
      <c r="P470" s="276"/>
      <c r="Q470" s="276"/>
      <c r="R470" s="276"/>
      <c r="S470" s="276"/>
      <c r="T470" s="277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T470" s="278" t="s">
        <v>176</v>
      </c>
      <c r="AU470" s="278" t="s">
        <v>84</v>
      </c>
      <c r="AV470" s="16" t="s">
        <v>89</v>
      </c>
      <c r="AW470" s="16" t="s">
        <v>33</v>
      </c>
      <c r="AX470" s="16" t="s">
        <v>72</v>
      </c>
      <c r="AY470" s="278" t="s">
        <v>165</v>
      </c>
    </row>
    <row r="471" s="14" customFormat="1">
      <c r="A471" s="14"/>
      <c r="B471" s="247"/>
      <c r="C471" s="248"/>
      <c r="D471" s="237" t="s">
        <v>176</v>
      </c>
      <c r="E471" s="249" t="s">
        <v>19</v>
      </c>
      <c r="F471" s="250" t="s">
        <v>213</v>
      </c>
      <c r="G471" s="248"/>
      <c r="H471" s="249" t="s">
        <v>19</v>
      </c>
      <c r="I471" s="251"/>
      <c r="J471" s="248"/>
      <c r="K471" s="248"/>
      <c r="L471" s="252"/>
      <c r="M471" s="253"/>
      <c r="N471" s="254"/>
      <c r="O471" s="254"/>
      <c r="P471" s="254"/>
      <c r="Q471" s="254"/>
      <c r="R471" s="254"/>
      <c r="S471" s="254"/>
      <c r="T471" s="25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6" t="s">
        <v>176</v>
      </c>
      <c r="AU471" s="256" t="s">
        <v>84</v>
      </c>
      <c r="AV471" s="14" t="s">
        <v>79</v>
      </c>
      <c r="AW471" s="14" t="s">
        <v>33</v>
      </c>
      <c r="AX471" s="14" t="s">
        <v>72</v>
      </c>
      <c r="AY471" s="256" t="s">
        <v>165</v>
      </c>
    </row>
    <row r="472" s="13" customFormat="1">
      <c r="A472" s="13"/>
      <c r="B472" s="235"/>
      <c r="C472" s="236"/>
      <c r="D472" s="237" t="s">
        <v>176</v>
      </c>
      <c r="E472" s="238" t="s">
        <v>19</v>
      </c>
      <c r="F472" s="239" t="s">
        <v>438</v>
      </c>
      <c r="G472" s="236"/>
      <c r="H472" s="240">
        <v>4.0999999999999996</v>
      </c>
      <c r="I472" s="241"/>
      <c r="J472" s="236"/>
      <c r="K472" s="236"/>
      <c r="L472" s="242"/>
      <c r="M472" s="243"/>
      <c r="N472" s="244"/>
      <c r="O472" s="244"/>
      <c r="P472" s="244"/>
      <c r="Q472" s="244"/>
      <c r="R472" s="244"/>
      <c r="S472" s="244"/>
      <c r="T472" s="24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6" t="s">
        <v>176</v>
      </c>
      <c r="AU472" s="246" t="s">
        <v>84</v>
      </c>
      <c r="AV472" s="13" t="s">
        <v>84</v>
      </c>
      <c r="AW472" s="13" t="s">
        <v>33</v>
      </c>
      <c r="AX472" s="13" t="s">
        <v>72</v>
      </c>
      <c r="AY472" s="246" t="s">
        <v>165</v>
      </c>
    </row>
    <row r="473" s="13" customFormat="1">
      <c r="A473" s="13"/>
      <c r="B473" s="235"/>
      <c r="C473" s="236"/>
      <c r="D473" s="237" t="s">
        <v>176</v>
      </c>
      <c r="E473" s="238" t="s">
        <v>19</v>
      </c>
      <c r="F473" s="239" t="s">
        <v>439</v>
      </c>
      <c r="G473" s="236"/>
      <c r="H473" s="240">
        <v>2.2999999999999998</v>
      </c>
      <c r="I473" s="241"/>
      <c r="J473" s="236"/>
      <c r="K473" s="236"/>
      <c r="L473" s="242"/>
      <c r="M473" s="243"/>
      <c r="N473" s="244"/>
      <c r="O473" s="244"/>
      <c r="P473" s="244"/>
      <c r="Q473" s="244"/>
      <c r="R473" s="244"/>
      <c r="S473" s="244"/>
      <c r="T473" s="24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6" t="s">
        <v>176</v>
      </c>
      <c r="AU473" s="246" t="s">
        <v>84</v>
      </c>
      <c r="AV473" s="13" t="s">
        <v>84</v>
      </c>
      <c r="AW473" s="13" t="s">
        <v>33</v>
      </c>
      <c r="AX473" s="13" t="s">
        <v>72</v>
      </c>
      <c r="AY473" s="246" t="s">
        <v>165</v>
      </c>
    </row>
    <row r="474" s="16" customFormat="1">
      <c r="A474" s="16"/>
      <c r="B474" s="268"/>
      <c r="C474" s="269"/>
      <c r="D474" s="237" t="s">
        <v>176</v>
      </c>
      <c r="E474" s="270" t="s">
        <v>19</v>
      </c>
      <c r="F474" s="271" t="s">
        <v>252</v>
      </c>
      <c r="G474" s="269"/>
      <c r="H474" s="272">
        <v>6.3999999999999995</v>
      </c>
      <c r="I474" s="273"/>
      <c r="J474" s="269"/>
      <c r="K474" s="269"/>
      <c r="L474" s="274"/>
      <c r="M474" s="275"/>
      <c r="N474" s="276"/>
      <c r="O474" s="276"/>
      <c r="P474" s="276"/>
      <c r="Q474" s="276"/>
      <c r="R474" s="276"/>
      <c r="S474" s="276"/>
      <c r="T474" s="277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78" t="s">
        <v>176</v>
      </c>
      <c r="AU474" s="278" t="s">
        <v>84</v>
      </c>
      <c r="AV474" s="16" t="s">
        <v>89</v>
      </c>
      <c r="AW474" s="16" t="s">
        <v>33</v>
      </c>
      <c r="AX474" s="16" t="s">
        <v>72</v>
      </c>
      <c r="AY474" s="278" t="s">
        <v>165</v>
      </c>
    </row>
    <row r="475" s="15" customFormat="1">
      <c r="A475" s="15"/>
      <c r="B475" s="257"/>
      <c r="C475" s="258"/>
      <c r="D475" s="237" t="s">
        <v>176</v>
      </c>
      <c r="E475" s="259" t="s">
        <v>19</v>
      </c>
      <c r="F475" s="260" t="s">
        <v>198</v>
      </c>
      <c r="G475" s="258"/>
      <c r="H475" s="261">
        <v>10.399999999999999</v>
      </c>
      <c r="I475" s="262"/>
      <c r="J475" s="258"/>
      <c r="K475" s="258"/>
      <c r="L475" s="263"/>
      <c r="M475" s="264"/>
      <c r="N475" s="265"/>
      <c r="O475" s="265"/>
      <c r="P475" s="265"/>
      <c r="Q475" s="265"/>
      <c r="R475" s="265"/>
      <c r="S475" s="265"/>
      <c r="T475" s="266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7" t="s">
        <v>176</v>
      </c>
      <c r="AU475" s="267" t="s">
        <v>84</v>
      </c>
      <c r="AV475" s="15" t="s">
        <v>105</v>
      </c>
      <c r="AW475" s="15" t="s">
        <v>33</v>
      </c>
      <c r="AX475" s="15" t="s">
        <v>79</v>
      </c>
      <c r="AY475" s="267" t="s">
        <v>165</v>
      </c>
    </row>
    <row r="476" s="2" customFormat="1" ht="24.15" customHeight="1">
      <c r="A476" s="41"/>
      <c r="B476" s="42"/>
      <c r="C476" s="217" t="s">
        <v>560</v>
      </c>
      <c r="D476" s="217" t="s">
        <v>167</v>
      </c>
      <c r="E476" s="218" t="s">
        <v>561</v>
      </c>
      <c r="F476" s="219" t="s">
        <v>562</v>
      </c>
      <c r="G476" s="220" t="s">
        <v>170</v>
      </c>
      <c r="H476" s="221">
        <v>30.379999999999999</v>
      </c>
      <c r="I476" s="222"/>
      <c r="J476" s="223">
        <f>ROUND(I476*H476,2)</f>
        <v>0</v>
      </c>
      <c r="K476" s="219" t="s">
        <v>171</v>
      </c>
      <c r="L476" s="47"/>
      <c r="M476" s="224" t="s">
        <v>19</v>
      </c>
      <c r="N476" s="225" t="s">
        <v>46</v>
      </c>
      <c r="O476" s="87"/>
      <c r="P476" s="226">
        <f>O476*H476</f>
        <v>0</v>
      </c>
      <c r="Q476" s="226">
        <v>0.0035000000000000001</v>
      </c>
      <c r="R476" s="226">
        <f>Q476*H476</f>
        <v>0.10632999999999999</v>
      </c>
      <c r="S476" s="226">
        <v>0</v>
      </c>
      <c r="T476" s="227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8" t="s">
        <v>311</v>
      </c>
      <c r="AT476" s="228" t="s">
        <v>167</v>
      </c>
      <c r="AU476" s="228" t="s">
        <v>84</v>
      </c>
      <c r="AY476" s="20" t="s">
        <v>165</v>
      </c>
      <c r="BE476" s="229">
        <f>IF(N476="základní",J476,0)</f>
        <v>0</v>
      </c>
      <c r="BF476" s="229">
        <f>IF(N476="snížená",J476,0)</f>
        <v>0</v>
      </c>
      <c r="BG476" s="229">
        <f>IF(N476="zákl. přenesená",J476,0)</f>
        <v>0</v>
      </c>
      <c r="BH476" s="229">
        <f>IF(N476="sníž. přenesená",J476,0)</f>
        <v>0</v>
      </c>
      <c r="BI476" s="229">
        <f>IF(N476="nulová",J476,0)</f>
        <v>0</v>
      </c>
      <c r="BJ476" s="20" t="s">
        <v>172</v>
      </c>
      <c r="BK476" s="229">
        <f>ROUND(I476*H476,2)</f>
        <v>0</v>
      </c>
      <c r="BL476" s="20" t="s">
        <v>311</v>
      </c>
      <c r="BM476" s="228" t="s">
        <v>563</v>
      </c>
    </row>
    <row r="477" s="2" customFormat="1">
      <c r="A477" s="41"/>
      <c r="B477" s="42"/>
      <c r="C477" s="43"/>
      <c r="D477" s="230" t="s">
        <v>174</v>
      </c>
      <c r="E477" s="43"/>
      <c r="F477" s="231" t="s">
        <v>564</v>
      </c>
      <c r="G477" s="43"/>
      <c r="H477" s="43"/>
      <c r="I477" s="232"/>
      <c r="J477" s="43"/>
      <c r="K477" s="43"/>
      <c r="L477" s="47"/>
      <c r="M477" s="233"/>
      <c r="N477" s="234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174</v>
      </c>
      <c r="AU477" s="20" t="s">
        <v>84</v>
      </c>
    </row>
    <row r="478" s="14" customFormat="1">
      <c r="A478" s="14"/>
      <c r="B478" s="247"/>
      <c r="C478" s="248"/>
      <c r="D478" s="237" t="s">
        <v>176</v>
      </c>
      <c r="E478" s="249" t="s">
        <v>19</v>
      </c>
      <c r="F478" s="250" t="s">
        <v>207</v>
      </c>
      <c r="G478" s="248"/>
      <c r="H478" s="249" t="s">
        <v>19</v>
      </c>
      <c r="I478" s="251"/>
      <c r="J478" s="248"/>
      <c r="K478" s="248"/>
      <c r="L478" s="252"/>
      <c r="M478" s="253"/>
      <c r="N478" s="254"/>
      <c r="O478" s="254"/>
      <c r="P478" s="254"/>
      <c r="Q478" s="254"/>
      <c r="R478" s="254"/>
      <c r="S478" s="254"/>
      <c r="T478" s="25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6" t="s">
        <v>176</v>
      </c>
      <c r="AU478" s="256" t="s">
        <v>84</v>
      </c>
      <c r="AV478" s="14" t="s">
        <v>79</v>
      </c>
      <c r="AW478" s="14" t="s">
        <v>33</v>
      </c>
      <c r="AX478" s="14" t="s">
        <v>72</v>
      </c>
      <c r="AY478" s="256" t="s">
        <v>165</v>
      </c>
    </row>
    <row r="479" s="13" customFormat="1">
      <c r="A479" s="13"/>
      <c r="B479" s="235"/>
      <c r="C479" s="236"/>
      <c r="D479" s="237" t="s">
        <v>176</v>
      </c>
      <c r="E479" s="238" t="s">
        <v>19</v>
      </c>
      <c r="F479" s="239" t="s">
        <v>499</v>
      </c>
      <c r="G479" s="236"/>
      <c r="H479" s="240">
        <v>14.800000000000001</v>
      </c>
      <c r="I479" s="241"/>
      <c r="J479" s="236"/>
      <c r="K479" s="236"/>
      <c r="L479" s="242"/>
      <c r="M479" s="243"/>
      <c r="N479" s="244"/>
      <c r="O479" s="244"/>
      <c r="P479" s="244"/>
      <c r="Q479" s="244"/>
      <c r="R479" s="244"/>
      <c r="S479" s="244"/>
      <c r="T479" s="24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6" t="s">
        <v>176</v>
      </c>
      <c r="AU479" s="246" t="s">
        <v>84</v>
      </c>
      <c r="AV479" s="13" t="s">
        <v>84</v>
      </c>
      <c r="AW479" s="13" t="s">
        <v>33</v>
      </c>
      <c r="AX479" s="13" t="s">
        <v>72</v>
      </c>
      <c r="AY479" s="246" t="s">
        <v>165</v>
      </c>
    </row>
    <row r="480" s="13" customFormat="1">
      <c r="A480" s="13"/>
      <c r="B480" s="235"/>
      <c r="C480" s="236"/>
      <c r="D480" s="237" t="s">
        <v>176</v>
      </c>
      <c r="E480" s="238" t="s">
        <v>19</v>
      </c>
      <c r="F480" s="239" t="s">
        <v>500</v>
      </c>
      <c r="G480" s="236"/>
      <c r="H480" s="240">
        <v>1.8600000000000001</v>
      </c>
      <c r="I480" s="241"/>
      <c r="J480" s="236"/>
      <c r="K480" s="236"/>
      <c r="L480" s="242"/>
      <c r="M480" s="243"/>
      <c r="N480" s="244"/>
      <c r="O480" s="244"/>
      <c r="P480" s="244"/>
      <c r="Q480" s="244"/>
      <c r="R480" s="244"/>
      <c r="S480" s="244"/>
      <c r="T480" s="24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6" t="s">
        <v>176</v>
      </c>
      <c r="AU480" s="246" t="s">
        <v>84</v>
      </c>
      <c r="AV480" s="13" t="s">
        <v>84</v>
      </c>
      <c r="AW480" s="13" t="s">
        <v>33</v>
      </c>
      <c r="AX480" s="13" t="s">
        <v>72</v>
      </c>
      <c r="AY480" s="246" t="s">
        <v>165</v>
      </c>
    </row>
    <row r="481" s="16" customFormat="1">
      <c r="A481" s="16"/>
      <c r="B481" s="268"/>
      <c r="C481" s="269"/>
      <c r="D481" s="237" t="s">
        <v>176</v>
      </c>
      <c r="E481" s="270" t="s">
        <v>19</v>
      </c>
      <c r="F481" s="271" t="s">
        <v>252</v>
      </c>
      <c r="G481" s="269"/>
      <c r="H481" s="272">
        <v>16.66</v>
      </c>
      <c r="I481" s="273"/>
      <c r="J481" s="269"/>
      <c r="K481" s="269"/>
      <c r="L481" s="274"/>
      <c r="M481" s="275"/>
      <c r="N481" s="276"/>
      <c r="O481" s="276"/>
      <c r="P481" s="276"/>
      <c r="Q481" s="276"/>
      <c r="R481" s="276"/>
      <c r="S481" s="276"/>
      <c r="T481" s="277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278" t="s">
        <v>176</v>
      </c>
      <c r="AU481" s="278" t="s">
        <v>84</v>
      </c>
      <c r="AV481" s="16" t="s">
        <v>89</v>
      </c>
      <c r="AW481" s="16" t="s">
        <v>33</v>
      </c>
      <c r="AX481" s="16" t="s">
        <v>72</v>
      </c>
      <c r="AY481" s="278" t="s">
        <v>165</v>
      </c>
    </row>
    <row r="482" s="14" customFormat="1">
      <c r="A482" s="14"/>
      <c r="B482" s="247"/>
      <c r="C482" s="248"/>
      <c r="D482" s="237" t="s">
        <v>176</v>
      </c>
      <c r="E482" s="249" t="s">
        <v>19</v>
      </c>
      <c r="F482" s="250" t="s">
        <v>213</v>
      </c>
      <c r="G482" s="248"/>
      <c r="H482" s="249" t="s">
        <v>19</v>
      </c>
      <c r="I482" s="251"/>
      <c r="J482" s="248"/>
      <c r="K482" s="248"/>
      <c r="L482" s="252"/>
      <c r="M482" s="253"/>
      <c r="N482" s="254"/>
      <c r="O482" s="254"/>
      <c r="P482" s="254"/>
      <c r="Q482" s="254"/>
      <c r="R482" s="254"/>
      <c r="S482" s="254"/>
      <c r="T482" s="25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6" t="s">
        <v>176</v>
      </c>
      <c r="AU482" s="256" t="s">
        <v>84</v>
      </c>
      <c r="AV482" s="14" t="s">
        <v>79</v>
      </c>
      <c r="AW482" s="14" t="s">
        <v>33</v>
      </c>
      <c r="AX482" s="14" t="s">
        <v>72</v>
      </c>
      <c r="AY482" s="256" t="s">
        <v>165</v>
      </c>
    </row>
    <row r="483" s="13" customFormat="1">
      <c r="A483" s="13"/>
      <c r="B483" s="235"/>
      <c r="C483" s="236"/>
      <c r="D483" s="237" t="s">
        <v>176</v>
      </c>
      <c r="E483" s="238" t="s">
        <v>19</v>
      </c>
      <c r="F483" s="239" t="s">
        <v>501</v>
      </c>
      <c r="G483" s="236"/>
      <c r="H483" s="240">
        <v>6.7999999999999998</v>
      </c>
      <c r="I483" s="241"/>
      <c r="J483" s="236"/>
      <c r="K483" s="236"/>
      <c r="L483" s="242"/>
      <c r="M483" s="243"/>
      <c r="N483" s="244"/>
      <c r="O483" s="244"/>
      <c r="P483" s="244"/>
      <c r="Q483" s="244"/>
      <c r="R483" s="244"/>
      <c r="S483" s="244"/>
      <c r="T483" s="24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6" t="s">
        <v>176</v>
      </c>
      <c r="AU483" s="246" t="s">
        <v>84</v>
      </c>
      <c r="AV483" s="13" t="s">
        <v>84</v>
      </c>
      <c r="AW483" s="13" t="s">
        <v>33</v>
      </c>
      <c r="AX483" s="13" t="s">
        <v>72</v>
      </c>
      <c r="AY483" s="246" t="s">
        <v>165</v>
      </c>
    </row>
    <row r="484" s="13" customFormat="1">
      <c r="A484" s="13"/>
      <c r="B484" s="235"/>
      <c r="C484" s="236"/>
      <c r="D484" s="237" t="s">
        <v>176</v>
      </c>
      <c r="E484" s="238" t="s">
        <v>19</v>
      </c>
      <c r="F484" s="239" t="s">
        <v>502</v>
      </c>
      <c r="G484" s="236"/>
      <c r="H484" s="240">
        <v>5</v>
      </c>
      <c r="I484" s="241"/>
      <c r="J484" s="236"/>
      <c r="K484" s="236"/>
      <c r="L484" s="242"/>
      <c r="M484" s="243"/>
      <c r="N484" s="244"/>
      <c r="O484" s="244"/>
      <c r="P484" s="244"/>
      <c r="Q484" s="244"/>
      <c r="R484" s="244"/>
      <c r="S484" s="244"/>
      <c r="T484" s="24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6" t="s">
        <v>176</v>
      </c>
      <c r="AU484" s="246" t="s">
        <v>84</v>
      </c>
      <c r="AV484" s="13" t="s">
        <v>84</v>
      </c>
      <c r="AW484" s="13" t="s">
        <v>33</v>
      </c>
      <c r="AX484" s="13" t="s">
        <v>72</v>
      </c>
      <c r="AY484" s="246" t="s">
        <v>165</v>
      </c>
    </row>
    <row r="485" s="13" customFormat="1">
      <c r="A485" s="13"/>
      <c r="B485" s="235"/>
      <c r="C485" s="236"/>
      <c r="D485" s="237" t="s">
        <v>176</v>
      </c>
      <c r="E485" s="238" t="s">
        <v>19</v>
      </c>
      <c r="F485" s="239" t="s">
        <v>503</v>
      </c>
      <c r="G485" s="236"/>
      <c r="H485" s="240">
        <v>1.9199999999999999</v>
      </c>
      <c r="I485" s="241"/>
      <c r="J485" s="236"/>
      <c r="K485" s="236"/>
      <c r="L485" s="242"/>
      <c r="M485" s="243"/>
      <c r="N485" s="244"/>
      <c r="O485" s="244"/>
      <c r="P485" s="244"/>
      <c r="Q485" s="244"/>
      <c r="R485" s="244"/>
      <c r="S485" s="244"/>
      <c r="T485" s="24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6" t="s">
        <v>176</v>
      </c>
      <c r="AU485" s="246" t="s">
        <v>84</v>
      </c>
      <c r="AV485" s="13" t="s">
        <v>84</v>
      </c>
      <c r="AW485" s="13" t="s">
        <v>33</v>
      </c>
      <c r="AX485" s="13" t="s">
        <v>72</v>
      </c>
      <c r="AY485" s="246" t="s">
        <v>165</v>
      </c>
    </row>
    <row r="486" s="16" customFormat="1">
      <c r="A486" s="16"/>
      <c r="B486" s="268"/>
      <c r="C486" s="269"/>
      <c r="D486" s="237" t="s">
        <v>176</v>
      </c>
      <c r="E486" s="270" t="s">
        <v>19</v>
      </c>
      <c r="F486" s="271" t="s">
        <v>252</v>
      </c>
      <c r="G486" s="269"/>
      <c r="H486" s="272">
        <v>13.720000000000001</v>
      </c>
      <c r="I486" s="273"/>
      <c r="J486" s="269"/>
      <c r="K486" s="269"/>
      <c r="L486" s="274"/>
      <c r="M486" s="275"/>
      <c r="N486" s="276"/>
      <c r="O486" s="276"/>
      <c r="P486" s="276"/>
      <c r="Q486" s="276"/>
      <c r="R486" s="276"/>
      <c r="S486" s="276"/>
      <c r="T486" s="277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78" t="s">
        <v>176</v>
      </c>
      <c r="AU486" s="278" t="s">
        <v>84</v>
      </c>
      <c r="AV486" s="16" t="s">
        <v>89</v>
      </c>
      <c r="AW486" s="16" t="s">
        <v>33</v>
      </c>
      <c r="AX486" s="16" t="s">
        <v>72</v>
      </c>
      <c r="AY486" s="278" t="s">
        <v>165</v>
      </c>
    </row>
    <row r="487" s="15" customFormat="1">
      <c r="A487" s="15"/>
      <c r="B487" s="257"/>
      <c r="C487" s="258"/>
      <c r="D487" s="237" t="s">
        <v>176</v>
      </c>
      <c r="E487" s="259" t="s">
        <v>19</v>
      </c>
      <c r="F487" s="260" t="s">
        <v>198</v>
      </c>
      <c r="G487" s="258"/>
      <c r="H487" s="261">
        <v>30.380000000000003</v>
      </c>
      <c r="I487" s="262"/>
      <c r="J487" s="258"/>
      <c r="K487" s="258"/>
      <c r="L487" s="263"/>
      <c r="M487" s="264"/>
      <c r="N487" s="265"/>
      <c r="O487" s="265"/>
      <c r="P487" s="265"/>
      <c r="Q487" s="265"/>
      <c r="R487" s="265"/>
      <c r="S487" s="265"/>
      <c r="T487" s="266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7" t="s">
        <v>176</v>
      </c>
      <c r="AU487" s="267" t="s">
        <v>84</v>
      </c>
      <c r="AV487" s="15" t="s">
        <v>105</v>
      </c>
      <c r="AW487" s="15" t="s">
        <v>33</v>
      </c>
      <c r="AX487" s="15" t="s">
        <v>79</v>
      </c>
      <c r="AY487" s="267" t="s">
        <v>165</v>
      </c>
    </row>
    <row r="488" s="2" customFormat="1" ht="33" customHeight="1">
      <c r="A488" s="41"/>
      <c r="B488" s="42"/>
      <c r="C488" s="217" t="s">
        <v>565</v>
      </c>
      <c r="D488" s="217" t="s">
        <v>167</v>
      </c>
      <c r="E488" s="218" t="s">
        <v>566</v>
      </c>
      <c r="F488" s="219" t="s">
        <v>567</v>
      </c>
      <c r="G488" s="220" t="s">
        <v>509</v>
      </c>
      <c r="H488" s="221">
        <v>0.16200000000000001</v>
      </c>
      <c r="I488" s="222"/>
      <c r="J488" s="223">
        <f>ROUND(I488*H488,2)</f>
        <v>0</v>
      </c>
      <c r="K488" s="219" t="s">
        <v>171</v>
      </c>
      <c r="L488" s="47"/>
      <c r="M488" s="224" t="s">
        <v>19</v>
      </c>
      <c r="N488" s="225" t="s">
        <v>46</v>
      </c>
      <c r="O488" s="87"/>
      <c r="P488" s="226">
        <f>O488*H488</f>
        <v>0</v>
      </c>
      <c r="Q488" s="226">
        <v>0</v>
      </c>
      <c r="R488" s="226">
        <f>Q488*H488</f>
        <v>0</v>
      </c>
      <c r="S488" s="226">
        <v>0</v>
      </c>
      <c r="T488" s="227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28" t="s">
        <v>311</v>
      </c>
      <c r="AT488" s="228" t="s">
        <v>167</v>
      </c>
      <c r="AU488" s="228" t="s">
        <v>84</v>
      </c>
      <c r="AY488" s="20" t="s">
        <v>165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20" t="s">
        <v>172</v>
      </c>
      <c r="BK488" s="229">
        <f>ROUND(I488*H488,2)</f>
        <v>0</v>
      </c>
      <c r="BL488" s="20" t="s">
        <v>311</v>
      </c>
      <c r="BM488" s="228" t="s">
        <v>568</v>
      </c>
    </row>
    <row r="489" s="2" customFormat="1">
      <c r="A489" s="41"/>
      <c r="B489" s="42"/>
      <c r="C489" s="43"/>
      <c r="D489" s="230" t="s">
        <v>174</v>
      </c>
      <c r="E489" s="43"/>
      <c r="F489" s="231" t="s">
        <v>569</v>
      </c>
      <c r="G489" s="43"/>
      <c r="H489" s="43"/>
      <c r="I489" s="232"/>
      <c r="J489" s="43"/>
      <c r="K489" s="43"/>
      <c r="L489" s="47"/>
      <c r="M489" s="233"/>
      <c r="N489" s="234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174</v>
      </c>
      <c r="AU489" s="20" t="s">
        <v>84</v>
      </c>
    </row>
    <row r="490" s="12" customFormat="1" ht="22.8" customHeight="1">
      <c r="A490" s="12"/>
      <c r="B490" s="201"/>
      <c r="C490" s="202"/>
      <c r="D490" s="203" t="s">
        <v>71</v>
      </c>
      <c r="E490" s="215" t="s">
        <v>570</v>
      </c>
      <c r="F490" s="215" t="s">
        <v>571</v>
      </c>
      <c r="G490" s="202"/>
      <c r="H490" s="202"/>
      <c r="I490" s="205"/>
      <c r="J490" s="216">
        <f>BK490</f>
        <v>0</v>
      </c>
      <c r="K490" s="202"/>
      <c r="L490" s="207"/>
      <c r="M490" s="208"/>
      <c r="N490" s="209"/>
      <c r="O490" s="209"/>
      <c r="P490" s="210">
        <f>SUM(P491:P525)</f>
        <v>0</v>
      </c>
      <c r="Q490" s="209"/>
      <c r="R490" s="210">
        <f>SUM(R491:R525)</f>
        <v>1.64417787</v>
      </c>
      <c r="S490" s="209"/>
      <c r="T490" s="211">
        <f>SUM(T491:T525)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2" t="s">
        <v>84</v>
      </c>
      <c r="AT490" s="213" t="s">
        <v>71</v>
      </c>
      <c r="AU490" s="213" t="s">
        <v>79</v>
      </c>
      <c r="AY490" s="212" t="s">
        <v>165</v>
      </c>
      <c r="BK490" s="214">
        <f>SUM(BK491:BK525)</f>
        <v>0</v>
      </c>
    </row>
    <row r="491" s="2" customFormat="1" ht="24.15" customHeight="1">
      <c r="A491" s="41"/>
      <c r="B491" s="42"/>
      <c r="C491" s="217" t="s">
        <v>572</v>
      </c>
      <c r="D491" s="217" t="s">
        <v>167</v>
      </c>
      <c r="E491" s="218" t="s">
        <v>573</v>
      </c>
      <c r="F491" s="219" t="s">
        <v>574</v>
      </c>
      <c r="G491" s="220" t="s">
        <v>170</v>
      </c>
      <c r="H491" s="221">
        <v>89.569999999999993</v>
      </c>
      <c r="I491" s="222"/>
      <c r="J491" s="223">
        <f>ROUND(I491*H491,2)</f>
        <v>0</v>
      </c>
      <c r="K491" s="219" t="s">
        <v>171</v>
      </c>
      <c r="L491" s="47"/>
      <c r="M491" s="224" t="s">
        <v>19</v>
      </c>
      <c r="N491" s="225" t="s">
        <v>46</v>
      </c>
      <c r="O491" s="87"/>
      <c r="P491" s="226">
        <f>O491*H491</f>
        <v>0</v>
      </c>
      <c r="Q491" s="226">
        <v>0.00029999999999999997</v>
      </c>
      <c r="R491" s="226">
        <f>Q491*H491</f>
        <v>0.026870999999999996</v>
      </c>
      <c r="S491" s="226">
        <v>0</v>
      </c>
      <c r="T491" s="227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28" t="s">
        <v>311</v>
      </c>
      <c r="AT491" s="228" t="s">
        <v>167</v>
      </c>
      <c r="AU491" s="228" t="s">
        <v>84</v>
      </c>
      <c r="AY491" s="20" t="s">
        <v>165</v>
      </c>
      <c r="BE491" s="229">
        <f>IF(N491="základní",J491,0)</f>
        <v>0</v>
      </c>
      <c r="BF491" s="229">
        <f>IF(N491="snížená",J491,0)</f>
        <v>0</v>
      </c>
      <c r="BG491" s="229">
        <f>IF(N491="zákl. přenesená",J491,0)</f>
        <v>0</v>
      </c>
      <c r="BH491" s="229">
        <f>IF(N491="sníž. přenesená",J491,0)</f>
        <v>0</v>
      </c>
      <c r="BI491" s="229">
        <f>IF(N491="nulová",J491,0)</f>
        <v>0</v>
      </c>
      <c r="BJ491" s="20" t="s">
        <v>172</v>
      </c>
      <c r="BK491" s="229">
        <f>ROUND(I491*H491,2)</f>
        <v>0</v>
      </c>
      <c r="BL491" s="20" t="s">
        <v>311</v>
      </c>
      <c r="BM491" s="228" t="s">
        <v>575</v>
      </c>
    </row>
    <row r="492" s="2" customFormat="1">
      <c r="A492" s="41"/>
      <c r="B492" s="42"/>
      <c r="C492" s="43"/>
      <c r="D492" s="230" t="s">
        <v>174</v>
      </c>
      <c r="E492" s="43"/>
      <c r="F492" s="231" t="s">
        <v>576</v>
      </c>
      <c r="G492" s="43"/>
      <c r="H492" s="43"/>
      <c r="I492" s="232"/>
      <c r="J492" s="43"/>
      <c r="K492" s="43"/>
      <c r="L492" s="47"/>
      <c r="M492" s="233"/>
      <c r="N492" s="23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174</v>
      </c>
      <c r="AU492" s="20" t="s">
        <v>84</v>
      </c>
    </row>
    <row r="493" s="13" customFormat="1">
      <c r="A493" s="13"/>
      <c r="B493" s="235"/>
      <c r="C493" s="236"/>
      <c r="D493" s="237" t="s">
        <v>176</v>
      </c>
      <c r="E493" s="238" t="s">
        <v>19</v>
      </c>
      <c r="F493" s="239" t="s">
        <v>577</v>
      </c>
      <c r="G493" s="236"/>
      <c r="H493" s="240">
        <v>60.200000000000003</v>
      </c>
      <c r="I493" s="241"/>
      <c r="J493" s="236"/>
      <c r="K493" s="236"/>
      <c r="L493" s="242"/>
      <c r="M493" s="243"/>
      <c r="N493" s="244"/>
      <c r="O493" s="244"/>
      <c r="P493" s="244"/>
      <c r="Q493" s="244"/>
      <c r="R493" s="244"/>
      <c r="S493" s="244"/>
      <c r="T493" s="24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6" t="s">
        <v>176</v>
      </c>
      <c r="AU493" s="246" t="s">
        <v>84</v>
      </c>
      <c r="AV493" s="13" t="s">
        <v>84</v>
      </c>
      <c r="AW493" s="13" t="s">
        <v>33</v>
      </c>
      <c r="AX493" s="13" t="s">
        <v>72</v>
      </c>
      <c r="AY493" s="246" t="s">
        <v>165</v>
      </c>
    </row>
    <row r="494" s="13" customFormat="1">
      <c r="A494" s="13"/>
      <c r="B494" s="235"/>
      <c r="C494" s="236"/>
      <c r="D494" s="237" t="s">
        <v>176</v>
      </c>
      <c r="E494" s="238" t="s">
        <v>19</v>
      </c>
      <c r="F494" s="239" t="s">
        <v>578</v>
      </c>
      <c r="G494" s="236"/>
      <c r="H494" s="240">
        <v>29.370000000000001</v>
      </c>
      <c r="I494" s="241"/>
      <c r="J494" s="236"/>
      <c r="K494" s="236"/>
      <c r="L494" s="242"/>
      <c r="M494" s="243"/>
      <c r="N494" s="244"/>
      <c r="O494" s="244"/>
      <c r="P494" s="244"/>
      <c r="Q494" s="244"/>
      <c r="R494" s="244"/>
      <c r="S494" s="244"/>
      <c r="T494" s="24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6" t="s">
        <v>176</v>
      </c>
      <c r="AU494" s="246" t="s">
        <v>84</v>
      </c>
      <c r="AV494" s="13" t="s">
        <v>84</v>
      </c>
      <c r="AW494" s="13" t="s">
        <v>33</v>
      </c>
      <c r="AX494" s="13" t="s">
        <v>72</v>
      </c>
      <c r="AY494" s="246" t="s">
        <v>165</v>
      </c>
    </row>
    <row r="495" s="15" customFormat="1">
      <c r="A495" s="15"/>
      <c r="B495" s="257"/>
      <c r="C495" s="258"/>
      <c r="D495" s="237" t="s">
        <v>176</v>
      </c>
      <c r="E495" s="259" t="s">
        <v>19</v>
      </c>
      <c r="F495" s="260" t="s">
        <v>198</v>
      </c>
      <c r="G495" s="258"/>
      <c r="H495" s="261">
        <v>89.569999999999993</v>
      </c>
      <c r="I495" s="262"/>
      <c r="J495" s="258"/>
      <c r="K495" s="258"/>
      <c r="L495" s="263"/>
      <c r="M495" s="264"/>
      <c r="N495" s="265"/>
      <c r="O495" s="265"/>
      <c r="P495" s="265"/>
      <c r="Q495" s="265"/>
      <c r="R495" s="265"/>
      <c r="S495" s="265"/>
      <c r="T495" s="266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7" t="s">
        <v>176</v>
      </c>
      <c r="AU495" s="267" t="s">
        <v>84</v>
      </c>
      <c r="AV495" s="15" t="s">
        <v>105</v>
      </c>
      <c r="AW495" s="15" t="s">
        <v>33</v>
      </c>
      <c r="AX495" s="15" t="s">
        <v>79</v>
      </c>
      <c r="AY495" s="267" t="s">
        <v>165</v>
      </c>
    </row>
    <row r="496" s="2" customFormat="1" ht="16.5" customHeight="1">
      <c r="A496" s="41"/>
      <c r="B496" s="42"/>
      <c r="C496" s="279" t="s">
        <v>579</v>
      </c>
      <c r="D496" s="279" t="s">
        <v>322</v>
      </c>
      <c r="E496" s="280" t="s">
        <v>580</v>
      </c>
      <c r="F496" s="281" t="s">
        <v>581</v>
      </c>
      <c r="G496" s="282" t="s">
        <v>170</v>
      </c>
      <c r="H496" s="283">
        <v>98.527000000000001</v>
      </c>
      <c r="I496" s="284"/>
      <c r="J496" s="285">
        <f>ROUND(I496*H496,2)</f>
        <v>0</v>
      </c>
      <c r="K496" s="281" t="s">
        <v>171</v>
      </c>
      <c r="L496" s="286"/>
      <c r="M496" s="287" t="s">
        <v>19</v>
      </c>
      <c r="N496" s="288" t="s">
        <v>46</v>
      </c>
      <c r="O496" s="87"/>
      <c r="P496" s="226">
        <f>O496*H496</f>
        <v>0</v>
      </c>
      <c r="Q496" s="226">
        <v>0.0045599999999999998</v>
      </c>
      <c r="R496" s="226">
        <f>Q496*H496</f>
        <v>0.44928311999999998</v>
      </c>
      <c r="S496" s="226">
        <v>0</v>
      </c>
      <c r="T496" s="227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8" t="s">
        <v>325</v>
      </c>
      <c r="AT496" s="228" t="s">
        <v>322</v>
      </c>
      <c r="AU496" s="228" t="s">
        <v>84</v>
      </c>
      <c r="AY496" s="20" t="s">
        <v>165</v>
      </c>
      <c r="BE496" s="229">
        <f>IF(N496="základní",J496,0)</f>
        <v>0</v>
      </c>
      <c r="BF496" s="229">
        <f>IF(N496="snížená",J496,0)</f>
        <v>0</v>
      </c>
      <c r="BG496" s="229">
        <f>IF(N496="zákl. přenesená",J496,0)</f>
        <v>0</v>
      </c>
      <c r="BH496" s="229">
        <f>IF(N496="sníž. přenesená",J496,0)</f>
        <v>0</v>
      </c>
      <c r="BI496" s="229">
        <f>IF(N496="nulová",J496,0)</f>
        <v>0</v>
      </c>
      <c r="BJ496" s="20" t="s">
        <v>172</v>
      </c>
      <c r="BK496" s="229">
        <f>ROUND(I496*H496,2)</f>
        <v>0</v>
      </c>
      <c r="BL496" s="20" t="s">
        <v>311</v>
      </c>
      <c r="BM496" s="228" t="s">
        <v>582</v>
      </c>
    </row>
    <row r="497" s="13" customFormat="1">
      <c r="A497" s="13"/>
      <c r="B497" s="235"/>
      <c r="C497" s="236"/>
      <c r="D497" s="237" t="s">
        <v>176</v>
      </c>
      <c r="E497" s="238" t="s">
        <v>19</v>
      </c>
      <c r="F497" s="239" t="s">
        <v>577</v>
      </c>
      <c r="G497" s="236"/>
      <c r="H497" s="240">
        <v>60.200000000000003</v>
      </c>
      <c r="I497" s="241"/>
      <c r="J497" s="236"/>
      <c r="K497" s="236"/>
      <c r="L497" s="242"/>
      <c r="M497" s="243"/>
      <c r="N497" s="244"/>
      <c r="O497" s="244"/>
      <c r="P497" s="244"/>
      <c r="Q497" s="244"/>
      <c r="R497" s="244"/>
      <c r="S497" s="244"/>
      <c r="T497" s="24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6" t="s">
        <v>176</v>
      </c>
      <c r="AU497" s="246" t="s">
        <v>84</v>
      </c>
      <c r="AV497" s="13" t="s">
        <v>84</v>
      </c>
      <c r="AW497" s="13" t="s">
        <v>33</v>
      </c>
      <c r="AX497" s="13" t="s">
        <v>72</v>
      </c>
      <c r="AY497" s="246" t="s">
        <v>165</v>
      </c>
    </row>
    <row r="498" s="13" customFormat="1">
      <c r="A498" s="13"/>
      <c r="B498" s="235"/>
      <c r="C498" s="236"/>
      <c r="D498" s="237" t="s">
        <v>176</v>
      </c>
      <c r="E498" s="238" t="s">
        <v>19</v>
      </c>
      <c r="F498" s="239" t="s">
        <v>578</v>
      </c>
      <c r="G498" s="236"/>
      <c r="H498" s="240">
        <v>29.370000000000001</v>
      </c>
      <c r="I498" s="241"/>
      <c r="J498" s="236"/>
      <c r="K498" s="236"/>
      <c r="L498" s="242"/>
      <c r="M498" s="243"/>
      <c r="N498" s="244"/>
      <c r="O498" s="244"/>
      <c r="P498" s="244"/>
      <c r="Q498" s="244"/>
      <c r="R498" s="244"/>
      <c r="S498" s="244"/>
      <c r="T498" s="24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6" t="s">
        <v>176</v>
      </c>
      <c r="AU498" s="246" t="s">
        <v>84</v>
      </c>
      <c r="AV498" s="13" t="s">
        <v>84</v>
      </c>
      <c r="AW498" s="13" t="s">
        <v>33</v>
      </c>
      <c r="AX498" s="13" t="s">
        <v>72</v>
      </c>
      <c r="AY498" s="246" t="s">
        <v>165</v>
      </c>
    </row>
    <row r="499" s="15" customFormat="1">
      <c r="A499" s="15"/>
      <c r="B499" s="257"/>
      <c r="C499" s="258"/>
      <c r="D499" s="237" t="s">
        <v>176</v>
      </c>
      <c r="E499" s="259" t="s">
        <v>19</v>
      </c>
      <c r="F499" s="260" t="s">
        <v>198</v>
      </c>
      <c r="G499" s="258"/>
      <c r="H499" s="261">
        <v>89.569999999999993</v>
      </c>
      <c r="I499" s="262"/>
      <c r="J499" s="258"/>
      <c r="K499" s="258"/>
      <c r="L499" s="263"/>
      <c r="M499" s="264"/>
      <c r="N499" s="265"/>
      <c r="O499" s="265"/>
      <c r="P499" s="265"/>
      <c r="Q499" s="265"/>
      <c r="R499" s="265"/>
      <c r="S499" s="265"/>
      <c r="T499" s="266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7" t="s">
        <v>176</v>
      </c>
      <c r="AU499" s="267" t="s">
        <v>84</v>
      </c>
      <c r="AV499" s="15" t="s">
        <v>105</v>
      </c>
      <c r="AW499" s="15" t="s">
        <v>33</v>
      </c>
      <c r="AX499" s="15" t="s">
        <v>72</v>
      </c>
      <c r="AY499" s="267" t="s">
        <v>165</v>
      </c>
    </row>
    <row r="500" s="13" customFormat="1">
      <c r="A500" s="13"/>
      <c r="B500" s="235"/>
      <c r="C500" s="236"/>
      <c r="D500" s="237" t="s">
        <v>176</v>
      </c>
      <c r="E500" s="238" t="s">
        <v>19</v>
      </c>
      <c r="F500" s="239" t="s">
        <v>583</v>
      </c>
      <c r="G500" s="236"/>
      <c r="H500" s="240">
        <v>98.527000000000001</v>
      </c>
      <c r="I500" s="241"/>
      <c r="J500" s="236"/>
      <c r="K500" s="236"/>
      <c r="L500" s="242"/>
      <c r="M500" s="243"/>
      <c r="N500" s="244"/>
      <c r="O500" s="244"/>
      <c r="P500" s="244"/>
      <c r="Q500" s="244"/>
      <c r="R500" s="244"/>
      <c r="S500" s="244"/>
      <c r="T500" s="24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6" t="s">
        <v>176</v>
      </c>
      <c r="AU500" s="246" t="s">
        <v>84</v>
      </c>
      <c r="AV500" s="13" t="s">
        <v>84</v>
      </c>
      <c r="AW500" s="13" t="s">
        <v>33</v>
      </c>
      <c r="AX500" s="13" t="s">
        <v>72</v>
      </c>
      <c r="AY500" s="246" t="s">
        <v>165</v>
      </c>
    </row>
    <row r="501" s="15" customFormat="1">
      <c r="A501" s="15"/>
      <c r="B501" s="257"/>
      <c r="C501" s="258"/>
      <c r="D501" s="237" t="s">
        <v>176</v>
      </c>
      <c r="E501" s="259" t="s">
        <v>19</v>
      </c>
      <c r="F501" s="260" t="s">
        <v>198</v>
      </c>
      <c r="G501" s="258"/>
      <c r="H501" s="261">
        <v>98.527000000000001</v>
      </c>
      <c r="I501" s="262"/>
      <c r="J501" s="258"/>
      <c r="K501" s="258"/>
      <c r="L501" s="263"/>
      <c r="M501" s="264"/>
      <c r="N501" s="265"/>
      <c r="O501" s="265"/>
      <c r="P501" s="265"/>
      <c r="Q501" s="265"/>
      <c r="R501" s="265"/>
      <c r="S501" s="265"/>
      <c r="T501" s="266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7" t="s">
        <v>176</v>
      </c>
      <c r="AU501" s="267" t="s">
        <v>84</v>
      </c>
      <c r="AV501" s="15" t="s">
        <v>105</v>
      </c>
      <c r="AW501" s="15" t="s">
        <v>33</v>
      </c>
      <c r="AX501" s="15" t="s">
        <v>79</v>
      </c>
      <c r="AY501" s="267" t="s">
        <v>165</v>
      </c>
    </row>
    <row r="502" s="2" customFormat="1" ht="24.15" customHeight="1">
      <c r="A502" s="41"/>
      <c r="B502" s="42"/>
      <c r="C502" s="217" t="s">
        <v>584</v>
      </c>
      <c r="D502" s="217" t="s">
        <v>167</v>
      </c>
      <c r="E502" s="218" t="s">
        <v>585</v>
      </c>
      <c r="F502" s="219" t="s">
        <v>586</v>
      </c>
      <c r="G502" s="220" t="s">
        <v>170</v>
      </c>
      <c r="H502" s="221">
        <v>55.5</v>
      </c>
      <c r="I502" s="222"/>
      <c r="J502" s="223">
        <f>ROUND(I502*H502,2)</f>
        <v>0</v>
      </c>
      <c r="K502" s="219" t="s">
        <v>171</v>
      </c>
      <c r="L502" s="47"/>
      <c r="M502" s="224" t="s">
        <v>19</v>
      </c>
      <c r="N502" s="225" t="s">
        <v>46</v>
      </c>
      <c r="O502" s="87"/>
      <c r="P502" s="226">
        <f>O502*H502</f>
        <v>0</v>
      </c>
      <c r="Q502" s="226">
        <v>0.0060299999999999998</v>
      </c>
      <c r="R502" s="226">
        <f>Q502*H502</f>
        <v>0.33466499999999999</v>
      </c>
      <c r="S502" s="226">
        <v>0</v>
      </c>
      <c r="T502" s="227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28" t="s">
        <v>311</v>
      </c>
      <c r="AT502" s="228" t="s">
        <v>167</v>
      </c>
      <c r="AU502" s="228" t="s">
        <v>84</v>
      </c>
      <c r="AY502" s="20" t="s">
        <v>165</v>
      </c>
      <c r="BE502" s="229">
        <f>IF(N502="základní",J502,0)</f>
        <v>0</v>
      </c>
      <c r="BF502" s="229">
        <f>IF(N502="snížená",J502,0)</f>
        <v>0</v>
      </c>
      <c r="BG502" s="229">
        <f>IF(N502="zákl. přenesená",J502,0)</f>
        <v>0</v>
      </c>
      <c r="BH502" s="229">
        <f>IF(N502="sníž. přenesená",J502,0)</f>
        <v>0</v>
      </c>
      <c r="BI502" s="229">
        <f>IF(N502="nulová",J502,0)</f>
        <v>0</v>
      </c>
      <c r="BJ502" s="20" t="s">
        <v>172</v>
      </c>
      <c r="BK502" s="229">
        <f>ROUND(I502*H502,2)</f>
        <v>0</v>
      </c>
      <c r="BL502" s="20" t="s">
        <v>311</v>
      </c>
      <c r="BM502" s="228" t="s">
        <v>587</v>
      </c>
    </row>
    <row r="503" s="2" customFormat="1">
      <c r="A503" s="41"/>
      <c r="B503" s="42"/>
      <c r="C503" s="43"/>
      <c r="D503" s="230" t="s">
        <v>174</v>
      </c>
      <c r="E503" s="43"/>
      <c r="F503" s="231" t="s">
        <v>588</v>
      </c>
      <c r="G503" s="43"/>
      <c r="H503" s="43"/>
      <c r="I503" s="232"/>
      <c r="J503" s="43"/>
      <c r="K503" s="43"/>
      <c r="L503" s="47"/>
      <c r="M503" s="233"/>
      <c r="N503" s="234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174</v>
      </c>
      <c r="AU503" s="20" t="s">
        <v>84</v>
      </c>
    </row>
    <row r="504" s="14" customFormat="1">
      <c r="A504" s="14"/>
      <c r="B504" s="247"/>
      <c r="C504" s="248"/>
      <c r="D504" s="237" t="s">
        <v>176</v>
      </c>
      <c r="E504" s="249" t="s">
        <v>19</v>
      </c>
      <c r="F504" s="250" t="s">
        <v>589</v>
      </c>
      <c r="G504" s="248"/>
      <c r="H504" s="249" t="s">
        <v>19</v>
      </c>
      <c r="I504" s="251"/>
      <c r="J504" s="248"/>
      <c r="K504" s="248"/>
      <c r="L504" s="252"/>
      <c r="M504" s="253"/>
      <c r="N504" s="254"/>
      <c r="O504" s="254"/>
      <c r="P504" s="254"/>
      <c r="Q504" s="254"/>
      <c r="R504" s="254"/>
      <c r="S504" s="254"/>
      <c r="T504" s="25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6" t="s">
        <v>176</v>
      </c>
      <c r="AU504" s="256" t="s">
        <v>84</v>
      </c>
      <c r="AV504" s="14" t="s">
        <v>79</v>
      </c>
      <c r="AW504" s="14" t="s">
        <v>33</v>
      </c>
      <c r="AX504" s="14" t="s">
        <v>72</v>
      </c>
      <c r="AY504" s="256" t="s">
        <v>165</v>
      </c>
    </row>
    <row r="505" s="13" customFormat="1">
      <c r="A505" s="13"/>
      <c r="B505" s="235"/>
      <c r="C505" s="236"/>
      <c r="D505" s="237" t="s">
        <v>176</v>
      </c>
      <c r="E505" s="238" t="s">
        <v>19</v>
      </c>
      <c r="F505" s="239" t="s">
        <v>196</v>
      </c>
      <c r="G505" s="236"/>
      <c r="H505" s="240">
        <v>55.5</v>
      </c>
      <c r="I505" s="241"/>
      <c r="J505" s="236"/>
      <c r="K505" s="236"/>
      <c r="L505" s="242"/>
      <c r="M505" s="243"/>
      <c r="N505" s="244"/>
      <c r="O505" s="244"/>
      <c r="P505" s="244"/>
      <c r="Q505" s="244"/>
      <c r="R505" s="244"/>
      <c r="S505" s="244"/>
      <c r="T505" s="24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6" t="s">
        <v>176</v>
      </c>
      <c r="AU505" s="246" t="s">
        <v>84</v>
      </c>
      <c r="AV505" s="13" t="s">
        <v>84</v>
      </c>
      <c r="AW505" s="13" t="s">
        <v>33</v>
      </c>
      <c r="AX505" s="13" t="s">
        <v>72</v>
      </c>
      <c r="AY505" s="246" t="s">
        <v>165</v>
      </c>
    </row>
    <row r="506" s="15" customFormat="1">
      <c r="A506" s="15"/>
      <c r="B506" s="257"/>
      <c r="C506" s="258"/>
      <c r="D506" s="237" t="s">
        <v>176</v>
      </c>
      <c r="E506" s="259" t="s">
        <v>19</v>
      </c>
      <c r="F506" s="260" t="s">
        <v>198</v>
      </c>
      <c r="G506" s="258"/>
      <c r="H506" s="261">
        <v>55.5</v>
      </c>
      <c r="I506" s="262"/>
      <c r="J506" s="258"/>
      <c r="K506" s="258"/>
      <c r="L506" s="263"/>
      <c r="M506" s="264"/>
      <c r="N506" s="265"/>
      <c r="O506" s="265"/>
      <c r="P506" s="265"/>
      <c r="Q506" s="265"/>
      <c r="R506" s="265"/>
      <c r="S506" s="265"/>
      <c r="T506" s="266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7" t="s">
        <v>176</v>
      </c>
      <c r="AU506" s="267" t="s">
        <v>84</v>
      </c>
      <c r="AV506" s="15" t="s">
        <v>105</v>
      </c>
      <c r="AW506" s="15" t="s">
        <v>33</v>
      </c>
      <c r="AX506" s="15" t="s">
        <v>79</v>
      </c>
      <c r="AY506" s="267" t="s">
        <v>165</v>
      </c>
    </row>
    <row r="507" s="2" customFormat="1" ht="16.5" customHeight="1">
      <c r="A507" s="41"/>
      <c r="B507" s="42"/>
      <c r="C507" s="279" t="s">
        <v>590</v>
      </c>
      <c r="D507" s="279" t="s">
        <v>322</v>
      </c>
      <c r="E507" s="280" t="s">
        <v>591</v>
      </c>
      <c r="F507" s="281" t="s">
        <v>592</v>
      </c>
      <c r="G507" s="282" t="s">
        <v>170</v>
      </c>
      <c r="H507" s="283">
        <v>58.274999999999999</v>
      </c>
      <c r="I507" s="284"/>
      <c r="J507" s="285">
        <f>ROUND(I507*H507,2)</f>
        <v>0</v>
      </c>
      <c r="K507" s="281" t="s">
        <v>171</v>
      </c>
      <c r="L507" s="286"/>
      <c r="M507" s="287" t="s">
        <v>19</v>
      </c>
      <c r="N507" s="288" t="s">
        <v>46</v>
      </c>
      <c r="O507" s="87"/>
      <c r="P507" s="226">
        <f>O507*H507</f>
        <v>0</v>
      </c>
      <c r="Q507" s="226">
        <v>0.0022499999999999998</v>
      </c>
      <c r="R507" s="226">
        <f>Q507*H507</f>
        <v>0.13111874999999998</v>
      </c>
      <c r="S507" s="226">
        <v>0</v>
      </c>
      <c r="T507" s="227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8" t="s">
        <v>325</v>
      </c>
      <c r="AT507" s="228" t="s">
        <v>322</v>
      </c>
      <c r="AU507" s="228" t="s">
        <v>84</v>
      </c>
      <c r="AY507" s="20" t="s">
        <v>165</v>
      </c>
      <c r="BE507" s="229">
        <f>IF(N507="základní",J507,0)</f>
        <v>0</v>
      </c>
      <c r="BF507" s="229">
        <f>IF(N507="snížená",J507,0)</f>
        <v>0</v>
      </c>
      <c r="BG507" s="229">
        <f>IF(N507="zákl. přenesená",J507,0)</f>
        <v>0</v>
      </c>
      <c r="BH507" s="229">
        <f>IF(N507="sníž. přenesená",J507,0)</f>
        <v>0</v>
      </c>
      <c r="BI507" s="229">
        <f>IF(N507="nulová",J507,0)</f>
        <v>0</v>
      </c>
      <c r="BJ507" s="20" t="s">
        <v>172</v>
      </c>
      <c r="BK507" s="229">
        <f>ROUND(I507*H507,2)</f>
        <v>0</v>
      </c>
      <c r="BL507" s="20" t="s">
        <v>311</v>
      </c>
      <c r="BM507" s="228" t="s">
        <v>593</v>
      </c>
    </row>
    <row r="508" s="14" customFormat="1">
      <c r="A508" s="14"/>
      <c r="B508" s="247"/>
      <c r="C508" s="248"/>
      <c r="D508" s="237" t="s">
        <v>176</v>
      </c>
      <c r="E508" s="249" t="s">
        <v>19</v>
      </c>
      <c r="F508" s="250" t="s">
        <v>589</v>
      </c>
      <c r="G508" s="248"/>
      <c r="H508" s="249" t="s">
        <v>19</v>
      </c>
      <c r="I508" s="251"/>
      <c r="J508" s="248"/>
      <c r="K508" s="248"/>
      <c r="L508" s="252"/>
      <c r="M508" s="253"/>
      <c r="N508" s="254"/>
      <c r="O508" s="254"/>
      <c r="P508" s="254"/>
      <c r="Q508" s="254"/>
      <c r="R508" s="254"/>
      <c r="S508" s="254"/>
      <c r="T508" s="25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6" t="s">
        <v>176</v>
      </c>
      <c r="AU508" s="256" t="s">
        <v>84</v>
      </c>
      <c r="AV508" s="14" t="s">
        <v>79</v>
      </c>
      <c r="AW508" s="14" t="s">
        <v>33</v>
      </c>
      <c r="AX508" s="14" t="s">
        <v>72</v>
      </c>
      <c r="AY508" s="256" t="s">
        <v>165</v>
      </c>
    </row>
    <row r="509" s="13" customFormat="1">
      <c r="A509" s="13"/>
      <c r="B509" s="235"/>
      <c r="C509" s="236"/>
      <c r="D509" s="237" t="s">
        <v>176</v>
      </c>
      <c r="E509" s="238" t="s">
        <v>19</v>
      </c>
      <c r="F509" s="239" t="s">
        <v>196</v>
      </c>
      <c r="G509" s="236"/>
      <c r="H509" s="240">
        <v>55.5</v>
      </c>
      <c r="I509" s="241"/>
      <c r="J509" s="236"/>
      <c r="K509" s="236"/>
      <c r="L509" s="242"/>
      <c r="M509" s="243"/>
      <c r="N509" s="244"/>
      <c r="O509" s="244"/>
      <c r="P509" s="244"/>
      <c r="Q509" s="244"/>
      <c r="R509" s="244"/>
      <c r="S509" s="244"/>
      <c r="T509" s="24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6" t="s">
        <v>176</v>
      </c>
      <c r="AU509" s="246" t="s">
        <v>84</v>
      </c>
      <c r="AV509" s="13" t="s">
        <v>84</v>
      </c>
      <c r="AW509" s="13" t="s">
        <v>33</v>
      </c>
      <c r="AX509" s="13" t="s">
        <v>72</v>
      </c>
      <c r="AY509" s="246" t="s">
        <v>165</v>
      </c>
    </row>
    <row r="510" s="15" customFormat="1">
      <c r="A510" s="15"/>
      <c r="B510" s="257"/>
      <c r="C510" s="258"/>
      <c r="D510" s="237" t="s">
        <v>176</v>
      </c>
      <c r="E510" s="259" t="s">
        <v>19</v>
      </c>
      <c r="F510" s="260" t="s">
        <v>198</v>
      </c>
      <c r="G510" s="258"/>
      <c r="H510" s="261">
        <v>55.5</v>
      </c>
      <c r="I510" s="262"/>
      <c r="J510" s="258"/>
      <c r="K510" s="258"/>
      <c r="L510" s="263"/>
      <c r="M510" s="264"/>
      <c r="N510" s="265"/>
      <c r="O510" s="265"/>
      <c r="P510" s="265"/>
      <c r="Q510" s="265"/>
      <c r="R510" s="265"/>
      <c r="S510" s="265"/>
      <c r="T510" s="266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7" t="s">
        <v>176</v>
      </c>
      <c r="AU510" s="267" t="s">
        <v>84</v>
      </c>
      <c r="AV510" s="15" t="s">
        <v>105</v>
      </c>
      <c r="AW510" s="15" t="s">
        <v>33</v>
      </c>
      <c r="AX510" s="15" t="s">
        <v>72</v>
      </c>
      <c r="AY510" s="267" t="s">
        <v>165</v>
      </c>
    </row>
    <row r="511" s="13" customFormat="1">
      <c r="A511" s="13"/>
      <c r="B511" s="235"/>
      <c r="C511" s="236"/>
      <c r="D511" s="237" t="s">
        <v>176</v>
      </c>
      <c r="E511" s="238" t="s">
        <v>19</v>
      </c>
      <c r="F511" s="239" t="s">
        <v>594</v>
      </c>
      <c r="G511" s="236"/>
      <c r="H511" s="240">
        <v>58.274999999999999</v>
      </c>
      <c r="I511" s="241"/>
      <c r="J511" s="236"/>
      <c r="K511" s="236"/>
      <c r="L511" s="242"/>
      <c r="M511" s="243"/>
      <c r="N511" s="244"/>
      <c r="O511" s="244"/>
      <c r="P511" s="244"/>
      <c r="Q511" s="244"/>
      <c r="R511" s="244"/>
      <c r="S511" s="244"/>
      <c r="T511" s="24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6" t="s">
        <v>176</v>
      </c>
      <c r="AU511" s="246" t="s">
        <v>84</v>
      </c>
      <c r="AV511" s="13" t="s">
        <v>84</v>
      </c>
      <c r="AW511" s="13" t="s">
        <v>33</v>
      </c>
      <c r="AX511" s="13" t="s">
        <v>72</v>
      </c>
      <c r="AY511" s="246" t="s">
        <v>165</v>
      </c>
    </row>
    <row r="512" s="15" customFormat="1">
      <c r="A512" s="15"/>
      <c r="B512" s="257"/>
      <c r="C512" s="258"/>
      <c r="D512" s="237" t="s">
        <v>176</v>
      </c>
      <c r="E512" s="259" t="s">
        <v>19</v>
      </c>
      <c r="F512" s="260" t="s">
        <v>198</v>
      </c>
      <c r="G512" s="258"/>
      <c r="H512" s="261">
        <v>58.274999999999999</v>
      </c>
      <c r="I512" s="262"/>
      <c r="J512" s="258"/>
      <c r="K512" s="258"/>
      <c r="L512" s="263"/>
      <c r="M512" s="264"/>
      <c r="N512" s="265"/>
      <c r="O512" s="265"/>
      <c r="P512" s="265"/>
      <c r="Q512" s="265"/>
      <c r="R512" s="265"/>
      <c r="S512" s="265"/>
      <c r="T512" s="266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7" t="s">
        <v>176</v>
      </c>
      <c r="AU512" s="267" t="s">
        <v>84</v>
      </c>
      <c r="AV512" s="15" t="s">
        <v>105</v>
      </c>
      <c r="AW512" s="15" t="s">
        <v>33</v>
      </c>
      <c r="AX512" s="15" t="s">
        <v>79</v>
      </c>
      <c r="AY512" s="267" t="s">
        <v>165</v>
      </c>
    </row>
    <row r="513" s="2" customFormat="1" ht="24.15" customHeight="1">
      <c r="A513" s="41"/>
      <c r="B513" s="42"/>
      <c r="C513" s="217" t="s">
        <v>595</v>
      </c>
      <c r="D513" s="217" t="s">
        <v>167</v>
      </c>
      <c r="E513" s="218" t="s">
        <v>596</v>
      </c>
      <c r="F513" s="219" t="s">
        <v>597</v>
      </c>
      <c r="G513" s="220" t="s">
        <v>170</v>
      </c>
      <c r="H513" s="221">
        <v>140</v>
      </c>
      <c r="I513" s="222"/>
      <c r="J513" s="223">
        <f>ROUND(I513*H513,2)</f>
        <v>0</v>
      </c>
      <c r="K513" s="219" t="s">
        <v>171</v>
      </c>
      <c r="L513" s="47"/>
      <c r="M513" s="224" t="s">
        <v>19</v>
      </c>
      <c r="N513" s="225" t="s">
        <v>46</v>
      </c>
      <c r="O513" s="87"/>
      <c r="P513" s="226">
        <f>O513*H513</f>
        <v>0</v>
      </c>
      <c r="Q513" s="226">
        <v>0</v>
      </c>
      <c r="R513" s="226">
        <f>Q513*H513</f>
        <v>0</v>
      </c>
      <c r="S513" s="226">
        <v>0</v>
      </c>
      <c r="T513" s="227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8" t="s">
        <v>311</v>
      </c>
      <c r="AT513" s="228" t="s">
        <v>167</v>
      </c>
      <c r="AU513" s="228" t="s">
        <v>84</v>
      </c>
      <c r="AY513" s="20" t="s">
        <v>165</v>
      </c>
      <c r="BE513" s="229">
        <f>IF(N513="základní",J513,0)</f>
        <v>0</v>
      </c>
      <c r="BF513" s="229">
        <f>IF(N513="snížená",J513,0)</f>
        <v>0</v>
      </c>
      <c r="BG513" s="229">
        <f>IF(N513="zákl. přenesená",J513,0)</f>
        <v>0</v>
      </c>
      <c r="BH513" s="229">
        <f>IF(N513="sníž. přenesená",J513,0)</f>
        <v>0</v>
      </c>
      <c r="BI513" s="229">
        <f>IF(N513="nulová",J513,0)</f>
        <v>0</v>
      </c>
      <c r="BJ513" s="20" t="s">
        <v>172</v>
      </c>
      <c r="BK513" s="229">
        <f>ROUND(I513*H513,2)</f>
        <v>0</v>
      </c>
      <c r="BL513" s="20" t="s">
        <v>311</v>
      </c>
      <c r="BM513" s="228" t="s">
        <v>598</v>
      </c>
    </row>
    <row r="514" s="2" customFormat="1">
      <c r="A514" s="41"/>
      <c r="B514" s="42"/>
      <c r="C514" s="43"/>
      <c r="D514" s="230" t="s">
        <v>174</v>
      </c>
      <c r="E514" s="43"/>
      <c r="F514" s="231" t="s">
        <v>599</v>
      </c>
      <c r="G514" s="43"/>
      <c r="H514" s="43"/>
      <c r="I514" s="232"/>
      <c r="J514" s="43"/>
      <c r="K514" s="43"/>
      <c r="L514" s="47"/>
      <c r="M514" s="233"/>
      <c r="N514" s="234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174</v>
      </c>
      <c r="AU514" s="20" t="s">
        <v>84</v>
      </c>
    </row>
    <row r="515" s="13" customFormat="1">
      <c r="A515" s="13"/>
      <c r="B515" s="235"/>
      <c r="C515" s="236"/>
      <c r="D515" s="237" t="s">
        <v>176</v>
      </c>
      <c r="E515" s="238" t="s">
        <v>19</v>
      </c>
      <c r="F515" s="239" t="s">
        <v>600</v>
      </c>
      <c r="G515" s="236"/>
      <c r="H515" s="240">
        <v>70</v>
      </c>
      <c r="I515" s="241"/>
      <c r="J515" s="236"/>
      <c r="K515" s="236"/>
      <c r="L515" s="242"/>
      <c r="M515" s="243"/>
      <c r="N515" s="244"/>
      <c r="O515" s="244"/>
      <c r="P515" s="244"/>
      <c r="Q515" s="244"/>
      <c r="R515" s="244"/>
      <c r="S515" s="244"/>
      <c r="T515" s="245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6" t="s">
        <v>176</v>
      </c>
      <c r="AU515" s="246" t="s">
        <v>84</v>
      </c>
      <c r="AV515" s="13" t="s">
        <v>84</v>
      </c>
      <c r="AW515" s="13" t="s">
        <v>33</v>
      </c>
      <c r="AX515" s="13" t="s">
        <v>72</v>
      </c>
      <c r="AY515" s="246" t="s">
        <v>165</v>
      </c>
    </row>
    <row r="516" s="15" customFormat="1">
      <c r="A516" s="15"/>
      <c r="B516" s="257"/>
      <c r="C516" s="258"/>
      <c r="D516" s="237" t="s">
        <v>176</v>
      </c>
      <c r="E516" s="259" t="s">
        <v>19</v>
      </c>
      <c r="F516" s="260" t="s">
        <v>198</v>
      </c>
      <c r="G516" s="258"/>
      <c r="H516" s="261">
        <v>70</v>
      </c>
      <c r="I516" s="262"/>
      <c r="J516" s="258"/>
      <c r="K516" s="258"/>
      <c r="L516" s="263"/>
      <c r="M516" s="264"/>
      <c r="N516" s="265"/>
      <c r="O516" s="265"/>
      <c r="P516" s="265"/>
      <c r="Q516" s="265"/>
      <c r="R516" s="265"/>
      <c r="S516" s="265"/>
      <c r="T516" s="266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7" t="s">
        <v>176</v>
      </c>
      <c r="AU516" s="267" t="s">
        <v>84</v>
      </c>
      <c r="AV516" s="15" t="s">
        <v>105</v>
      </c>
      <c r="AW516" s="15" t="s">
        <v>33</v>
      </c>
      <c r="AX516" s="15" t="s">
        <v>72</v>
      </c>
      <c r="AY516" s="267" t="s">
        <v>165</v>
      </c>
    </row>
    <row r="517" s="13" customFormat="1">
      <c r="A517" s="13"/>
      <c r="B517" s="235"/>
      <c r="C517" s="236"/>
      <c r="D517" s="237" t="s">
        <v>176</v>
      </c>
      <c r="E517" s="238" t="s">
        <v>19</v>
      </c>
      <c r="F517" s="239" t="s">
        <v>601</v>
      </c>
      <c r="G517" s="236"/>
      <c r="H517" s="240">
        <v>140</v>
      </c>
      <c r="I517" s="241"/>
      <c r="J517" s="236"/>
      <c r="K517" s="236"/>
      <c r="L517" s="242"/>
      <c r="M517" s="243"/>
      <c r="N517" s="244"/>
      <c r="O517" s="244"/>
      <c r="P517" s="244"/>
      <c r="Q517" s="244"/>
      <c r="R517" s="244"/>
      <c r="S517" s="244"/>
      <c r="T517" s="24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6" t="s">
        <v>176</v>
      </c>
      <c r="AU517" s="246" t="s">
        <v>84</v>
      </c>
      <c r="AV517" s="13" t="s">
        <v>84</v>
      </c>
      <c r="AW517" s="13" t="s">
        <v>33</v>
      </c>
      <c r="AX517" s="13" t="s">
        <v>72</v>
      </c>
      <c r="AY517" s="246" t="s">
        <v>165</v>
      </c>
    </row>
    <row r="518" s="15" customFormat="1">
      <c r="A518" s="15"/>
      <c r="B518" s="257"/>
      <c r="C518" s="258"/>
      <c r="D518" s="237" t="s">
        <v>176</v>
      </c>
      <c r="E518" s="259" t="s">
        <v>19</v>
      </c>
      <c r="F518" s="260" t="s">
        <v>198</v>
      </c>
      <c r="G518" s="258"/>
      <c r="H518" s="261">
        <v>140</v>
      </c>
      <c r="I518" s="262"/>
      <c r="J518" s="258"/>
      <c r="K518" s="258"/>
      <c r="L518" s="263"/>
      <c r="M518" s="264"/>
      <c r="N518" s="265"/>
      <c r="O518" s="265"/>
      <c r="P518" s="265"/>
      <c r="Q518" s="265"/>
      <c r="R518" s="265"/>
      <c r="S518" s="265"/>
      <c r="T518" s="266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7" t="s">
        <v>176</v>
      </c>
      <c r="AU518" s="267" t="s">
        <v>84</v>
      </c>
      <c r="AV518" s="15" t="s">
        <v>105</v>
      </c>
      <c r="AW518" s="15" t="s">
        <v>33</v>
      </c>
      <c r="AX518" s="15" t="s">
        <v>79</v>
      </c>
      <c r="AY518" s="267" t="s">
        <v>165</v>
      </c>
    </row>
    <row r="519" s="2" customFormat="1" ht="16.5" customHeight="1">
      <c r="A519" s="41"/>
      <c r="B519" s="42"/>
      <c r="C519" s="279" t="s">
        <v>602</v>
      </c>
      <c r="D519" s="279" t="s">
        <v>322</v>
      </c>
      <c r="E519" s="280" t="s">
        <v>580</v>
      </c>
      <c r="F519" s="281" t="s">
        <v>581</v>
      </c>
      <c r="G519" s="282" t="s">
        <v>170</v>
      </c>
      <c r="H519" s="283">
        <v>154</v>
      </c>
      <c r="I519" s="284"/>
      <c r="J519" s="285">
        <f>ROUND(I519*H519,2)</f>
        <v>0</v>
      </c>
      <c r="K519" s="281" t="s">
        <v>171</v>
      </c>
      <c r="L519" s="286"/>
      <c r="M519" s="287" t="s">
        <v>19</v>
      </c>
      <c r="N519" s="288" t="s">
        <v>46</v>
      </c>
      <c r="O519" s="87"/>
      <c r="P519" s="226">
        <f>O519*H519</f>
        <v>0</v>
      </c>
      <c r="Q519" s="226">
        <v>0.0045599999999999998</v>
      </c>
      <c r="R519" s="226">
        <f>Q519*H519</f>
        <v>0.70223999999999998</v>
      </c>
      <c r="S519" s="226">
        <v>0</v>
      </c>
      <c r="T519" s="227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8" t="s">
        <v>325</v>
      </c>
      <c r="AT519" s="228" t="s">
        <v>322</v>
      </c>
      <c r="AU519" s="228" t="s">
        <v>84</v>
      </c>
      <c r="AY519" s="20" t="s">
        <v>165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20" t="s">
        <v>172</v>
      </c>
      <c r="BK519" s="229">
        <f>ROUND(I519*H519,2)</f>
        <v>0</v>
      </c>
      <c r="BL519" s="20" t="s">
        <v>311</v>
      </c>
      <c r="BM519" s="228" t="s">
        <v>603</v>
      </c>
    </row>
    <row r="520" s="13" customFormat="1">
      <c r="A520" s="13"/>
      <c r="B520" s="235"/>
      <c r="C520" s="236"/>
      <c r="D520" s="237" t="s">
        <v>176</v>
      </c>
      <c r="E520" s="238" t="s">
        <v>19</v>
      </c>
      <c r="F520" s="239" t="s">
        <v>604</v>
      </c>
      <c r="G520" s="236"/>
      <c r="H520" s="240">
        <v>140</v>
      </c>
      <c r="I520" s="241"/>
      <c r="J520" s="236"/>
      <c r="K520" s="236"/>
      <c r="L520" s="242"/>
      <c r="M520" s="243"/>
      <c r="N520" s="244"/>
      <c r="O520" s="244"/>
      <c r="P520" s="244"/>
      <c r="Q520" s="244"/>
      <c r="R520" s="244"/>
      <c r="S520" s="244"/>
      <c r="T520" s="24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6" t="s">
        <v>176</v>
      </c>
      <c r="AU520" s="246" t="s">
        <v>84</v>
      </c>
      <c r="AV520" s="13" t="s">
        <v>84</v>
      </c>
      <c r="AW520" s="13" t="s">
        <v>33</v>
      </c>
      <c r="AX520" s="13" t="s">
        <v>72</v>
      </c>
      <c r="AY520" s="246" t="s">
        <v>165</v>
      </c>
    </row>
    <row r="521" s="15" customFormat="1">
      <c r="A521" s="15"/>
      <c r="B521" s="257"/>
      <c r="C521" s="258"/>
      <c r="D521" s="237" t="s">
        <v>176</v>
      </c>
      <c r="E521" s="259" t="s">
        <v>19</v>
      </c>
      <c r="F521" s="260" t="s">
        <v>198</v>
      </c>
      <c r="G521" s="258"/>
      <c r="H521" s="261">
        <v>140</v>
      </c>
      <c r="I521" s="262"/>
      <c r="J521" s="258"/>
      <c r="K521" s="258"/>
      <c r="L521" s="263"/>
      <c r="M521" s="264"/>
      <c r="N521" s="265"/>
      <c r="O521" s="265"/>
      <c r="P521" s="265"/>
      <c r="Q521" s="265"/>
      <c r="R521" s="265"/>
      <c r="S521" s="265"/>
      <c r="T521" s="266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7" t="s">
        <v>176</v>
      </c>
      <c r="AU521" s="267" t="s">
        <v>84</v>
      </c>
      <c r="AV521" s="15" t="s">
        <v>105</v>
      </c>
      <c r="AW521" s="15" t="s">
        <v>33</v>
      </c>
      <c r="AX521" s="15" t="s">
        <v>72</v>
      </c>
      <c r="AY521" s="267" t="s">
        <v>165</v>
      </c>
    </row>
    <row r="522" s="13" customFormat="1">
      <c r="A522" s="13"/>
      <c r="B522" s="235"/>
      <c r="C522" s="236"/>
      <c r="D522" s="237" t="s">
        <v>176</v>
      </c>
      <c r="E522" s="238" t="s">
        <v>19</v>
      </c>
      <c r="F522" s="239" t="s">
        <v>605</v>
      </c>
      <c r="G522" s="236"/>
      <c r="H522" s="240">
        <v>154</v>
      </c>
      <c r="I522" s="241"/>
      <c r="J522" s="236"/>
      <c r="K522" s="236"/>
      <c r="L522" s="242"/>
      <c r="M522" s="243"/>
      <c r="N522" s="244"/>
      <c r="O522" s="244"/>
      <c r="P522" s="244"/>
      <c r="Q522" s="244"/>
      <c r="R522" s="244"/>
      <c r="S522" s="244"/>
      <c r="T522" s="24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6" t="s">
        <v>176</v>
      </c>
      <c r="AU522" s="246" t="s">
        <v>84</v>
      </c>
      <c r="AV522" s="13" t="s">
        <v>84</v>
      </c>
      <c r="AW522" s="13" t="s">
        <v>33</v>
      </c>
      <c r="AX522" s="13" t="s">
        <v>72</v>
      </c>
      <c r="AY522" s="246" t="s">
        <v>165</v>
      </c>
    </row>
    <row r="523" s="15" customFormat="1">
      <c r="A523" s="15"/>
      <c r="B523" s="257"/>
      <c r="C523" s="258"/>
      <c r="D523" s="237" t="s">
        <v>176</v>
      </c>
      <c r="E523" s="259" t="s">
        <v>19</v>
      </c>
      <c r="F523" s="260" t="s">
        <v>198</v>
      </c>
      <c r="G523" s="258"/>
      <c r="H523" s="261">
        <v>154</v>
      </c>
      <c r="I523" s="262"/>
      <c r="J523" s="258"/>
      <c r="K523" s="258"/>
      <c r="L523" s="263"/>
      <c r="M523" s="264"/>
      <c r="N523" s="265"/>
      <c r="O523" s="265"/>
      <c r="P523" s="265"/>
      <c r="Q523" s="265"/>
      <c r="R523" s="265"/>
      <c r="S523" s="265"/>
      <c r="T523" s="266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7" t="s">
        <v>176</v>
      </c>
      <c r="AU523" s="267" t="s">
        <v>84</v>
      </c>
      <c r="AV523" s="15" t="s">
        <v>105</v>
      </c>
      <c r="AW523" s="15" t="s">
        <v>33</v>
      </c>
      <c r="AX523" s="15" t="s">
        <v>79</v>
      </c>
      <c r="AY523" s="267" t="s">
        <v>165</v>
      </c>
    </row>
    <row r="524" s="2" customFormat="1" ht="33" customHeight="1">
      <c r="A524" s="41"/>
      <c r="B524" s="42"/>
      <c r="C524" s="217" t="s">
        <v>606</v>
      </c>
      <c r="D524" s="217" t="s">
        <v>167</v>
      </c>
      <c r="E524" s="218" t="s">
        <v>607</v>
      </c>
      <c r="F524" s="219" t="s">
        <v>608</v>
      </c>
      <c r="G524" s="220" t="s">
        <v>509</v>
      </c>
      <c r="H524" s="221">
        <v>1.6439999999999999</v>
      </c>
      <c r="I524" s="222"/>
      <c r="J524" s="223">
        <f>ROUND(I524*H524,2)</f>
        <v>0</v>
      </c>
      <c r="K524" s="219" t="s">
        <v>171</v>
      </c>
      <c r="L524" s="47"/>
      <c r="M524" s="224" t="s">
        <v>19</v>
      </c>
      <c r="N524" s="225" t="s">
        <v>46</v>
      </c>
      <c r="O524" s="87"/>
      <c r="P524" s="226">
        <f>O524*H524</f>
        <v>0</v>
      </c>
      <c r="Q524" s="226">
        <v>0</v>
      </c>
      <c r="R524" s="226">
        <f>Q524*H524</f>
        <v>0</v>
      </c>
      <c r="S524" s="226">
        <v>0</v>
      </c>
      <c r="T524" s="22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28" t="s">
        <v>311</v>
      </c>
      <c r="AT524" s="228" t="s">
        <v>167</v>
      </c>
      <c r="AU524" s="228" t="s">
        <v>84</v>
      </c>
      <c r="AY524" s="20" t="s">
        <v>165</v>
      </c>
      <c r="BE524" s="229">
        <f>IF(N524="základní",J524,0)</f>
        <v>0</v>
      </c>
      <c r="BF524" s="229">
        <f>IF(N524="snížená",J524,0)</f>
        <v>0</v>
      </c>
      <c r="BG524" s="229">
        <f>IF(N524="zákl. přenesená",J524,0)</f>
        <v>0</v>
      </c>
      <c r="BH524" s="229">
        <f>IF(N524="sníž. přenesená",J524,0)</f>
        <v>0</v>
      </c>
      <c r="BI524" s="229">
        <f>IF(N524="nulová",J524,0)</f>
        <v>0</v>
      </c>
      <c r="BJ524" s="20" t="s">
        <v>172</v>
      </c>
      <c r="BK524" s="229">
        <f>ROUND(I524*H524,2)</f>
        <v>0</v>
      </c>
      <c r="BL524" s="20" t="s">
        <v>311</v>
      </c>
      <c r="BM524" s="228" t="s">
        <v>609</v>
      </c>
    </row>
    <row r="525" s="2" customFormat="1">
      <c r="A525" s="41"/>
      <c r="B525" s="42"/>
      <c r="C525" s="43"/>
      <c r="D525" s="230" t="s">
        <v>174</v>
      </c>
      <c r="E525" s="43"/>
      <c r="F525" s="231" t="s">
        <v>610</v>
      </c>
      <c r="G525" s="43"/>
      <c r="H525" s="43"/>
      <c r="I525" s="232"/>
      <c r="J525" s="43"/>
      <c r="K525" s="43"/>
      <c r="L525" s="47"/>
      <c r="M525" s="233"/>
      <c r="N525" s="234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174</v>
      </c>
      <c r="AU525" s="20" t="s">
        <v>84</v>
      </c>
    </row>
    <row r="526" s="12" customFormat="1" ht="22.8" customHeight="1">
      <c r="A526" s="12"/>
      <c r="B526" s="201"/>
      <c r="C526" s="202"/>
      <c r="D526" s="203" t="s">
        <v>71</v>
      </c>
      <c r="E526" s="215" t="s">
        <v>611</v>
      </c>
      <c r="F526" s="215" t="s">
        <v>612</v>
      </c>
      <c r="G526" s="202"/>
      <c r="H526" s="202"/>
      <c r="I526" s="205"/>
      <c r="J526" s="216">
        <f>BK526</f>
        <v>0</v>
      </c>
      <c r="K526" s="202"/>
      <c r="L526" s="207"/>
      <c r="M526" s="208"/>
      <c r="N526" s="209"/>
      <c r="O526" s="209"/>
      <c r="P526" s="210">
        <f>SUM(P527:P617)</f>
        <v>0</v>
      </c>
      <c r="Q526" s="209"/>
      <c r="R526" s="210">
        <f>SUM(R527:R617)</f>
        <v>6.5116168999999999</v>
      </c>
      <c r="S526" s="209"/>
      <c r="T526" s="211">
        <f>SUM(T527:T617)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12" t="s">
        <v>84</v>
      </c>
      <c r="AT526" s="213" t="s">
        <v>71</v>
      </c>
      <c r="AU526" s="213" t="s">
        <v>79</v>
      </c>
      <c r="AY526" s="212" t="s">
        <v>165</v>
      </c>
      <c r="BK526" s="214">
        <f>SUM(BK527:BK617)</f>
        <v>0</v>
      </c>
    </row>
    <row r="527" s="2" customFormat="1" ht="24.15" customHeight="1">
      <c r="A527" s="41"/>
      <c r="B527" s="42"/>
      <c r="C527" s="217" t="s">
        <v>241</v>
      </c>
      <c r="D527" s="217" t="s">
        <v>167</v>
      </c>
      <c r="E527" s="218" t="s">
        <v>613</v>
      </c>
      <c r="F527" s="219" t="s">
        <v>614</v>
      </c>
      <c r="G527" s="220" t="s">
        <v>170</v>
      </c>
      <c r="H527" s="221">
        <v>102.5</v>
      </c>
      <c r="I527" s="222"/>
      <c r="J527" s="223">
        <f>ROUND(I527*H527,2)</f>
        <v>0</v>
      </c>
      <c r="K527" s="219" t="s">
        <v>19</v>
      </c>
      <c r="L527" s="47"/>
      <c r="M527" s="224" t="s">
        <v>19</v>
      </c>
      <c r="N527" s="225" t="s">
        <v>46</v>
      </c>
      <c r="O527" s="87"/>
      <c r="P527" s="226">
        <f>O527*H527</f>
        <v>0</v>
      </c>
      <c r="Q527" s="226">
        <v>0</v>
      </c>
      <c r="R527" s="226">
        <f>Q527*H527</f>
        <v>0</v>
      </c>
      <c r="S527" s="226">
        <v>0</v>
      </c>
      <c r="T527" s="227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8" t="s">
        <v>311</v>
      </c>
      <c r="AT527" s="228" t="s">
        <v>167</v>
      </c>
      <c r="AU527" s="228" t="s">
        <v>84</v>
      </c>
      <c r="AY527" s="20" t="s">
        <v>165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20" t="s">
        <v>172</v>
      </c>
      <c r="BK527" s="229">
        <f>ROUND(I527*H527,2)</f>
        <v>0</v>
      </c>
      <c r="BL527" s="20" t="s">
        <v>311</v>
      </c>
      <c r="BM527" s="228" t="s">
        <v>615</v>
      </c>
    </row>
    <row r="528" s="14" customFormat="1">
      <c r="A528" s="14"/>
      <c r="B528" s="247"/>
      <c r="C528" s="248"/>
      <c r="D528" s="237" t="s">
        <v>176</v>
      </c>
      <c r="E528" s="249" t="s">
        <v>19</v>
      </c>
      <c r="F528" s="250" t="s">
        <v>213</v>
      </c>
      <c r="G528" s="248"/>
      <c r="H528" s="249" t="s">
        <v>19</v>
      </c>
      <c r="I528" s="251"/>
      <c r="J528" s="248"/>
      <c r="K528" s="248"/>
      <c r="L528" s="252"/>
      <c r="M528" s="253"/>
      <c r="N528" s="254"/>
      <c r="O528" s="254"/>
      <c r="P528" s="254"/>
      <c r="Q528" s="254"/>
      <c r="R528" s="254"/>
      <c r="S528" s="254"/>
      <c r="T528" s="255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6" t="s">
        <v>176</v>
      </c>
      <c r="AU528" s="256" t="s">
        <v>84</v>
      </c>
      <c r="AV528" s="14" t="s">
        <v>79</v>
      </c>
      <c r="AW528" s="14" t="s">
        <v>33</v>
      </c>
      <c r="AX528" s="14" t="s">
        <v>72</v>
      </c>
      <c r="AY528" s="256" t="s">
        <v>165</v>
      </c>
    </row>
    <row r="529" s="13" customFormat="1">
      <c r="A529" s="13"/>
      <c r="B529" s="235"/>
      <c r="C529" s="236"/>
      <c r="D529" s="237" t="s">
        <v>176</v>
      </c>
      <c r="E529" s="238" t="s">
        <v>19</v>
      </c>
      <c r="F529" s="239" t="s">
        <v>435</v>
      </c>
      <c r="G529" s="236"/>
      <c r="H529" s="240">
        <v>3.7000000000000002</v>
      </c>
      <c r="I529" s="241"/>
      <c r="J529" s="236"/>
      <c r="K529" s="236"/>
      <c r="L529" s="242"/>
      <c r="M529" s="243"/>
      <c r="N529" s="244"/>
      <c r="O529" s="244"/>
      <c r="P529" s="244"/>
      <c r="Q529" s="244"/>
      <c r="R529" s="244"/>
      <c r="S529" s="244"/>
      <c r="T529" s="24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6" t="s">
        <v>176</v>
      </c>
      <c r="AU529" s="246" t="s">
        <v>84</v>
      </c>
      <c r="AV529" s="13" t="s">
        <v>84</v>
      </c>
      <c r="AW529" s="13" t="s">
        <v>33</v>
      </c>
      <c r="AX529" s="13" t="s">
        <v>72</v>
      </c>
      <c r="AY529" s="246" t="s">
        <v>165</v>
      </c>
    </row>
    <row r="530" s="13" customFormat="1">
      <c r="A530" s="13"/>
      <c r="B530" s="235"/>
      <c r="C530" s="236"/>
      <c r="D530" s="237" t="s">
        <v>176</v>
      </c>
      <c r="E530" s="238" t="s">
        <v>19</v>
      </c>
      <c r="F530" s="239" t="s">
        <v>439</v>
      </c>
      <c r="G530" s="236"/>
      <c r="H530" s="240">
        <v>2.2999999999999998</v>
      </c>
      <c r="I530" s="241"/>
      <c r="J530" s="236"/>
      <c r="K530" s="236"/>
      <c r="L530" s="242"/>
      <c r="M530" s="243"/>
      <c r="N530" s="244"/>
      <c r="O530" s="244"/>
      <c r="P530" s="244"/>
      <c r="Q530" s="244"/>
      <c r="R530" s="244"/>
      <c r="S530" s="244"/>
      <c r="T530" s="24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6" t="s">
        <v>176</v>
      </c>
      <c r="AU530" s="246" t="s">
        <v>84</v>
      </c>
      <c r="AV530" s="13" t="s">
        <v>84</v>
      </c>
      <c r="AW530" s="13" t="s">
        <v>33</v>
      </c>
      <c r="AX530" s="13" t="s">
        <v>72</v>
      </c>
      <c r="AY530" s="246" t="s">
        <v>165</v>
      </c>
    </row>
    <row r="531" s="13" customFormat="1">
      <c r="A531" s="13"/>
      <c r="B531" s="235"/>
      <c r="C531" s="236"/>
      <c r="D531" s="237" t="s">
        <v>176</v>
      </c>
      <c r="E531" s="238" t="s">
        <v>19</v>
      </c>
      <c r="F531" s="239" t="s">
        <v>440</v>
      </c>
      <c r="G531" s="236"/>
      <c r="H531" s="240">
        <v>7.2999999999999998</v>
      </c>
      <c r="I531" s="241"/>
      <c r="J531" s="236"/>
      <c r="K531" s="236"/>
      <c r="L531" s="242"/>
      <c r="M531" s="243"/>
      <c r="N531" s="244"/>
      <c r="O531" s="244"/>
      <c r="P531" s="244"/>
      <c r="Q531" s="244"/>
      <c r="R531" s="244"/>
      <c r="S531" s="244"/>
      <c r="T531" s="24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6" t="s">
        <v>176</v>
      </c>
      <c r="AU531" s="246" t="s">
        <v>84</v>
      </c>
      <c r="AV531" s="13" t="s">
        <v>84</v>
      </c>
      <c r="AW531" s="13" t="s">
        <v>33</v>
      </c>
      <c r="AX531" s="13" t="s">
        <v>72</v>
      </c>
      <c r="AY531" s="246" t="s">
        <v>165</v>
      </c>
    </row>
    <row r="532" s="13" customFormat="1">
      <c r="A532" s="13"/>
      <c r="B532" s="235"/>
      <c r="C532" s="236"/>
      <c r="D532" s="237" t="s">
        <v>176</v>
      </c>
      <c r="E532" s="238" t="s">
        <v>19</v>
      </c>
      <c r="F532" s="239" t="s">
        <v>441</v>
      </c>
      <c r="G532" s="236"/>
      <c r="H532" s="240">
        <v>18.800000000000001</v>
      </c>
      <c r="I532" s="241"/>
      <c r="J532" s="236"/>
      <c r="K532" s="236"/>
      <c r="L532" s="242"/>
      <c r="M532" s="243"/>
      <c r="N532" s="244"/>
      <c r="O532" s="244"/>
      <c r="P532" s="244"/>
      <c r="Q532" s="244"/>
      <c r="R532" s="244"/>
      <c r="S532" s="244"/>
      <c r="T532" s="24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6" t="s">
        <v>176</v>
      </c>
      <c r="AU532" s="246" t="s">
        <v>84</v>
      </c>
      <c r="AV532" s="13" t="s">
        <v>84</v>
      </c>
      <c r="AW532" s="13" t="s">
        <v>33</v>
      </c>
      <c r="AX532" s="13" t="s">
        <v>72</v>
      </c>
      <c r="AY532" s="246" t="s">
        <v>165</v>
      </c>
    </row>
    <row r="533" s="13" customFormat="1">
      <c r="A533" s="13"/>
      <c r="B533" s="235"/>
      <c r="C533" s="236"/>
      <c r="D533" s="237" t="s">
        <v>176</v>
      </c>
      <c r="E533" s="238" t="s">
        <v>19</v>
      </c>
      <c r="F533" s="239" t="s">
        <v>442</v>
      </c>
      <c r="G533" s="236"/>
      <c r="H533" s="240">
        <v>7.2999999999999998</v>
      </c>
      <c r="I533" s="241"/>
      <c r="J533" s="236"/>
      <c r="K533" s="236"/>
      <c r="L533" s="242"/>
      <c r="M533" s="243"/>
      <c r="N533" s="244"/>
      <c r="O533" s="244"/>
      <c r="P533" s="244"/>
      <c r="Q533" s="244"/>
      <c r="R533" s="244"/>
      <c r="S533" s="244"/>
      <c r="T533" s="24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6" t="s">
        <v>176</v>
      </c>
      <c r="AU533" s="246" t="s">
        <v>84</v>
      </c>
      <c r="AV533" s="13" t="s">
        <v>84</v>
      </c>
      <c r="AW533" s="13" t="s">
        <v>33</v>
      </c>
      <c r="AX533" s="13" t="s">
        <v>72</v>
      </c>
      <c r="AY533" s="246" t="s">
        <v>165</v>
      </c>
    </row>
    <row r="534" s="13" customFormat="1">
      <c r="A534" s="13"/>
      <c r="B534" s="235"/>
      <c r="C534" s="236"/>
      <c r="D534" s="237" t="s">
        <v>176</v>
      </c>
      <c r="E534" s="238" t="s">
        <v>19</v>
      </c>
      <c r="F534" s="239" t="s">
        <v>443</v>
      </c>
      <c r="G534" s="236"/>
      <c r="H534" s="240">
        <v>16.5</v>
      </c>
      <c r="I534" s="241"/>
      <c r="J534" s="236"/>
      <c r="K534" s="236"/>
      <c r="L534" s="242"/>
      <c r="M534" s="243"/>
      <c r="N534" s="244"/>
      <c r="O534" s="244"/>
      <c r="P534" s="244"/>
      <c r="Q534" s="244"/>
      <c r="R534" s="244"/>
      <c r="S534" s="244"/>
      <c r="T534" s="24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6" t="s">
        <v>176</v>
      </c>
      <c r="AU534" s="246" t="s">
        <v>84</v>
      </c>
      <c r="AV534" s="13" t="s">
        <v>84</v>
      </c>
      <c r="AW534" s="13" t="s">
        <v>33</v>
      </c>
      <c r="AX534" s="13" t="s">
        <v>72</v>
      </c>
      <c r="AY534" s="246" t="s">
        <v>165</v>
      </c>
    </row>
    <row r="535" s="13" customFormat="1">
      <c r="A535" s="13"/>
      <c r="B535" s="235"/>
      <c r="C535" s="236"/>
      <c r="D535" s="237" t="s">
        <v>176</v>
      </c>
      <c r="E535" s="238" t="s">
        <v>19</v>
      </c>
      <c r="F535" s="239" t="s">
        <v>444</v>
      </c>
      <c r="G535" s="236"/>
      <c r="H535" s="240">
        <v>7.2999999999999998</v>
      </c>
      <c r="I535" s="241"/>
      <c r="J535" s="236"/>
      <c r="K535" s="236"/>
      <c r="L535" s="242"/>
      <c r="M535" s="243"/>
      <c r="N535" s="244"/>
      <c r="O535" s="244"/>
      <c r="P535" s="244"/>
      <c r="Q535" s="244"/>
      <c r="R535" s="244"/>
      <c r="S535" s="244"/>
      <c r="T535" s="24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6" t="s">
        <v>176</v>
      </c>
      <c r="AU535" s="246" t="s">
        <v>84</v>
      </c>
      <c r="AV535" s="13" t="s">
        <v>84</v>
      </c>
      <c r="AW535" s="13" t="s">
        <v>33</v>
      </c>
      <c r="AX535" s="13" t="s">
        <v>72</v>
      </c>
      <c r="AY535" s="246" t="s">
        <v>165</v>
      </c>
    </row>
    <row r="536" s="13" customFormat="1">
      <c r="A536" s="13"/>
      <c r="B536" s="235"/>
      <c r="C536" s="236"/>
      <c r="D536" s="237" t="s">
        <v>176</v>
      </c>
      <c r="E536" s="238" t="s">
        <v>19</v>
      </c>
      <c r="F536" s="239" t="s">
        <v>445</v>
      </c>
      <c r="G536" s="236"/>
      <c r="H536" s="240">
        <v>17.800000000000001</v>
      </c>
      <c r="I536" s="241"/>
      <c r="J536" s="236"/>
      <c r="K536" s="236"/>
      <c r="L536" s="242"/>
      <c r="M536" s="243"/>
      <c r="N536" s="244"/>
      <c r="O536" s="244"/>
      <c r="P536" s="244"/>
      <c r="Q536" s="244"/>
      <c r="R536" s="244"/>
      <c r="S536" s="244"/>
      <c r="T536" s="24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6" t="s">
        <v>176</v>
      </c>
      <c r="AU536" s="246" t="s">
        <v>84</v>
      </c>
      <c r="AV536" s="13" t="s">
        <v>84</v>
      </c>
      <c r="AW536" s="13" t="s">
        <v>33</v>
      </c>
      <c r="AX536" s="13" t="s">
        <v>72</v>
      </c>
      <c r="AY536" s="246" t="s">
        <v>165</v>
      </c>
    </row>
    <row r="537" s="13" customFormat="1">
      <c r="A537" s="13"/>
      <c r="B537" s="235"/>
      <c r="C537" s="236"/>
      <c r="D537" s="237" t="s">
        <v>176</v>
      </c>
      <c r="E537" s="238" t="s">
        <v>19</v>
      </c>
      <c r="F537" s="239" t="s">
        <v>446</v>
      </c>
      <c r="G537" s="236"/>
      <c r="H537" s="240">
        <v>4.9000000000000004</v>
      </c>
      <c r="I537" s="241"/>
      <c r="J537" s="236"/>
      <c r="K537" s="236"/>
      <c r="L537" s="242"/>
      <c r="M537" s="243"/>
      <c r="N537" s="244"/>
      <c r="O537" s="244"/>
      <c r="P537" s="244"/>
      <c r="Q537" s="244"/>
      <c r="R537" s="244"/>
      <c r="S537" s="244"/>
      <c r="T537" s="24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6" t="s">
        <v>176</v>
      </c>
      <c r="AU537" s="246" t="s">
        <v>84</v>
      </c>
      <c r="AV537" s="13" t="s">
        <v>84</v>
      </c>
      <c r="AW537" s="13" t="s">
        <v>33</v>
      </c>
      <c r="AX537" s="13" t="s">
        <v>72</v>
      </c>
      <c r="AY537" s="246" t="s">
        <v>165</v>
      </c>
    </row>
    <row r="538" s="13" customFormat="1">
      <c r="A538" s="13"/>
      <c r="B538" s="235"/>
      <c r="C538" s="236"/>
      <c r="D538" s="237" t="s">
        <v>176</v>
      </c>
      <c r="E538" s="238" t="s">
        <v>19</v>
      </c>
      <c r="F538" s="239" t="s">
        <v>447</v>
      </c>
      <c r="G538" s="236"/>
      <c r="H538" s="240">
        <v>2.1000000000000001</v>
      </c>
      <c r="I538" s="241"/>
      <c r="J538" s="236"/>
      <c r="K538" s="236"/>
      <c r="L538" s="242"/>
      <c r="M538" s="243"/>
      <c r="N538" s="244"/>
      <c r="O538" s="244"/>
      <c r="P538" s="244"/>
      <c r="Q538" s="244"/>
      <c r="R538" s="244"/>
      <c r="S538" s="244"/>
      <c r="T538" s="24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6" t="s">
        <v>176</v>
      </c>
      <c r="AU538" s="246" t="s">
        <v>84</v>
      </c>
      <c r="AV538" s="13" t="s">
        <v>84</v>
      </c>
      <c r="AW538" s="13" t="s">
        <v>33</v>
      </c>
      <c r="AX538" s="13" t="s">
        <v>72</v>
      </c>
      <c r="AY538" s="246" t="s">
        <v>165</v>
      </c>
    </row>
    <row r="539" s="16" customFormat="1">
      <c r="A539" s="16"/>
      <c r="B539" s="268"/>
      <c r="C539" s="269"/>
      <c r="D539" s="237" t="s">
        <v>176</v>
      </c>
      <c r="E539" s="270" t="s">
        <v>19</v>
      </c>
      <c r="F539" s="271" t="s">
        <v>252</v>
      </c>
      <c r="G539" s="269"/>
      <c r="H539" s="272">
        <v>88</v>
      </c>
      <c r="I539" s="273"/>
      <c r="J539" s="269"/>
      <c r="K539" s="269"/>
      <c r="L539" s="274"/>
      <c r="M539" s="275"/>
      <c r="N539" s="276"/>
      <c r="O539" s="276"/>
      <c r="P539" s="276"/>
      <c r="Q539" s="276"/>
      <c r="R539" s="276"/>
      <c r="S539" s="276"/>
      <c r="T539" s="277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T539" s="278" t="s">
        <v>176</v>
      </c>
      <c r="AU539" s="278" t="s">
        <v>84</v>
      </c>
      <c r="AV539" s="16" t="s">
        <v>89</v>
      </c>
      <c r="AW539" s="16" t="s">
        <v>33</v>
      </c>
      <c r="AX539" s="16" t="s">
        <v>72</v>
      </c>
      <c r="AY539" s="278" t="s">
        <v>165</v>
      </c>
    </row>
    <row r="540" s="13" customFormat="1">
      <c r="A540" s="13"/>
      <c r="B540" s="235"/>
      <c r="C540" s="236"/>
      <c r="D540" s="237" t="s">
        <v>176</v>
      </c>
      <c r="E540" s="238" t="s">
        <v>19</v>
      </c>
      <c r="F540" s="239" t="s">
        <v>436</v>
      </c>
      <c r="G540" s="236"/>
      <c r="H540" s="240">
        <v>5.5</v>
      </c>
      <c r="I540" s="241"/>
      <c r="J540" s="236"/>
      <c r="K540" s="236"/>
      <c r="L540" s="242"/>
      <c r="M540" s="243"/>
      <c r="N540" s="244"/>
      <c r="O540" s="244"/>
      <c r="P540" s="244"/>
      <c r="Q540" s="244"/>
      <c r="R540" s="244"/>
      <c r="S540" s="244"/>
      <c r="T540" s="24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6" t="s">
        <v>176</v>
      </c>
      <c r="AU540" s="246" t="s">
        <v>84</v>
      </c>
      <c r="AV540" s="13" t="s">
        <v>84</v>
      </c>
      <c r="AW540" s="13" t="s">
        <v>33</v>
      </c>
      <c r="AX540" s="13" t="s">
        <v>72</v>
      </c>
      <c r="AY540" s="246" t="s">
        <v>165</v>
      </c>
    </row>
    <row r="541" s="13" customFormat="1">
      <c r="A541" s="13"/>
      <c r="B541" s="235"/>
      <c r="C541" s="236"/>
      <c r="D541" s="237" t="s">
        <v>176</v>
      </c>
      <c r="E541" s="238" t="s">
        <v>19</v>
      </c>
      <c r="F541" s="239" t="s">
        <v>437</v>
      </c>
      <c r="G541" s="236"/>
      <c r="H541" s="240">
        <v>2.6000000000000001</v>
      </c>
      <c r="I541" s="241"/>
      <c r="J541" s="236"/>
      <c r="K541" s="236"/>
      <c r="L541" s="242"/>
      <c r="M541" s="243"/>
      <c r="N541" s="244"/>
      <c r="O541" s="244"/>
      <c r="P541" s="244"/>
      <c r="Q541" s="244"/>
      <c r="R541" s="244"/>
      <c r="S541" s="244"/>
      <c r="T541" s="24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6" t="s">
        <v>176</v>
      </c>
      <c r="AU541" s="246" t="s">
        <v>84</v>
      </c>
      <c r="AV541" s="13" t="s">
        <v>84</v>
      </c>
      <c r="AW541" s="13" t="s">
        <v>33</v>
      </c>
      <c r="AX541" s="13" t="s">
        <v>72</v>
      </c>
      <c r="AY541" s="246" t="s">
        <v>165</v>
      </c>
    </row>
    <row r="542" s="13" customFormat="1">
      <c r="A542" s="13"/>
      <c r="B542" s="235"/>
      <c r="C542" s="236"/>
      <c r="D542" s="237" t="s">
        <v>176</v>
      </c>
      <c r="E542" s="238" t="s">
        <v>19</v>
      </c>
      <c r="F542" s="239" t="s">
        <v>438</v>
      </c>
      <c r="G542" s="236"/>
      <c r="H542" s="240">
        <v>4.0999999999999996</v>
      </c>
      <c r="I542" s="241"/>
      <c r="J542" s="236"/>
      <c r="K542" s="236"/>
      <c r="L542" s="242"/>
      <c r="M542" s="243"/>
      <c r="N542" s="244"/>
      <c r="O542" s="244"/>
      <c r="P542" s="244"/>
      <c r="Q542" s="244"/>
      <c r="R542" s="244"/>
      <c r="S542" s="244"/>
      <c r="T542" s="24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6" t="s">
        <v>176</v>
      </c>
      <c r="AU542" s="246" t="s">
        <v>84</v>
      </c>
      <c r="AV542" s="13" t="s">
        <v>84</v>
      </c>
      <c r="AW542" s="13" t="s">
        <v>33</v>
      </c>
      <c r="AX542" s="13" t="s">
        <v>72</v>
      </c>
      <c r="AY542" s="246" t="s">
        <v>165</v>
      </c>
    </row>
    <row r="543" s="13" customFormat="1">
      <c r="A543" s="13"/>
      <c r="B543" s="235"/>
      <c r="C543" s="236"/>
      <c r="D543" s="237" t="s">
        <v>176</v>
      </c>
      <c r="E543" s="238" t="s">
        <v>19</v>
      </c>
      <c r="F543" s="239" t="s">
        <v>439</v>
      </c>
      <c r="G543" s="236"/>
      <c r="H543" s="240">
        <v>2.2999999999999998</v>
      </c>
      <c r="I543" s="241"/>
      <c r="J543" s="236"/>
      <c r="K543" s="236"/>
      <c r="L543" s="242"/>
      <c r="M543" s="243"/>
      <c r="N543" s="244"/>
      <c r="O543" s="244"/>
      <c r="P543" s="244"/>
      <c r="Q543" s="244"/>
      <c r="R543" s="244"/>
      <c r="S543" s="244"/>
      <c r="T543" s="245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6" t="s">
        <v>176</v>
      </c>
      <c r="AU543" s="246" t="s">
        <v>84</v>
      </c>
      <c r="AV543" s="13" t="s">
        <v>84</v>
      </c>
      <c r="AW543" s="13" t="s">
        <v>33</v>
      </c>
      <c r="AX543" s="13" t="s">
        <v>72</v>
      </c>
      <c r="AY543" s="246" t="s">
        <v>165</v>
      </c>
    </row>
    <row r="544" s="16" customFormat="1">
      <c r="A544" s="16"/>
      <c r="B544" s="268"/>
      <c r="C544" s="269"/>
      <c r="D544" s="237" t="s">
        <v>176</v>
      </c>
      <c r="E544" s="270" t="s">
        <v>19</v>
      </c>
      <c r="F544" s="271" t="s">
        <v>252</v>
      </c>
      <c r="G544" s="269"/>
      <c r="H544" s="272">
        <v>14.5</v>
      </c>
      <c r="I544" s="273"/>
      <c r="J544" s="269"/>
      <c r="K544" s="269"/>
      <c r="L544" s="274"/>
      <c r="M544" s="275"/>
      <c r="N544" s="276"/>
      <c r="O544" s="276"/>
      <c r="P544" s="276"/>
      <c r="Q544" s="276"/>
      <c r="R544" s="276"/>
      <c r="S544" s="276"/>
      <c r="T544" s="277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T544" s="278" t="s">
        <v>176</v>
      </c>
      <c r="AU544" s="278" t="s">
        <v>84</v>
      </c>
      <c r="AV544" s="16" t="s">
        <v>89</v>
      </c>
      <c r="AW544" s="16" t="s">
        <v>33</v>
      </c>
      <c r="AX544" s="16" t="s">
        <v>72</v>
      </c>
      <c r="AY544" s="278" t="s">
        <v>165</v>
      </c>
    </row>
    <row r="545" s="15" customFormat="1">
      <c r="A545" s="15"/>
      <c r="B545" s="257"/>
      <c r="C545" s="258"/>
      <c r="D545" s="237" t="s">
        <v>176</v>
      </c>
      <c r="E545" s="259" t="s">
        <v>19</v>
      </c>
      <c r="F545" s="260" t="s">
        <v>198</v>
      </c>
      <c r="G545" s="258"/>
      <c r="H545" s="261">
        <v>102.5</v>
      </c>
      <c r="I545" s="262"/>
      <c r="J545" s="258"/>
      <c r="K545" s="258"/>
      <c r="L545" s="263"/>
      <c r="M545" s="264"/>
      <c r="N545" s="265"/>
      <c r="O545" s="265"/>
      <c r="P545" s="265"/>
      <c r="Q545" s="265"/>
      <c r="R545" s="265"/>
      <c r="S545" s="265"/>
      <c r="T545" s="266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7" t="s">
        <v>176</v>
      </c>
      <c r="AU545" s="267" t="s">
        <v>84</v>
      </c>
      <c r="AV545" s="15" t="s">
        <v>105</v>
      </c>
      <c r="AW545" s="15" t="s">
        <v>33</v>
      </c>
      <c r="AX545" s="15" t="s">
        <v>79</v>
      </c>
      <c r="AY545" s="267" t="s">
        <v>165</v>
      </c>
    </row>
    <row r="546" s="2" customFormat="1" ht="24.15" customHeight="1">
      <c r="A546" s="41"/>
      <c r="B546" s="42"/>
      <c r="C546" s="217" t="s">
        <v>616</v>
      </c>
      <c r="D546" s="217" t="s">
        <v>167</v>
      </c>
      <c r="E546" s="218" t="s">
        <v>617</v>
      </c>
      <c r="F546" s="219" t="s">
        <v>618</v>
      </c>
      <c r="G546" s="220" t="s">
        <v>170</v>
      </c>
      <c r="H546" s="221">
        <v>159.56999999999999</v>
      </c>
      <c r="I546" s="222"/>
      <c r="J546" s="223">
        <f>ROUND(I546*H546,2)</f>
        <v>0</v>
      </c>
      <c r="K546" s="219" t="s">
        <v>171</v>
      </c>
      <c r="L546" s="47"/>
      <c r="M546" s="224" t="s">
        <v>19</v>
      </c>
      <c r="N546" s="225" t="s">
        <v>46</v>
      </c>
      <c r="O546" s="87"/>
      <c r="P546" s="226">
        <f>O546*H546</f>
        <v>0</v>
      </c>
      <c r="Q546" s="226">
        <v>0.01217</v>
      </c>
      <c r="R546" s="226">
        <f>Q546*H546</f>
        <v>1.9419668999999999</v>
      </c>
      <c r="S546" s="226">
        <v>0</v>
      </c>
      <c r="T546" s="227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28" t="s">
        <v>311</v>
      </c>
      <c r="AT546" s="228" t="s">
        <v>167</v>
      </c>
      <c r="AU546" s="228" t="s">
        <v>84</v>
      </c>
      <c r="AY546" s="20" t="s">
        <v>165</v>
      </c>
      <c r="BE546" s="229">
        <f>IF(N546="základní",J546,0)</f>
        <v>0</v>
      </c>
      <c r="BF546" s="229">
        <f>IF(N546="snížená",J546,0)</f>
        <v>0</v>
      </c>
      <c r="BG546" s="229">
        <f>IF(N546="zákl. přenesená",J546,0)</f>
        <v>0</v>
      </c>
      <c r="BH546" s="229">
        <f>IF(N546="sníž. přenesená",J546,0)</f>
        <v>0</v>
      </c>
      <c r="BI546" s="229">
        <f>IF(N546="nulová",J546,0)</f>
        <v>0</v>
      </c>
      <c r="BJ546" s="20" t="s">
        <v>172</v>
      </c>
      <c r="BK546" s="229">
        <f>ROUND(I546*H546,2)</f>
        <v>0</v>
      </c>
      <c r="BL546" s="20" t="s">
        <v>311</v>
      </c>
      <c r="BM546" s="228" t="s">
        <v>619</v>
      </c>
    </row>
    <row r="547" s="2" customFormat="1">
      <c r="A547" s="41"/>
      <c r="B547" s="42"/>
      <c r="C547" s="43"/>
      <c r="D547" s="230" t="s">
        <v>174</v>
      </c>
      <c r="E547" s="43"/>
      <c r="F547" s="231" t="s">
        <v>620</v>
      </c>
      <c r="G547" s="43"/>
      <c r="H547" s="43"/>
      <c r="I547" s="232"/>
      <c r="J547" s="43"/>
      <c r="K547" s="43"/>
      <c r="L547" s="47"/>
      <c r="M547" s="233"/>
      <c r="N547" s="234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174</v>
      </c>
      <c r="AU547" s="20" t="s">
        <v>84</v>
      </c>
    </row>
    <row r="548" s="14" customFormat="1">
      <c r="A548" s="14"/>
      <c r="B548" s="247"/>
      <c r="C548" s="248"/>
      <c r="D548" s="237" t="s">
        <v>176</v>
      </c>
      <c r="E548" s="249" t="s">
        <v>19</v>
      </c>
      <c r="F548" s="250" t="s">
        <v>621</v>
      </c>
      <c r="G548" s="248"/>
      <c r="H548" s="249" t="s">
        <v>19</v>
      </c>
      <c r="I548" s="251"/>
      <c r="J548" s="248"/>
      <c r="K548" s="248"/>
      <c r="L548" s="252"/>
      <c r="M548" s="253"/>
      <c r="N548" s="254"/>
      <c r="O548" s="254"/>
      <c r="P548" s="254"/>
      <c r="Q548" s="254"/>
      <c r="R548" s="254"/>
      <c r="S548" s="254"/>
      <c r="T548" s="255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6" t="s">
        <v>176</v>
      </c>
      <c r="AU548" s="256" t="s">
        <v>84</v>
      </c>
      <c r="AV548" s="14" t="s">
        <v>79</v>
      </c>
      <c r="AW548" s="14" t="s">
        <v>33</v>
      </c>
      <c r="AX548" s="14" t="s">
        <v>72</v>
      </c>
      <c r="AY548" s="256" t="s">
        <v>165</v>
      </c>
    </row>
    <row r="549" s="13" customFormat="1">
      <c r="A549" s="13"/>
      <c r="B549" s="235"/>
      <c r="C549" s="236"/>
      <c r="D549" s="237" t="s">
        <v>176</v>
      </c>
      <c r="E549" s="238" t="s">
        <v>19</v>
      </c>
      <c r="F549" s="239" t="s">
        <v>622</v>
      </c>
      <c r="G549" s="236"/>
      <c r="H549" s="240">
        <v>130.19999999999999</v>
      </c>
      <c r="I549" s="241"/>
      <c r="J549" s="236"/>
      <c r="K549" s="236"/>
      <c r="L549" s="242"/>
      <c r="M549" s="243"/>
      <c r="N549" s="244"/>
      <c r="O549" s="244"/>
      <c r="P549" s="244"/>
      <c r="Q549" s="244"/>
      <c r="R549" s="244"/>
      <c r="S549" s="244"/>
      <c r="T549" s="24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6" t="s">
        <v>176</v>
      </c>
      <c r="AU549" s="246" t="s">
        <v>84</v>
      </c>
      <c r="AV549" s="13" t="s">
        <v>84</v>
      </c>
      <c r="AW549" s="13" t="s">
        <v>33</v>
      </c>
      <c r="AX549" s="13" t="s">
        <v>72</v>
      </c>
      <c r="AY549" s="246" t="s">
        <v>165</v>
      </c>
    </row>
    <row r="550" s="13" customFormat="1">
      <c r="A550" s="13"/>
      <c r="B550" s="235"/>
      <c r="C550" s="236"/>
      <c r="D550" s="237" t="s">
        <v>176</v>
      </c>
      <c r="E550" s="238" t="s">
        <v>19</v>
      </c>
      <c r="F550" s="239" t="s">
        <v>578</v>
      </c>
      <c r="G550" s="236"/>
      <c r="H550" s="240">
        <v>29.370000000000001</v>
      </c>
      <c r="I550" s="241"/>
      <c r="J550" s="236"/>
      <c r="K550" s="236"/>
      <c r="L550" s="242"/>
      <c r="M550" s="243"/>
      <c r="N550" s="244"/>
      <c r="O550" s="244"/>
      <c r="P550" s="244"/>
      <c r="Q550" s="244"/>
      <c r="R550" s="244"/>
      <c r="S550" s="244"/>
      <c r="T550" s="24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6" t="s">
        <v>176</v>
      </c>
      <c r="AU550" s="246" t="s">
        <v>84</v>
      </c>
      <c r="AV550" s="13" t="s">
        <v>84</v>
      </c>
      <c r="AW550" s="13" t="s">
        <v>33</v>
      </c>
      <c r="AX550" s="13" t="s">
        <v>72</v>
      </c>
      <c r="AY550" s="246" t="s">
        <v>165</v>
      </c>
    </row>
    <row r="551" s="15" customFormat="1">
      <c r="A551" s="15"/>
      <c r="B551" s="257"/>
      <c r="C551" s="258"/>
      <c r="D551" s="237" t="s">
        <v>176</v>
      </c>
      <c r="E551" s="259" t="s">
        <v>19</v>
      </c>
      <c r="F551" s="260" t="s">
        <v>198</v>
      </c>
      <c r="G551" s="258"/>
      <c r="H551" s="261">
        <v>159.56999999999999</v>
      </c>
      <c r="I551" s="262"/>
      <c r="J551" s="258"/>
      <c r="K551" s="258"/>
      <c r="L551" s="263"/>
      <c r="M551" s="264"/>
      <c r="N551" s="265"/>
      <c r="O551" s="265"/>
      <c r="P551" s="265"/>
      <c r="Q551" s="265"/>
      <c r="R551" s="265"/>
      <c r="S551" s="265"/>
      <c r="T551" s="266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7" t="s">
        <v>176</v>
      </c>
      <c r="AU551" s="267" t="s">
        <v>84</v>
      </c>
      <c r="AV551" s="15" t="s">
        <v>105</v>
      </c>
      <c r="AW551" s="15" t="s">
        <v>33</v>
      </c>
      <c r="AX551" s="15" t="s">
        <v>79</v>
      </c>
      <c r="AY551" s="267" t="s">
        <v>165</v>
      </c>
    </row>
    <row r="552" s="2" customFormat="1" ht="24.15" customHeight="1">
      <c r="A552" s="41"/>
      <c r="B552" s="42"/>
      <c r="C552" s="217" t="s">
        <v>278</v>
      </c>
      <c r="D552" s="217" t="s">
        <v>167</v>
      </c>
      <c r="E552" s="218" t="s">
        <v>623</v>
      </c>
      <c r="F552" s="219" t="s">
        <v>624</v>
      </c>
      <c r="G552" s="220" t="s">
        <v>170</v>
      </c>
      <c r="H552" s="221">
        <v>73.299999999999997</v>
      </c>
      <c r="I552" s="222"/>
      <c r="J552" s="223">
        <f>ROUND(I552*H552,2)</f>
        <v>0</v>
      </c>
      <c r="K552" s="219" t="s">
        <v>171</v>
      </c>
      <c r="L552" s="47"/>
      <c r="M552" s="224" t="s">
        <v>19</v>
      </c>
      <c r="N552" s="225" t="s">
        <v>46</v>
      </c>
      <c r="O552" s="87"/>
      <c r="P552" s="226">
        <f>O552*H552</f>
        <v>0</v>
      </c>
      <c r="Q552" s="226">
        <v>0.011809999999999999</v>
      </c>
      <c r="R552" s="226">
        <f>Q552*H552</f>
        <v>0.86567299999999991</v>
      </c>
      <c r="S552" s="226">
        <v>0</v>
      </c>
      <c r="T552" s="227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28" t="s">
        <v>311</v>
      </c>
      <c r="AT552" s="228" t="s">
        <v>167</v>
      </c>
      <c r="AU552" s="228" t="s">
        <v>84</v>
      </c>
      <c r="AY552" s="20" t="s">
        <v>165</v>
      </c>
      <c r="BE552" s="229">
        <f>IF(N552="základní",J552,0)</f>
        <v>0</v>
      </c>
      <c r="BF552" s="229">
        <f>IF(N552="snížená",J552,0)</f>
        <v>0</v>
      </c>
      <c r="BG552" s="229">
        <f>IF(N552="zákl. přenesená",J552,0)</f>
        <v>0</v>
      </c>
      <c r="BH552" s="229">
        <f>IF(N552="sníž. přenesená",J552,0)</f>
        <v>0</v>
      </c>
      <c r="BI552" s="229">
        <f>IF(N552="nulová",J552,0)</f>
        <v>0</v>
      </c>
      <c r="BJ552" s="20" t="s">
        <v>172</v>
      </c>
      <c r="BK552" s="229">
        <f>ROUND(I552*H552,2)</f>
        <v>0</v>
      </c>
      <c r="BL552" s="20" t="s">
        <v>311</v>
      </c>
      <c r="BM552" s="228" t="s">
        <v>625</v>
      </c>
    </row>
    <row r="553" s="2" customFormat="1">
      <c r="A553" s="41"/>
      <c r="B553" s="42"/>
      <c r="C553" s="43"/>
      <c r="D553" s="230" t="s">
        <v>174</v>
      </c>
      <c r="E553" s="43"/>
      <c r="F553" s="231" t="s">
        <v>626</v>
      </c>
      <c r="G553" s="43"/>
      <c r="H553" s="43"/>
      <c r="I553" s="232"/>
      <c r="J553" s="43"/>
      <c r="K553" s="43"/>
      <c r="L553" s="47"/>
      <c r="M553" s="233"/>
      <c r="N553" s="234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174</v>
      </c>
      <c r="AU553" s="20" t="s">
        <v>84</v>
      </c>
    </row>
    <row r="554" s="14" customFormat="1">
      <c r="A554" s="14"/>
      <c r="B554" s="247"/>
      <c r="C554" s="248"/>
      <c r="D554" s="237" t="s">
        <v>176</v>
      </c>
      <c r="E554" s="249" t="s">
        <v>19</v>
      </c>
      <c r="F554" s="250" t="s">
        <v>207</v>
      </c>
      <c r="G554" s="248"/>
      <c r="H554" s="249" t="s">
        <v>19</v>
      </c>
      <c r="I554" s="251"/>
      <c r="J554" s="248"/>
      <c r="K554" s="248"/>
      <c r="L554" s="252"/>
      <c r="M554" s="253"/>
      <c r="N554" s="254"/>
      <c r="O554" s="254"/>
      <c r="P554" s="254"/>
      <c r="Q554" s="254"/>
      <c r="R554" s="254"/>
      <c r="S554" s="254"/>
      <c r="T554" s="25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6" t="s">
        <v>176</v>
      </c>
      <c r="AU554" s="256" t="s">
        <v>84</v>
      </c>
      <c r="AV554" s="14" t="s">
        <v>79</v>
      </c>
      <c r="AW554" s="14" t="s">
        <v>33</v>
      </c>
      <c r="AX554" s="14" t="s">
        <v>72</v>
      </c>
      <c r="AY554" s="256" t="s">
        <v>165</v>
      </c>
    </row>
    <row r="555" s="13" customFormat="1">
      <c r="A555" s="13"/>
      <c r="B555" s="235"/>
      <c r="C555" s="236"/>
      <c r="D555" s="237" t="s">
        <v>176</v>
      </c>
      <c r="E555" s="238" t="s">
        <v>19</v>
      </c>
      <c r="F555" s="239" t="s">
        <v>627</v>
      </c>
      <c r="G555" s="236"/>
      <c r="H555" s="240">
        <v>58.799999999999997</v>
      </c>
      <c r="I555" s="241"/>
      <c r="J555" s="236"/>
      <c r="K555" s="236"/>
      <c r="L555" s="242"/>
      <c r="M555" s="243"/>
      <c r="N555" s="244"/>
      <c r="O555" s="244"/>
      <c r="P555" s="244"/>
      <c r="Q555" s="244"/>
      <c r="R555" s="244"/>
      <c r="S555" s="244"/>
      <c r="T555" s="245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6" t="s">
        <v>176</v>
      </c>
      <c r="AU555" s="246" t="s">
        <v>84</v>
      </c>
      <c r="AV555" s="13" t="s">
        <v>84</v>
      </c>
      <c r="AW555" s="13" t="s">
        <v>33</v>
      </c>
      <c r="AX555" s="13" t="s">
        <v>72</v>
      </c>
      <c r="AY555" s="246" t="s">
        <v>165</v>
      </c>
    </row>
    <row r="556" s="14" customFormat="1">
      <c r="A556" s="14"/>
      <c r="B556" s="247"/>
      <c r="C556" s="248"/>
      <c r="D556" s="237" t="s">
        <v>176</v>
      </c>
      <c r="E556" s="249" t="s">
        <v>19</v>
      </c>
      <c r="F556" s="250" t="s">
        <v>213</v>
      </c>
      <c r="G556" s="248"/>
      <c r="H556" s="249" t="s">
        <v>19</v>
      </c>
      <c r="I556" s="251"/>
      <c r="J556" s="248"/>
      <c r="K556" s="248"/>
      <c r="L556" s="252"/>
      <c r="M556" s="253"/>
      <c r="N556" s="254"/>
      <c r="O556" s="254"/>
      <c r="P556" s="254"/>
      <c r="Q556" s="254"/>
      <c r="R556" s="254"/>
      <c r="S556" s="254"/>
      <c r="T556" s="25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6" t="s">
        <v>176</v>
      </c>
      <c r="AU556" s="256" t="s">
        <v>84</v>
      </c>
      <c r="AV556" s="14" t="s">
        <v>79</v>
      </c>
      <c r="AW556" s="14" t="s">
        <v>33</v>
      </c>
      <c r="AX556" s="14" t="s">
        <v>72</v>
      </c>
      <c r="AY556" s="256" t="s">
        <v>165</v>
      </c>
    </row>
    <row r="557" s="13" customFormat="1">
      <c r="A557" s="13"/>
      <c r="B557" s="235"/>
      <c r="C557" s="236"/>
      <c r="D557" s="237" t="s">
        <v>176</v>
      </c>
      <c r="E557" s="238" t="s">
        <v>19</v>
      </c>
      <c r="F557" s="239" t="s">
        <v>436</v>
      </c>
      <c r="G557" s="236"/>
      <c r="H557" s="240">
        <v>5.5</v>
      </c>
      <c r="I557" s="241"/>
      <c r="J557" s="236"/>
      <c r="K557" s="236"/>
      <c r="L557" s="242"/>
      <c r="M557" s="243"/>
      <c r="N557" s="244"/>
      <c r="O557" s="244"/>
      <c r="P557" s="244"/>
      <c r="Q557" s="244"/>
      <c r="R557" s="244"/>
      <c r="S557" s="244"/>
      <c r="T557" s="24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6" t="s">
        <v>176</v>
      </c>
      <c r="AU557" s="246" t="s">
        <v>84</v>
      </c>
      <c r="AV557" s="13" t="s">
        <v>84</v>
      </c>
      <c r="AW557" s="13" t="s">
        <v>33</v>
      </c>
      <c r="AX557" s="13" t="s">
        <v>72</v>
      </c>
      <c r="AY557" s="246" t="s">
        <v>165</v>
      </c>
    </row>
    <row r="558" s="13" customFormat="1">
      <c r="A558" s="13"/>
      <c r="B558" s="235"/>
      <c r="C558" s="236"/>
      <c r="D558" s="237" t="s">
        <v>176</v>
      </c>
      <c r="E558" s="238" t="s">
        <v>19</v>
      </c>
      <c r="F558" s="239" t="s">
        <v>437</v>
      </c>
      <c r="G558" s="236"/>
      <c r="H558" s="240">
        <v>2.6000000000000001</v>
      </c>
      <c r="I558" s="241"/>
      <c r="J558" s="236"/>
      <c r="K558" s="236"/>
      <c r="L558" s="242"/>
      <c r="M558" s="243"/>
      <c r="N558" s="244"/>
      <c r="O558" s="244"/>
      <c r="P558" s="244"/>
      <c r="Q558" s="244"/>
      <c r="R558" s="244"/>
      <c r="S558" s="244"/>
      <c r="T558" s="24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6" t="s">
        <v>176</v>
      </c>
      <c r="AU558" s="246" t="s">
        <v>84</v>
      </c>
      <c r="AV558" s="13" t="s">
        <v>84</v>
      </c>
      <c r="AW558" s="13" t="s">
        <v>33</v>
      </c>
      <c r="AX558" s="13" t="s">
        <v>72</v>
      </c>
      <c r="AY558" s="246" t="s">
        <v>165</v>
      </c>
    </row>
    <row r="559" s="13" customFormat="1">
      <c r="A559" s="13"/>
      <c r="B559" s="235"/>
      <c r="C559" s="236"/>
      <c r="D559" s="237" t="s">
        <v>176</v>
      </c>
      <c r="E559" s="238" t="s">
        <v>19</v>
      </c>
      <c r="F559" s="239" t="s">
        <v>438</v>
      </c>
      <c r="G559" s="236"/>
      <c r="H559" s="240">
        <v>4.0999999999999996</v>
      </c>
      <c r="I559" s="241"/>
      <c r="J559" s="236"/>
      <c r="K559" s="236"/>
      <c r="L559" s="242"/>
      <c r="M559" s="243"/>
      <c r="N559" s="244"/>
      <c r="O559" s="244"/>
      <c r="P559" s="244"/>
      <c r="Q559" s="244"/>
      <c r="R559" s="244"/>
      <c r="S559" s="244"/>
      <c r="T559" s="245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6" t="s">
        <v>176</v>
      </c>
      <c r="AU559" s="246" t="s">
        <v>84</v>
      </c>
      <c r="AV559" s="13" t="s">
        <v>84</v>
      </c>
      <c r="AW559" s="13" t="s">
        <v>33</v>
      </c>
      <c r="AX559" s="13" t="s">
        <v>72</v>
      </c>
      <c r="AY559" s="246" t="s">
        <v>165</v>
      </c>
    </row>
    <row r="560" s="13" customFormat="1">
      <c r="A560" s="13"/>
      <c r="B560" s="235"/>
      <c r="C560" s="236"/>
      <c r="D560" s="237" t="s">
        <v>176</v>
      </c>
      <c r="E560" s="238" t="s">
        <v>19</v>
      </c>
      <c r="F560" s="239" t="s">
        <v>439</v>
      </c>
      <c r="G560" s="236"/>
      <c r="H560" s="240">
        <v>2.2999999999999998</v>
      </c>
      <c r="I560" s="241"/>
      <c r="J560" s="236"/>
      <c r="K560" s="236"/>
      <c r="L560" s="242"/>
      <c r="M560" s="243"/>
      <c r="N560" s="244"/>
      <c r="O560" s="244"/>
      <c r="P560" s="244"/>
      <c r="Q560" s="244"/>
      <c r="R560" s="244"/>
      <c r="S560" s="244"/>
      <c r="T560" s="24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6" t="s">
        <v>176</v>
      </c>
      <c r="AU560" s="246" t="s">
        <v>84</v>
      </c>
      <c r="AV560" s="13" t="s">
        <v>84</v>
      </c>
      <c r="AW560" s="13" t="s">
        <v>33</v>
      </c>
      <c r="AX560" s="13" t="s">
        <v>72</v>
      </c>
      <c r="AY560" s="246" t="s">
        <v>165</v>
      </c>
    </row>
    <row r="561" s="16" customFormat="1">
      <c r="A561" s="16"/>
      <c r="B561" s="268"/>
      <c r="C561" s="269"/>
      <c r="D561" s="237" t="s">
        <v>176</v>
      </c>
      <c r="E561" s="270" t="s">
        <v>19</v>
      </c>
      <c r="F561" s="271" t="s">
        <v>252</v>
      </c>
      <c r="G561" s="269"/>
      <c r="H561" s="272">
        <v>73.299999999999983</v>
      </c>
      <c r="I561" s="273"/>
      <c r="J561" s="269"/>
      <c r="K561" s="269"/>
      <c r="L561" s="274"/>
      <c r="M561" s="275"/>
      <c r="N561" s="276"/>
      <c r="O561" s="276"/>
      <c r="P561" s="276"/>
      <c r="Q561" s="276"/>
      <c r="R561" s="276"/>
      <c r="S561" s="276"/>
      <c r="T561" s="277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T561" s="278" t="s">
        <v>176</v>
      </c>
      <c r="AU561" s="278" t="s">
        <v>84</v>
      </c>
      <c r="AV561" s="16" t="s">
        <v>89</v>
      </c>
      <c r="AW561" s="16" t="s">
        <v>33</v>
      </c>
      <c r="AX561" s="16" t="s">
        <v>72</v>
      </c>
      <c r="AY561" s="278" t="s">
        <v>165</v>
      </c>
    </row>
    <row r="562" s="15" customFormat="1">
      <c r="A562" s="15"/>
      <c r="B562" s="257"/>
      <c r="C562" s="258"/>
      <c r="D562" s="237" t="s">
        <v>176</v>
      </c>
      <c r="E562" s="259" t="s">
        <v>19</v>
      </c>
      <c r="F562" s="260" t="s">
        <v>198</v>
      </c>
      <c r="G562" s="258"/>
      <c r="H562" s="261">
        <v>73.299999999999983</v>
      </c>
      <c r="I562" s="262"/>
      <c r="J562" s="258"/>
      <c r="K562" s="258"/>
      <c r="L562" s="263"/>
      <c r="M562" s="264"/>
      <c r="N562" s="265"/>
      <c r="O562" s="265"/>
      <c r="P562" s="265"/>
      <c r="Q562" s="265"/>
      <c r="R562" s="265"/>
      <c r="S562" s="265"/>
      <c r="T562" s="266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7" t="s">
        <v>176</v>
      </c>
      <c r="AU562" s="267" t="s">
        <v>84</v>
      </c>
      <c r="AV562" s="15" t="s">
        <v>105</v>
      </c>
      <c r="AW562" s="15" t="s">
        <v>33</v>
      </c>
      <c r="AX562" s="15" t="s">
        <v>79</v>
      </c>
      <c r="AY562" s="267" t="s">
        <v>165</v>
      </c>
    </row>
    <row r="563" s="2" customFormat="1" ht="24.15" customHeight="1">
      <c r="A563" s="41"/>
      <c r="B563" s="42"/>
      <c r="C563" s="217" t="s">
        <v>309</v>
      </c>
      <c r="D563" s="217" t="s">
        <v>167</v>
      </c>
      <c r="E563" s="218" t="s">
        <v>628</v>
      </c>
      <c r="F563" s="219" t="s">
        <v>629</v>
      </c>
      <c r="G563" s="220" t="s">
        <v>170</v>
      </c>
      <c r="H563" s="221">
        <v>122.5</v>
      </c>
      <c r="I563" s="222"/>
      <c r="J563" s="223">
        <f>ROUND(I563*H563,2)</f>
        <v>0</v>
      </c>
      <c r="K563" s="219" t="s">
        <v>171</v>
      </c>
      <c r="L563" s="47"/>
      <c r="M563" s="224" t="s">
        <v>19</v>
      </c>
      <c r="N563" s="225" t="s">
        <v>46</v>
      </c>
      <c r="O563" s="87"/>
      <c r="P563" s="226">
        <f>O563*H563</f>
        <v>0</v>
      </c>
      <c r="Q563" s="226">
        <v>0</v>
      </c>
      <c r="R563" s="226">
        <f>Q563*H563</f>
        <v>0</v>
      </c>
      <c r="S563" s="226">
        <v>0</v>
      </c>
      <c r="T563" s="227">
        <f>S563*H563</f>
        <v>0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28" t="s">
        <v>311</v>
      </c>
      <c r="AT563" s="228" t="s">
        <v>167</v>
      </c>
      <c r="AU563" s="228" t="s">
        <v>84</v>
      </c>
      <c r="AY563" s="20" t="s">
        <v>165</v>
      </c>
      <c r="BE563" s="229">
        <f>IF(N563="základní",J563,0)</f>
        <v>0</v>
      </c>
      <c r="BF563" s="229">
        <f>IF(N563="snížená",J563,0)</f>
        <v>0</v>
      </c>
      <c r="BG563" s="229">
        <f>IF(N563="zákl. přenesená",J563,0)</f>
        <v>0</v>
      </c>
      <c r="BH563" s="229">
        <f>IF(N563="sníž. přenesená",J563,0)</f>
        <v>0</v>
      </c>
      <c r="BI563" s="229">
        <f>IF(N563="nulová",J563,0)</f>
        <v>0</v>
      </c>
      <c r="BJ563" s="20" t="s">
        <v>172</v>
      </c>
      <c r="BK563" s="229">
        <f>ROUND(I563*H563,2)</f>
        <v>0</v>
      </c>
      <c r="BL563" s="20" t="s">
        <v>311</v>
      </c>
      <c r="BM563" s="228" t="s">
        <v>630</v>
      </c>
    </row>
    <row r="564" s="2" customFormat="1">
      <c r="A564" s="41"/>
      <c r="B564" s="42"/>
      <c r="C564" s="43"/>
      <c r="D564" s="230" t="s">
        <v>174</v>
      </c>
      <c r="E564" s="43"/>
      <c r="F564" s="231" t="s">
        <v>631</v>
      </c>
      <c r="G564" s="43"/>
      <c r="H564" s="43"/>
      <c r="I564" s="232"/>
      <c r="J564" s="43"/>
      <c r="K564" s="43"/>
      <c r="L564" s="47"/>
      <c r="M564" s="233"/>
      <c r="N564" s="234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174</v>
      </c>
      <c r="AU564" s="20" t="s">
        <v>84</v>
      </c>
    </row>
    <row r="565" s="13" customFormat="1">
      <c r="A565" s="13"/>
      <c r="B565" s="235"/>
      <c r="C565" s="236"/>
      <c r="D565" s="237" t="s">
        <v>176</v>
      </c>
      <c r="E565" s="238" t="s">
        <v>19</v>
      </c>
      <c r="F565" s="239" t="s">
        <v>632</v>
      </c>
      <c r="G565" s="236"/>
      <c r="H565" s="240">
        <v>122.5</v>
      </c>
      <c r="I565" s="241"/>
      <c r="J565" s="236"/>
      <c r="K565" s="236"/>
      <c r="L565" s="242"/>
      <c r="M565" s="243"/>
      <c r="N565" s="244"/>
      <c r="O565" s="244"/>
      <c r="P565" s="244"/>
      <c r="Q565" s="244"/>
      <c r="R565" s="244"/>
      <c r="S565" s="244"/>
      <c r="T565" s="24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6" t="s">
        <v>176</v>
      </c>
      <c r="AU565" s="246" t="s">
        <v>84</v>
      </c>
      <c r="AV565" s="13" t="s">
        <v>84</v>
      </c>
      <c r="AW565" s="13" t="s">
        <v>33</v>
      </c>
      <c r="AX565" s="13" t="s">
        <v>72</v>
      </c>
      <c r="AY565" s="246" t="s">
        <v>165</v>
      </c>
    </row>
    <row r="566" s="16" customFormat="1">
      <c r="A566" s="16"/>
      <c r="B566" s="268"/>
      <c r="C566" s="269"/>
      <c r="D566" s="237" t="s">
        <v>176</v>
      </c>
      <c r="E566" s="270" t="s">
        <v>19</v>
      </c>
      <c r="F566" s="271" t="s">
        <v>252</v>
      </c>
      <c r="G566" s="269"/>
      <c r="H566" s="272">
        <v>122.5</v>
      </c>
      <c r="I566" s="273"/>
      <c r="J566" s="269"/>
      <c r="K566" s="269"/>
      <c r="L566" s="274"/>
      <c r="M566" s="275"/>
      <c r="N566" s="276"/>
      <c r="O566" s="276"/>
      <c r="P566" s="276"/>
      <c r="Q566" s="276"/>
      <c r="R566" s="276"/>
      <c r="S566" s="276"/>
      <c r="T566" s="277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T566" s="278" t="s">
        <v>176</v>
      </c>
      <c r="AU566" s="278" t="s">
        <v>84</v>
      </c>
      <c r="AV566" s="16" t="s">
        <v>89</v>
      </c>
      <c r="AW566" s="16" t="s">
        <v>33</v>
      </c>
      <c r="AX566" s="16" t="s">
        <v>79</v>
      </c>
      <c r="AY566" s="278" t="s">
        <v>165</v>
      </c>
    </row>
    <row r="567" s="2" customFormat="1" ht="16.5" customHeight="1">
      <c r="A567" s="41"/>
      <c r="B567" s="42"/>
      <c r="C567" s="279" t="s">
        <v>633</v>
      </c>
      <c r="D567" s="279" t="s">
        <v>322</v>
      </c>
      <c r="E567" s="280" t="s">
        <v>634</v>
      </c>
      <c r="F567" s="281" t="s">
        <v>635</v>
      </c>
      <c r="G567" s="282" t="s">
        <v>170</v>
      </c>
      <c r="H567" s="283">
        <v>140.30000000000001</v>
      </c>
      <c r="I567" s="284"/>
      <c r="J567" s="285">
        <f>ROUND(I567*H567,2)</f>
        <v>0</v>
      </c>
      <c r="K567" s="281" t="s">
        <v>171</v>
      </c>
      <c r="L567" s="286"/>
      <c r="M567" s="287" t="s">
        <v>19</v>
      </c>
      <c r="N567" s="288" t="s">
        <v>46</v>
      </c>
      <c r="O567" s="87"/>
      <c r="P567" s="226">
        <f>O567*H567</f>
        <v>0</v>
      </c>
      <c r="Q567" s="226">
        <v>0.00013999999999999999</v>
      </c>
      <c r="R567" s="226">
        <f>Q567*H567</f>
        <v>0.019642</v>
      </c>
      <c r="S567" s="226">
        <v>0</v>
      </c>
      <c r="T567" s="227">
        <f>S567*H567</f>
        <v>0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28" t="s">
        <v>325</v>
      </c>
      <c r="AT567" s="228" t="s">
        <v>322</v>
      </c>
      <c r="AU567" s="228" t="s">
        <v>84</v>
      </c>
      <c r="AY567" s="20" t="s">
        <v>165</v>
      </c>
      <c r="BE567" s="229">
        <f>IF(N567="základní",J567,0)</f>
        <v>0</v>
      </c>
      <c r="BF567" s="229">
        <f>IF(N567="snížená",J567,0)</f>
        <v>0</v>
      </c>
      <c r="BG567" s="229">
        <f>IF(N567="zákl. přenesená",J567,0)</f>
        <v>0</v>
      </c>
      <c r="BH567" s="229">
        <f>IF(N567="sníž. přenesená",J567,0)</f>
        <v>0</v>
      </c>
      <c r="BI567" s="229">
        <f>IF(N567="nulová",J567,0)</f>
        <v>0</v>
      </c>
      <c r="BJ567" s="20" t="s">
        <v>172</v>
      </c>
      <c r="BK567" s="229">
        <f>ROUND(I567*H567,2)</f>
        <v>0</v>
      </c>
      <c r="BL567" s="20" t="s">
        <v>311</v>
      </c>
      <c r="BM567" s="228" t="s">
        <v>636</v>
      </c>
    </row>
    <row r="568" s="13" customFormat="1">
      <c r="A568" s="13"/>
      <c r="B568" s="235"/>
      <c r="C568" s="236"/>
      <c r="D568" s="237" t="s">
        <v>176</v>
      </c>
      <c r="E568" s="238" t="s">
        <v>19</v>
      </c>
      <c r="F568" s="239" t="s">
        <v>637</v>
      </c>
      <c r="G568" s="236"/>
      <c r="H568" s="240">
        <v>140.30000000000001</v>
      </c>
      <c r="I568" s="241"/>
      <c r="J568" s="236"/>
      <c r="K568" s="236"/>
      <c r="L568" s="242"/>
      <c r="M568" s="243"/>
      <c r="N568" s="244"/>
      <c r="O568" s="244"/>
      <c r="P568" s="244"/>
      <c r="Q568" s="244"/>
      <c r="R568" s="244"/>
      <c r="S568" s="244"/>
      <c r="T568" s="24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6" t="s">
        <v>176</v>
      </c>
      <c r="AU568" s="246" t="s">
        <v>84</v>
      </c>
      <c r="AV568" s="13" t="s">
        <v>84</v>
      </c>
      <c r="AW568" s="13" t="s">
        <v>33</v>
      </c>
      <c r="AX568" s="13" t="s">
        <v>79</v>
      </c>
      <c r="AY568" s="246" t="s">
        <v>165</v>
      </c>
    </row>
    <row r="569" s="2" customFormat="1" ht="24.15" customHeight="1">
      <c r="A569" s="41"/>
      <c r="B569" s="42"/>
      <c r="C569" s="217" t="s">
        <v>638</v>
      </c>
      <c r="D569" s="217" t="s">
        <v>167</v>
      </c>
      <c r="E569" s="218" t="s">
        <v>639</v>
      </c>
      <c r="F569" s="219" t="s">
        <v>640</v>
      </c>
      <c r="G569" s="220" t="s">
        <v>170</v>
      </c>
      <c r="H569" s="221">
        <v>102.5</v>
      </c>
      <c r="I569" s="222"/>
      <c r="J569" s="223">
        <f>ROUND(I569*H569,2)</f>
        <v>0</v>
      </c>
      <c r="K569" s="219" t="s">
        <v>171</v>
      </c>
      <c r="L569" s="47"/>
      <c r="M569" s="224" t="s">
        <v>19</v>
      </c>
      <c r="N569" s="225" t="s">
        <v>46</v>
      </c>
      <c r="O569" s="87"/>
      <c r="P569" s="226">
        <f>O569*H569</f>
        <v>0</v>
      </c>
      <c r="Q569" s="226">
        <v>0.0050000000000000001</v>
      </c>
      <c r="R569" s="226">
        <f>Q569*H569</f>
        <v>0.51249999999999996</v>
      </c>
      <c r="S569" s="226">
        <v>0</v>
      </c>
      <c r="T569" s="227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8" t="s">
        <v>311</v>
      </c>
      <c r="AT569" s="228" t="s">
        <v>167</v>
      </c>
      <c r="AU569" s="228" t="s">
        <v>84</v>
      </c>
      <c r="AY569" s="20" t="s">
        <v>165</v>
      </c>
      <c r="BE569" s="229">
        <f>IF(N569="základní",J569,0)</f>
        <v>0</v>
      </c>
      <c r="BF569" s="229">
        <f>IF(N569="snížená",J569,0)</f>
        <v>0</v>
      </c>
      <c r="BG569" s="229">
        <f>IF(N569="zákl. přenesená",J569,0)</f>
        <v>0</v>
      </c>
      <c r="BH569" s="229">
        <f>IF(N569="sníž. přenesená",J569,0)</f>
        <v>0</v>
      </c>
      <c r="BI569" s="229">
        <f>IF(N569="nulová",J569,0)</f>
        <v>0</v>
      </c>
      <c r="BJ569" s="20" t="s">
        <v>172</v>
      </c>
      <c r="BK569" s="229">
        <f>ROUND(I569*H569,2)</f>
        <v>0</v>
      </c>
      <c r="BL569" s="20" t="s">
        <v>311</v>
      </c>
      <c r="BM569" s="228" t="s">
        <v>641</v>
      </c>
    </row>
    <row r="570" s="2" customFormat="1">
      <c r="A570" s="41"/>
      <c r="B570" s="42"/>
      <c r="C570" s="43"/>
      <c r="D570" s="230" t="s">
        <v>174</v>
      </c>
      <c r="E570" s="43"/>
      <c r="F570" s="231" t="s">
        <v>642</v>
      </c>
      <c r="G570" s="43"/>
      <c r="H570" s="43"/>
      <c r="I570" s="232"/>
      <c r="J570" s="43"/>
      <c r="K570" s="43"/>
      <c r="L570" s="47"/>
      <c r="M570" s="233"/>
      <c r="N570" s="234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174</v>
      </c>
      <c r="AU570" s="20" t="s">
        <v>84</v>
      </c>
    </row>
    <row r="571" s="14" customFormat="1">
      <c r="A571" s="14"/>
      <c r="B571" s="247"/>
      <c r="C571" s="248"/>
      <c r="D571" s="237" t="s">
        <v>176</v>
      </c>
      <c r="E571" s="249" t="s">
        <v>19</v>
      </c>
      <c r="F571" s="250" t="s">
        <v>213</v>
      </c>
      <c r="G571" s="248"/>
      <c r="H571" s="249" t="s">
        <v>19</v>
      </c>
      <c r="I571" s="251"/>
      <c r="J571" s="248"/>
      <c r="K571" s="248"/>
      <c r="L571" s="252"/>
      <c r="M571" s="253"/>
      <c r="N571" s="254"/>
      <c r="O571" s="254"/>
      <c r="P571" s="254"/>
      <c r="Q571" s="254"/>
      <c r="R571" s="254"/>
      <c r="S571" s="254"/>
      <c r="T571" s="25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6" t="s">
        <v>176</v>
      </c>
      <c r="AU571" s="256" t="s">
        <v>84</v>
      </c>
      <c r="AV571" s="14" t="s">
        <v>79</v>
      </c>
      <c r="AW571" s="14" t="s">
        <v>33</v>
      </c>
      <c r="AX571" s="14" t="s">
        <v>72</v>
      </c>
      <c r="AY571" s="256" t="s">
        <v>165</v>
      </c>
    </row>
    <row r="572" s="13" customFormat="1">
      <c r="A572" s="13"/>
      <c r="B572" s="235"/>
      <c r="C572" s="236"/>
      <c r="D572" s="237" t="s">
        <v>176</v>
      </c>
      <c r="E572" s="238" t="s">
        <v>19</v>
      </c>
      <c r="F572" s="239" t="s">
        <v>435</v>
      </c>
      <c r="G572" s="236"/>
      <c r="H572" s="240">
        <v>3.7000000000000002</v>
      </c>
      <c r="I572" s="241"/>
      <c r="J572" s="236"/>
      <c r="K572" s="236"/>
      <c r="L572" s="242"/>
      <c r="M572" s="243"/>
      <c r="N572" s="244"/>
      <c r="O572" s="244"/>
      <c r="P572" s="244"/>
      <c r="Q572" s="244"/>
      <c r="R572" s="244"/>
      <c r="S572" s="244"/>
      <c r="T572" s="24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6" t="s">
        <v>176</v>
      </c>
      <c r="AU572" s="246" t="s">
        <v>84</v>
      </c>
      <c r="AV572" s="13" t="s">
        <v>84</v>
      </c>
      <c r="AW572" s="13" t="s">
        <v>33</v>
      </c>
      <c r="AX572" s="13" t="s">
        <v>72</v>
      </c>
      <c r="AY572" s="246" t="s">
        <v>165</v>
      </c>
    </row>
    <row r="573" s="13" customFormat="1">
      <c r="A573" s="13"/>
      <c r="B573" s="235"/>
      <c r="C573" s="236"/>
      <c r="D573" s="237" t="s">
        <v>176</v>
      </c>
      <c r="E573" s="238" t="s">
        <v>19</v>
      </c>
      <c r="F573" s="239" t="s">
        <v>439</v>
      </c>
      <c r="G573" s="236"/>
      <c r="H573" s="240">
        <v>2.2999999999999998</v>
      </c>
      <c r="I573" s="241"/>
      <c r="J573" s="236"/>
      <c r="K573" s="236"/>
      <c r="L573" s="242"/>
      <c r="M573" s="243"/>
      <c r="N573" s="244"/>
      <c r="O573" s="244"/>
      <c r="P573" s="244"/>
      <c r="Q573" s="244"/>
      <c r="R573" s="244"/>
      <c r="S573" s="244"/>
      <c r="T573" s="24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6" t="s">
        <v>176</v>
      </c>
      <c r="AU573" s="246" t="s">
        <v>84</v>
      </c>
      <c r="AV573" s="13" t="s">
        <v>84</v>
      </c>
      <c r="AW573" s="13" t="s">
        <v>33</v>
      </c>
      <c r="AX573" s="13" t="s">
        <v>72</v>
      </c>
      <c r="AY573" s="246" t="s">
        <v>165</v>
      </c>
    </row>
    <row r="574" s="13" customFormat="1">
      <c r="A574" s="13"/>
      <c r="B574" s="235"/>
      <c r="C574" s="236"/>
      <c r="D574" s="237" t="s">
        <v>176</v>
      </c>
      <c r="E574" s="238" t="s">
        <v>19</v>
      </c>
      <c r="F574" s="239" t="s">
        <v>440</v>
      </c>
      <c r="G574" s="236"/>
      <c r="H574" s="240">
        <v>7.2999999999999998</v>
      </c>
      <c r="I574" s="241"/>
      <c r="J574" s="236"/>
      <c r="K574" s="236"/>
      <c r="L574" s="242"/>
      <c r="M574" s="243"/>
      <c r="N574" s="244"/>
      <c r="O574" s="244"/>
      <c r="P574" s="244"/>
      <c r="Q574" s="244"/>
      <c r="R574" s="244"/>
      <c r="S574" s="244"/>
      <c r="T574" s="24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6" t="s">
        <v>176</v>
      </c>
      <c r="AU574" s="246" t="s">
        <v>84</v>
      </c>
      <c r="AV574" s="13" t="s">
        <v>84</v>
      </c>
      <c r="AW574" s="13" t="s">
        <v>33</v>
      </c>
      <c r="AX574" s="13" t="s">
        <v>72</v>
      </c>
      <c r="AY574" s="246" t="s">
        <v>165</v>
      </c>
    </row>
    <row r="575" s="13" customFormat="1">
      <c r="A575" s="13"/>
      <c r="B575" s="235"/>
      <c r="C575" s="236"/>
      <c r="D575" s="237" t="s">
        <v>176</v>
      </c>
      <c r="E575" s="238" t="s">
        <v>19</v>
      </c>
      <c r="F575" s="239" t="s">
        <v>441</v>
      </c>
      <c r="G575" s="236"/>
      <c r="H575" s="240">
        <v>18.800000000000001</v>
      </c>
      <c r="I575" s="241"/>
      <c r="J575" s="236"/>
      <c r="K575" s="236"/>
      <c r="L575" s="242"/>
      <c r="M575" s="243"/>
      <c r="N575" s="244"/>
      <c r="O575" s="244"/>
      <c r="P575" s="244"/>
      <c r="Q575" s="244"/>
      <c r="R575" s="244"/>
      <c r="S575" s="244"/>
      <c r="T575" s="24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6" t="s">
        <v>176</v>
      </c>
      <c r="AU575" s="246" t="s">
        <v>84</v>
      </c>
      <c r="AV575" s="13" t="s">
        <v>84</v>
      </c>
      <c r="AW575" s="13" t="s">
        <v>33</v>
      </c>
      <c r="AX575" s="13" t="s">
        <v>72</v>
      </c>
      <c r="AY575" s="246" t="s">
        <v>165</v>
      </c>
    </row>
    <row r="576" s="13" customFormat="1">
      <c r="A576" s="13"/>
      <c r="B576" s="235"/>
      <c r="C576" s="236"/>
      <c r="D576" s="237" t="s">
        <v>176</v>
      </c>
      <c r="E576" s="238" t="s">
        <v>19</v>
      </c>
      <c r="F576" s="239" t="s">
        <v>442</v>
      </c>
      <c r="G576" s="236"/>
      <c r="H576" s="240">
        <v>7.2999999999999998</v>
      </c>
      <c r="I576" s="241"/>
      <c r="J576" s="236"/>
      <c r="K576" s="236"/>
      <c r="L576" s="242"/>
      <c r="M576" s="243"/>
      <c r="N576" s="244"/>
      <c r="O576" s="244"/>
      <c r="P576" s="244"/>
      <c r="Q576" s="244"/>
      <c r="R576" s="244"/>
      <c r="S576" s="244"/>
      <c r="T576" s="24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6" t="s">
        <v>176</v>
      </c>
      <c r="AU576" s="246" t="s">
        <v>84</v>
      </c>
      <c r="AV576" s="13" t="s">
        <v>84</v>
      </c>
      <c r="AW576" s="13" t="s">
        <v>33</v>
      </c>
      <c r="AX576" s="13" t="s">
        <v>72</v>
      </c>
      <c r="AY576" s="246" t="s">
        <v>165</v>
      </c>
    </row>
    <row r="577" s="13" customFormat="1">
      <c r="A577" s="13"/>
      <c r="B577" s="235"/>
      <c r="C577" s="236"/>
      <c r="D577" s="237" t="s">
        <v>176</v>
      </c>
      <c r="E577" s="238" t="s">
        <v>19</v>
      </c>
      <c r="F577" s="239" t="s">
        <v>443</v>
      </c>
      <c r="G577" s="236"/>
      <c r="H577" s="240">
        <v>16.5</v>
      </c>
      <c r="I577" s="241"/>
      <c r="J577" s="236"/>
      <c r="K577" s="236"/>
      <c r="L577" s="242"/>
      <c r="M577" s="243"/>
      <c r="N577" s="244"/>
      <c r="O577" s="244"/>
      <c r="P577" s="244"/>
      <c r="Q577" s="244"/>
      <c r="R577" s="244"/>
      <c r="S577" s="244"/>
      <c r="T577" s="24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6" t="s">
        <v>176</v>
      </c>
      <c r="AU577" s="246" t="s">
        <v>84</v>
      </c>
      <c r="AV577" s="13" t="s">
        <v>84</v>
      </c>
      <c r="AW577" s="13" t="s">
        <v>33</v>
      </c>
      <c r="AX577" s="13" t="s">
        <v>72</v>
      </c>
      <c r="AY577" s="246" t="s">
        <v>165</v>
      </c>
    </row>
    <row r="578" s="13" customFormat="1">
      <c r="A578" s="13"/>
      <c r="B578" s="235"/>
      <c r="C578" s="236"/>
      <c r="D578" s="237" t="s">
        <v>176</v>
      </c>
      <c r="E578" s="238" t="s">
        <v>19</v>
      </c>
      <c r="F578" s="239" t="s">
        <v>444</v>
      </c>
      <c r="G578" s="236"/>
      <c r="H578" s="240">
        <v>7.2999999999999998</v>
      </c>
      <c r="I578" s="241"/>
      <c r="J578" s="236"/>
      <c r="K578" s="236"/>
      <c r="L578" s="242"/>
      <c r="M578" s="243"/>
      <c r="N578" s="244"/>
      <c r="O578" s="244"/>
      <c r="P578" s="244"/>
      <c r="Q578" s="244"/>
      <c r="R578" s="244"/>
      <c r="S578" s="244"/>
      <c r="T578" s="24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6" t="s">
        <v>176</v>
      </c>
      <c r="AU578" s="246" t="s">
        <v>84</v>
      </c>
      <c r="AV578" s="13" t="s">
        <v>84</v>
      </c>
      <c r="AW578" s="13" t="s">
        <v>33</v>
      </c>
      <c r="AX578" s="13" t="s">
        <v>72</v>
      </c>
      <c r="AY578" s="246" t="s">
        <v>165</v>
      </c>
    </row>
    <row r="579" s="13" customFormat="1">
      <c r="A579" s="13"/>
      <c r="B579" s="235"/>
      <c r="C579" s="236"/>
      <c r="D579" s="237" t="s">
        <v>176</v>
      </c>
      <c r="E579" s="238" t="s">
        <v>19</v>
      </c>
      <c r="F579" s="239" t="s">
        <v>445</v>
      </c>
      <c r="G579" s="236"/>
      <c r="H579" s="240">
        <v>17.800000000000001</v>
      </c>
      <c r="I579" s="241"/>
      <c r="J579" s="236"/>
      <c r="K579" s="236"/>
      <c r="L579" s="242"/>
      <c r="M579" s="243"/>
      <c r="N579" s="244"/>
      <c r="O579" s="244"/>
      <c r="P579" s="244"/>
      <c r="Q579" s="244"/>
      <c r="R579" s="244"/>
      <c r="S579" s="244"/>
      <c r="T579" s="24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6" t="s">
        <v>176</v>
      </c>
      <c r="AU579" s="246" t="s">
        <v>84</v>
      </c>
      <c r="AV579" s="13" t="s">
        <v>84</v>
      </c>
      <c r="AW579" s="13" t="s">
        <v>33</v>
      </c>
      <c r="AX579" s="13" t="s">
        <v>72</v>
      </c>
      <c r="AY579" s="246" t="s">
        <v>165</v>
      </c>
    </row>
    <row r="580" s="13" customFormat="1">
      <c r="A580" s="13"/>
      <c r="B580" s="235"/>
      <c r="C580" s="236"/>
      <c r="D580" s="237" t="s">
        <v>176</v>
      </c>
      <c r="E580" s="238" t="s">
        <v>19</v>
      </c>
      <c r="F580" s="239" t="s">
        <v>446</v>
      </c>
      <c r="G580" s="236"/>
      <c r="H580" s="240">
        <v>4.9000000000000004</v>
      </c>
      <c r="I580" s="241"/>
      <c r="J580" s="236"/>
      <c r="K580" s="236"/>
      <c r="L580" s="242"/>
      <c r="M580" s="243"/>
      <c r="N580" s="244"/>
      <c r="O580" s="244"/>
      <c r="P580" s="244"/>
      <c r="Q580" s="244"/>
      <c r="R580" s="244"/>
      <c r="S580" s="244"/>
      <c r="T580" s="24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6" t="s">
        <v>176</v>
      </c>
      <c r="AU580" s="246" t="s">
        <v>84</v>
      </c>
      <c r="AV580" s="13" t="s">
        <v>84</v>
      </c>
      <c r="AW580" s="13" t="s">
        <v>33</v>
      </c>
      <c r="AX580" s="13" t="s">
        <v>72</v>
      </c>
      <c r="AY580" s="246" t="s">
        <v>165</v>
      </c>
    </row>
    <row r="581" s="13" customFormat="1">
      <c r="A581" s="13"/>
      <c r="B581" s="235"/>
      <c r="C581" s="236"/>
      <c r="D581" s="237" t="s">
        <v>176</v>
      </c>
      <c r="E581" s="238" t="s">
        <v>19</v>
      </c>
      <c r="F581" s="239" t="s">
        <v>447</v>
      </c>
      <c r="G581" s="236"/>
      <c r="H581" s="240">
        <v>2.1000000000000001</v>
      </c>
      <c r="I581" s="241"/>
      <c r="J581" s="236"/>
      <c r="K581" s="236"/>
      <c r="L581" s="242"/>
      <c r="M581" s="243"/>
      <c r="N581" s="244"/>
      <c r="O581" s="244"/>
      <c r="P581" s="244"/>
      <c r="Q581" s="244"/>
      <c r="R581" s="244"/>
      <c r="S581" s="244"/>
      <c r="T581" s="24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6" t="s">
        <v>176</v>
      </c>
      <c r="AU581" s="246" t="s">
        <v>84</v>
      </c>
      <c r="AV581" s="13" t="s">
        <v>84</v>
      </c>
      <c r="AW581" s="13" t="s">
        <v>33</v>
      </c>
      <c r="AX581" s="13" t="s">
        <v>72</v>
      </c>
      <c r="AY581" s="246" t="s">
        <v>165</v>
      </c>
    </row>
    <row r="582" s="16" customFormat="1">
      <c r="A582" s="16"/>
      <c r="B582" s="268"/>
      <c r="C582" s="269"/>
      <c r="D582" s="237" t="s">
        <v>176</v>
      </c>
      <c r="E582" s="270" t="s">
        <v>19</v>
      </c>
      <c r="F582" s="271" t="s">
        <v>252</v>
      </c>
      <c r="G582" s="269"/>
      <c r="H582" s="272">
        <v>88</v>
      </c>
      <c r="I582" s="273"/>
      <c r="J582" s="269"/>
      <c r="K582" s="269"/>
      <c r="L582" s="274"/>
      <c r="M582" s="275"/>
      <c r="N582" s="276"/>
      <c r="O582" s="276"/>
      <c r="P582" s="276"/>
      <c r="Q582" s="276"/>
      <c r="R582" s="276"/>
      <c r="S582" s="276"/>
      <c r="T582" s="277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T582" s="278" t="s">
        <v>176</v>
      </c>
      <c r="AU582" s="278" t="s">
        <v>84</v>
      </c>
      <c r="AV582" s="16" t="s">
        <v>89</v>
      </c>
      <c r="AW582" s="16" t="s">
        <v>33</v>
      </c>
      <c r="AX582" s="16" t="s">
        <v>72</v>
      </c>
      <c r="AY582" s="278" t="s">
        <v>165</v>
      </c>
    </row>
    <row r="583" s="13" customFormat="1">
      <c r="A583" s="13"/>
      <c r="B583" s="235"/>
      <c r="C583" s="236"/>
      <c r="D583" s="237" t="s">
        <v>176</v>
      </c>
      <c r="E583" s="238" t="s">
        <v>19</v>
      </c>
      <c r="F583" s="239" t="s">
        <v>436</v>
      </c>
      <c r="G583" s="236"/>
      <c r="H583" s="240">
        <v>5.5</v>
      </c>
      <c r="I583" s="241"/>
      <c r="J583" s="236"/>
      <c r="K583" s="236"/>
      <c r="L583" s="242"/>
      <c r="M583" s="243"/>
      <c r="N583" s="244"/>
      <c r="O583" s="244"/>
      <c r="P583" s="244"/>
      <c r="Q583" s="244"/>
      <c r="R583" s="244"/>
      <c r="S583" s="244"/>
      <c r="T583" s="24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6" t="s">
        <v>176</v>
      </c>
      <c r="AU583" s="246" t="s">
        <v>84</v>
      </c>
      <c r="AV583" s="13" t="s">
        <v>84</v>
      </c>
      <c r="AW583" s="13" t="s">
        <v>33</v>
      </c>
      <c r="AX583" s="13" t="s">
        <v>72</v>
      </c>
      <c r="AY583" s="246" t="s">
        <v>165</v>
      </c>
    </row>
    <row r="584" s="13" customFormat="1">
      <c r="A584" s="13"/>
      <c r="B584" s="235"/>
      <c r="C584" s="236"/>
      <c r="D584" s="237" t="s">
        <v>176</v>
      </c>
      <c r="E584" s="238" t="s">
        <v>19</v>
      </c>
      <c r="F584" s="239" t="s">
        <v>437</v>
      </c>
      <c r="G584" s="236"/>
      <c r="H584" s="240">
        <v>2.6000000000000001</v>
      </c>
      <c r="I584" s="241"/>
      <c r="J584" s="236"/>
      <c r="K584" s="236"/>
      <c r="L584" s="242"/>
      <c r="M584" s="243"/>
      <c r="N584" s="244"/>
      <c r="O584" s="244"/>
      <c r="P584" s="244"/>
      <c r="Q584" s="244"/>
      <c r="R584" s="244"/>
      <c r="S584" s="244"/>
      <c r="T584" s="24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6" t="s">
        <v>176</v>
      </c>
      <c r="AU584" s="246" t="s">
        <v>84</v>
      </c>
      <c r="AV584" s="13" t="s">
        <v>84</v>
      </c>
      <c r="AW584" s="13" t="s">
        <v>33</v>
      </c>
      <c r="AX584" s="13" t="s">
        <v>72</v>
      </c>
      <c r="AY584" s="246" t="s">
        <v>165</v>
      </c>
    </row>
    <row r="585" s="13" customFormat="1">
      <c r="A585" s="13"/>
      <c r="B585" s="235"/>
      <c r="C585" s="236"/>
      <c r="D585" s="237" t="s">
        <v>176</v>
      </c>
      <c r="E585" s="238" t="s">
        <v>19</v>
      </c>
      <c r="F585" s="239" t="s">
        <v>438</v>
      </c>
      <c r="G585" s="236"/>
      <c r="H585" s="240">
        <v>4.0999999999999996</v>
      </c>
      <c r="I585" s="241"/>
      <c r="J585" s="236"/>
      <c r="K585" s="236"/>
      <c r="L585" s="242"/>
      <c r="M585" s="243"/>
      <c r="N585" s="244"/>
      <c r="O585" s="244"/>
      <c r="P585" s="244"/>
      <c r="Q585" s="244"/>
      <c r="R585" s="244"/>
      <c r="S585" s="244"/>
      <c r="T585" s="24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6" t="s">
        <v>176</v>
      </c>
      <c r="AU585" s="246" t="s">
        <v>84</v>
      </c>
      <c r="AV585" s="13" t="s">
        <v>84</v>
      </c>
      <c r="AW585" s="13" t="s">
        <v>33</v>
      </c>
      <c r="AX585" s="13" t="s">
        <v>72</v>
      </c>
      <c r="AY585" s="246" t="s">
        <v>165</v>
      </c>
    </row>
    <row r="586" s="13" customFormat="1">
      <c r="A586" s="13"/>
      <c r="B586" s="235"/>
      <c r="C586" s="236"/>
      <c r="D586" s="237" t="s">
        <v>176</v>
      </c>
      <c r="E586" s="238" t="s">
        <v>19</v>
      </c>
      <c r="F586" s="239" t="s">
        <v>439</v>
      </c>
      <c r="G586" s="236"/>
      <c r="H586" s="240">
        <v>2.2999999999999998</v>
      </c>
      <c r="I586" s="241"/>
      <c r="J586" s="236"/>
      <c r="K586" s="236"/>
      <c r="L586" s="242"/>
      <c r="M586" s="243"/>
      <c r="N586" s="244"/>
      <c r="O586" s="244"/>
      <c r="P586" s="244"/>
      <c r="Q586" s="244"/>
      <c r="R586" s="244"/>
      <c r="S586" s="244"/>
      <c r="T586" s="24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6" t="s">
        <v>176</v>
      </c>
      <c r="AU586" s="246" t="s">
        <v>84</v>
      </c>
      <c r="AV586" s="13" t="s">
        <v>84</v>
      </c>
      <c r="AW586" s="13" t="s">
        <v>33</v>
      </c>
      <c r="AX586" s="13" t="s">
        <v>72</v>
      </c>
      <c r="AY586" s="246" t="s">
        <v>165</v>
      </c>
    </row>
    <row r="587" s="16" customFormat="1">
      <c r="A587" s="16"/>
      <c r="B587" s="268"/>
      <c r="C587" s="269"/>
      <c r="D587" s="237" t="s">
        <v>176</v>
      </c>
      <c r="E587" s="270" t="s">
        <v>19</v>
      </c>
      <c r="F587" s="271" t="s">
        <v>252</v>
      </c>
      <c r="G587" s="269"/>
      <c r="H587" s="272">
        <v>14.5</v>
      </c>
      <c r="I587" s="273"/>
      <c r="J587" s="269"/>
      <c r="K587" s="269"/>
      <c r="L587" s="274"/>
      <c r="M587" s="275"/>
      <c r="N587" s="276"/>
      <c r="O587" s="276"/>
      <c r="P587" s="276"/>
      <c r="Q587" s="276"/>
      <c r="R587" s="276"/>
      <c r="S587" s="276"/>
      <c r="T587" s="277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T587" s="278" t="s">
        <v>176</v>
      </c>
      <c r="AU587" s="278" t="s">
        <v>84</v>
      </c>
      <c r="AV587" s="16" t="s">
        <v>89</v>
      </c>
      <c r="AW587" s="16" t="s">
        <v>33</v>
      </c>
      <c r="AX587" s="16" t="s">
        <v>72</v>
      </c>
      <c r="AY587" s="278" t="s">
        <v>165</v>
      </c>
    </row>
    <row r="588" s="15" customFormat="1">
      <c r="A588" s="15"/>
      <c r="B588" s="257"/>
      <c r="C588" s="258"/>
      <c r="D588" s="237" t="s">
        <v>176</v>
      </c>
      <c r="E588" s="259" t="s">
        <v>19</v>
      </c>
      <c r="F588" s="260" t="s">
        <v>198</v>
      </c>
      <c r="G588" s="258"/>
      <c r="H588" s="261">
        <v>102.5</v>
      </c>
      <c r="I588" s="262"/>
      <c r="J588" s="258"/>
      <c r="K588" s="258"/>
      <c r="L588" s="263"/>
      <c r="M588" s="264"/>
      <c r="N588" s="265"/>
      <c r="O588" s="265"/>
      <c r="P588" s="265"/>
      <c r="Q588" s="265"/>
      <c r="R588" s="265"/>
      <c r="S588" s="265"/>
      <c r="T588" s="266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7" t="s">
        <v>176</v>
      </c>
      <c r="AU588" s="267" t="s">
        <v>84</v>
      </c>
      <c r="AV588" s="15" t="s">
        <v>105</v>
      </c>
      <c r="AW588" s="15" t="s">
        <v>33</v>
      </c>
      <c r="AX588" s="15" t="s">
        <v>79</v>
      </c>
      <c r="AY588" s="267" t="s">
        <v>165</v>
      </c>
    </row>
    <row r="589" s="2" customFormat="1" ht="24.15" customHeight="1">
      <c r="A589" s="41"/>
      <c r="B589" s="42"/>
      <c r="C589" s="217" t="s">
        <v>643</v>
      </c>
      <c r="D589" s="217" t="s">
        <v>167</v>
      </c>
      <c r="E589" s="218" t="s">
        <v>644</v>
      </c>
      <c r="F589" s="219" t="s">
        <v>645</v>
      </c>
      <c r="G589" s="220" t="s">
        <v>170</v>
      </c>
      <c r="H589" s="221">
        <v>102.5</v>
      </c>
      <c r="I589" s="222"/>
      <c r="J589" s="223">
        <f>ROUND(I589*H589,2)</f>
        <v>0</v>
      </c>
      <c r="K589" s="219" t="s">
        <v>171</v>
      </c>
      <c r="L589" s="47"/>
      <c r="M589" s="224" t="s">
        <v>19</v>
      </c>
      <c r="N589" s="225" t="s">
        <v>46</v>
      </c>
      <c r="O589" s="87"/>
      <c r="P589" s="226">
        <f>O589*H589</f>
        <v>0</v>
      </c>
      <c r="Q589" s="226">
        <v>0.0050000000000000001</v>
      </c>
      <c r="R589" s="226">
        <f>Q589*H589</f>
        <v>0.51249999999999996</v>
      </c>
      <c r="S589" s="226">
        <v>0</v>
      </c>
      <c r="T589" s="227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28" t="s">
        <v>311</v>
      </c>
      <c r="AT589" s="228" t="s">
        <v>167</v>
      </c>
      <c r="AU589" s="228" t="s">
        <v>84</v>
      </c>
      <c r="AY589" s="20" t="s">
        <v>165</v>
      </c>
      <c r="BE589" s="229">
        <f>IF(N589="základní",J589,0)</f>
        <v>0</v>
      </c>
      <c r="BF589" s="229">
        <f>IF(N589="snížená",J589,0)</f>
        <v>0</v>
      </c>
      <c r="BG589" s="229">
        <f>IF(N589="zákl. přenesená",J589,0)</f>
        <v>0</v>
      </c>
      <c r="BH589" s="229">
        <f>IF(N589="sníž. přenesená",J589,0)</f>
        <v>0</v>
      </c>
      <c r="BI589" s="229">
        <f>IF(N589="nulová",J589,0)</f>
        <v>0</v>
      </c>
      <c r="BJ589" s="20" t="s">
        <v>172</v>
      </c>
      <c r="BK589" s="229">
        <f>ROUND(I589*H589,2)</f>
        <v>0</v>
      </c>
      <c r="BL589" s="20" t="s">
        <v>311</v>
      </c>
      <c r="BM589" s="228" t="s">
        <v>646</v>
      </c>
    </row>
    <row r="590" s="2" customFormat="1">
      <c r="A590" s="41"/>
      <c r="B590" s="42"/>
      <c r="C590" s="43"/>
      <c r="D590" s="230" t="s">
        <v>174</v>
      </c>
      <c r="E590" s="43"/>
      <c r="F590" s="231" t="s">
        <v>647</v>
      </c>
      <c r="G590" s="43"/>
      <c r="H590" s="43"/>
      <c r="I590" s="232"/>
      <c r="J590" s="43"/>
      <c r="K590" s="43"/>
      <c r="L590" s="47"/>
      <c r="M590" s="233"/>
      <c r="N590" s="234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174</v>
      </c>
      <c r="AU590" s="20" t="s">
        <v>84</v>
      </c>
    </row>
    <row r="591" s="13" customFormat="1">
      <c r="A591" s="13"/>
      <c r="B591" s="235"/>
      <c r="C591" s="236"/>
      <c r="D591" s="237" t="s">
        <v>176</v>
      </c>
      <c r="E591" s="238" t="s">
        <v>19</v>
      </c>
      <c r="F591" s="239" t="s">
        <v>308</v>
      </c>
      <c r="G591" s="236"/>
      <c r="H591" s="240">
        <v>102.5</v>
      </c>
      <c r="I591" s="241"/>
      <c r="J591" s="236"/>
      <c r="K591" s="236"/>
      <c r="L591" s="242"/>
      <c r="M591" s="243"/>
      <c r="N591" s="244"/>
      <c r="O591" s="244"/>
      <c r="P591" s="244"/>
      <c r="Q591" s="244"/>
      <c r="R591" s="244"/>
      <c r="S591" s="244"/>
      <c r="T591" s="24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6" t="s">
        <v>176</v>
      </c>
      <c r="AU591" s="246" t="s">
        <v>84</v>
      </c>
      <c r="AV591" s="13" t="s">
        <v>84</v>
      </c>
      <c r="AW591" s="13" t="s">
        <v>33</v>
      </c>
      <c r="AX591" s="13" t="s">
        <v>72</v>
      </c>
      <c r="AY591" s="246" t="s">
        <v>165</v>
      </c>
    </row>
    <row r="592" s="16" customFormat="1">
      <c r="A592" s="16"/>
      <c r="B592" s="268"/>
      <c r="C592" s="269"/>
      <c r="D592" s="237" t="s">
        <v>176</v>
      </c>
      <c r="E592" s="270" t="s">
        <v>19</v>
      </c>
      <c r="F592" s="271" t="s">
        <v>252</v>
      </c>
      <c r="G592" s="269"/>
      <c r="H592" s="272">
        <v>102.5</v>
      </c>
      <c r="I592" s="273"/>
      <c r="J592" s="269"/>
      <c r="K592" s="269"/>
      <c r="L592" s="274"/>
      <c r="M592" s="275"/>
      <c r="N592" s="276"/>
      <c r="O592" s="276"/>
      <c r="P592" s="276"/>
      <c r="Q592" s="276"/>
      <c r="R592" s="276"/>
      <c r="S592" s="276"/>
      <c r="T592" s="277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78" t="s">
        <v>176</v>
      </c>
      <c r="AU592" s="278" t="s">
        <v>84</v>
      </c>
      <c r="AV592" s="16" t="s">
        <v>89</v>
      </c>
      <c r="AW592" s="16" t="s">
        <v>33</v>
      </c>
      <c r="AX592" s="16" t="s">
        <v>79</v>
      </c>
      <c r="AY592" s="278" t="s">
        <v>165</v>
      </c>
    </row>
    <row r="593" s="2" customFormat="1" ht="24.15" customHeight="1">
      <c r="A593" s="41"/>
      <c r="B593" s="42"/>
      <c r="C593" s="217" t="s">
        <v>648</v>
      </c>
      <c r="D593" s="217" t="s">
        <v>167</v>
      </c>
      <c r="E593" s="218" t="s">
        <v>649</v>
      </c>
      <c r="F593" s="219" t="s">
        <v>650</v>
      </c>
      <c r="G593" s="220" t="s">
        <v>170</v>
      </c>
      <c r="H593" s="221">
        <v>88</v>
      </c>
      <c r="I593" s="222"/>
      <c r="J593" s="223">
        <f>ROUND(I593*H593,2)</f>
        <v>0</v>
      </c>
      <c r="K593" s="219" t="s">
        <v>171</v>
      </c>
      <c r="L593" s="47"/>
      <c r="M593" s="224" t="s">
        <v>19</v>
      </c>
      <c r="N593" s="225" t="s">
        <v>46</v>
      </c>
      <c r="O593" s="87"/>
      <c r="P593" s="226">
        <f>O593*H593</f>
        <v>0</v>
      </c>
      <c r="Q593" s="226">
        <v>0.024830000000000001</v>
      </c>
      <c r="R593" s="226">
        <f>Q593*H593</f>
        <v>2.1850400000000003</v>
      </c>
      <c r="S593" s="226">
        <v>0</v>
      </c>
      <c r="T593" s="227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28" t="s">
        <v>311</v>
      </c>
      <c r="AT593" s="228" t="s">
        <v>167</v>
      </c>
      <c r="AU593" s="228" t="s">
        <v>84</v>
      </c>
      <c r="AY593" s="20" t="s">
        <v>165</v>
      </c>
      <c r="BE593" s="229">
        <f>IF(N593="základní",J593,0)</f>
        <v>0</v>
      </c>
      <c r="BF593" s="229">
        <f>IF(N593="snížená",J593,0)</f>
        <v>0</v>
      </c>
      <c r="BG593" s="229">
        <f>IF(N593="zákl. přenesená",J593,0)</f>
        <v>0</v>
      </c>
      <c r="BH593" s="229">
        <f>IF(N593="sníž. přenesená",J593,0)</f>
        <v>0</v>
      </c>
      <c r="BI593" s="229">
        <f>IF(N593="nulová",J593,0)</f>
        <v>0</v>
      </c>
      <c r="BJ593" s="20" t="s">
        <v>172</v>
      </c>
      <c r="BK593" s="229">
        <f>ROUND(I593*H593,2)</f>
        <v>0</v>
      </c>
      <c r="BL593" s="20" t="s">
        <v>311</v>
      </c>
      <c r="BM593" s="228" t="s">
        <v>651</v>
      </c>
    </row>
    <row r="594" s="2" customFormat="1">
      <c r="A594" s="41"/>
      <c r="B594" s="42"/>
      <c r="C594" s="43"/>
      <c r="D594" s="230" t="s">
        <v>174</v>
      </c>
      <c r="E594" s="43"/>
      <c r="F594" s="231" t="s">
        <v>652</v>
      </c>
      <c r="G594" s="43"/>
      <c r="H594" s="43"/>
      <c r="I594" s="232"/>
      <c r="J594" s="43"/>
      <c r="K594" s="43"/>
      <c r="L594" s="47"/>
      <c r="M594" s="233"/>
      <c r="N594" s="234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174</v>
      </c>
      <c r="AU594" s="20" t="s">
        <v>84</v>
      </c>
    </row>
    <row r="595" s="14" customFormat="1">
      <c r="A595" s="14"/>
      <c r="B595" s="247"/>
      <c r="C595" s="248"/>
      <c r="D595" s="237" t="s">
        <v>176</v>
      </c>
      <c r="E595" s="249" t="s">
        <v>19</v>
      </c>
      <c r="F595" s="250" t="s">
        <v>213</v>
      </c>
      <c r="G595" s="248"/>
      <c r="H595" s="249" t="s">
        <v>19</v>
      </c>
      <c r="I595" s="251"/>
      <c r="J595" s="248"/>
      <c r="K595" s="248"/>
      <c r="L595" s="252"/>
      <c r="M595" s="253"/>
      <c r="N595" s="254"/>
      <c r="O595" s="254"/>
      <c r="P595" s="254"/>
      <c r="Q595" s="254"/>
      <c r="R595" s="254"/>
      <c r="S595" s="254"/>
      <c r="T595" s="25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6" t="s">
        <v>176</v>
      </c>
      <c r="AU595" s="256" t="s">
        <v>84</v>
      </c>
      <c r="AV595" s="14" t="s">
        <v>79</v>
      </c>
      <c r="AW595" s="14" t="s">
        <v>33</v>
      </c>
      <c r="AX595" s="14" t="s">
        <v>72</v>
      </c>
      <c r="AY595" s="256" t="s">
        <v>165</v>
      </c>
    </row>
    <row r="596" s="13" customFormat="1">
      <c r="A596" s="13"/>
      <c r="B596" s="235"/>
      <c r="C596" s="236"/>
      <c r="D596" s="237" t="s">
        <v>176</v>
      </c>
      <c r="E596" s="238" t="s">
        <v>19</v>
      </c>
      <c r="F596" s="239" t="s">
        <v>435</v>
      </c>
      <c r="G596" s="236"/>
      <c r="H596" s="240">
        <v>3.7000000000000002</v>
      </c>
      <c r="I596" s="241"/>
      <c r="J596" s="236"/>
      <c r="K596" s="236"/>
      <c r="L596" s="242"/>
      <c r="M596" s="243"/>
      <c r="N596" s="244"/>
      <c r="O596" s="244"/>
      <c r="P596" s="244"/>
      <c r="Q596" s="244"/>
      <c r="R596" s="244"/>
      <c r="S596" s="244"/>
      <c r="T596" s="24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6" t="s">
        <v>176</v>
      </c>
      <c r="AU596" s="246" t="s">
        <v>84</v>
      </c>
      <c r="AV596" s="13" t="s">
        <v>84</v>
      </c>
      <c r="AW596" s="13" t="s">
        <v>33</v>
      </c>
      <c r="AX596" s="13" t="s">
        <v>72</v>
      </c>
      <c r="AY596" s="246" t="s">
        <v>165</v>
      </c>
    </row>
    <row r="597" s="13" customFormat="1">
      <c r="A597" s="13"/>
      <c r="B597" s="235"/>
      <c r="C597" s="236"/>
      <c r="D597" s="237" t="s">
        <v>176</v>
      </c>
      <c r="E597" s="238" t="s">
        <v>19</v>
      </c>
      <c r="F597" s="239" t="s">
        <v>439</v>
      </c>
      <c r="G597" s="236"/>
      <c r="H597" s="240">
        <v>2.2999999999999998</v>
      </c>
      <c r="I597" s="241"/>
      <c r="J597" s="236"/>
      <c r="K597" s="236"/>
      <c r="L597" s="242"/>
      <c r="M597" s="243"/>
      <c r="N597" s="244"/>
      <c r="O597" s="244"/>
      <c r="P597" s="244"/>
      <c r="Q597" s="244"/>
      <c r="R597" s="244"/>
      <c r="S597" s="244"/>
      <c r="T597" s="24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6" t="s">
        <v>176</v>
      </c>
      <c r="AU597" s="246" t="s">
        <v>84</v>
      </c>
      <c r="AV597" s="13" t="s">
        <v>84</v>
      </c>
      <c r="AW597" s="13" t="s">
        <v>33</v>
      </c>
      <c r="AX597" s="13" t="s">
        <v>72</v>
      </c>
      <c r="AY597" s="246" t="s">
        <v>165</v>
      </c>
    </row>
    <row r="598" s="13" customFormat="1">
      <c r="A598" s="13"/>
      <c r="B598" s="235"/>
      <c r="C598" s="236"/>
      <c r="D598" s="237" t="s">
        <v>176</v>
      </c>
      <c r="E598" s="238" t="s">
        <v>19</v>
      </c>
      <c r="F598" s="239" t="s">
        <v>440</v>
      </c>
      <c r="G598" s="236"/>
      <c r="H598" s="240">
        <v>7.2999999999999998</v>
      </c>
      <c r="I598" s="241"/>
      <c r="J598" s="236"/>
      <c r="K598" s="236"/>
      <c r="L598" s="242"/>
      <c r="M598" s="243"/>
      <c r="N598" s="244"/>
      <c r="O598" s="244"/>
      <c r="P598" s="244"/>
      <c r="Q598" s="244"/>
      <c r="R598" s="244"/>
      <c r="S598" s="244"/>
      <c r="T598" s="24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6" t="s">
        <v>176</v>
      </c>
      <c r="AU598" s="246" t="s">
        <v>84</v>
      </c>
      <c r="AV598" s="13" t="s">
        <v>84</v>
      </c>
      <c r="AW598" s="13" t="s">
        <v>33</v>
      </c>
      <c r="AX598" s="13" t="s">
        <v>72</v>
      </c>
      <c r="AY598" s="246" t="s">
        <v>165</v>
      </c>
    </row>
    <row r="599" s="13" customFormat="1">
      <c r="A599" s="13"/>
      <c r="B599" s="235"/>
      <c r="C599" s="236"/>
      <c r="D599" s="237" t="s">
        <v>176</v>
      </c>
      <c r="E599" s="238" t="s">
        <v>19</v>
      </c>
      <c r="F599" s="239" t="s">
        <v>441</v>
      </c>
      <c r="G599" s="236"/>
      <c r="H599" s="240">
        <v>18.800000000000001</v>
      </c>
      <c r="I599" s="241"/>
      <c r="J599" s="236"/>
      <c r="K599" s="236"/>
      <c r="L599" s="242"/>
      <c r="M599" s="243"/>
      <c r="N599" s="244"/>
      <c r="O599" s="244"/>
      <c r="P599" s="244"/>
      <c r="Q599" s="244"/>
      <c r="R599" s="244"/>
      <c r="S599" s="244"/>
      <c r="T599" s="24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6" t="s">
        <v>176</v>
      </c>
      <c r="AU599" s="246" t="s">
        <v>84</v>
      </c>
      <c r="AV599" s="13" t="s">
        <v>84</v>
      </c>
      <c r="AW599" s="13" t="s">
        <v>33</v>
      </c>
      <c r="AX599" s="13" t="s">
        <v>72</v>
      </c>
      <c r="AY599" s="246" t="s">
        <v>165</v>
      </c>
    </row>
    <row r="600" s="13" customFormat="1">
      <c r="A600" s="13"/>
      <c r="B600" s="235"/>
      <c r="C600" s="236"/>
      <c r="D600" s="237" t="s">
        <v>176</v>
      </c>
      <c r="E600" s="238" t="s">
        <v>19</v>
      </c>
      <c r="F600" s="239" t="s">
        <v>442</v>
      </c>
      <c r="G600" s="236"/>
      <c r="H600" s="240">
        <v>7.2999999999999998</v>
      </c>
      <c r="I600" s="241"/>
      <c r="J600" s="236"/>
      <c r="K600" s="236"/>
      <c r="L600" s="242"/>
      <c r="M600" s="243"/>
      <c r="N600" s="244"/>
      <c r="O600" s="244"/>
      <c r="P600" s="244"/>
      <c r="Q600" s="244"/>
      <c r="R600" s="244"/>
      <c r="S600" s="244"/>
      <c r="T600" s="24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6" t="s">
        <v>176</v>
      </c>
      <c r="AU600" s="246" t="s">
        <v>84</v>
      </c>
      <c r="AV600" s="13" t="s">
        <v>84</v>
      </c>
      <c r="AW600" s="13" t="s">
        <v>33</v>
      </c>
      <c r="AX600" s="13" t="s">
        <v>72</v>
      </c>
      <c r="AY600" s="246" t="s">
        <v>165</v>
      </c>
    </row>
    <row r="601" s="13" customFormat="1">
      <c r="A601" s="13"/>
      <c r="B601" s="235"/>
      <c r="C601" s="236"/>
      <c r="D601" s="237" t="s">
        <v>176</v>
      </c>
      <c r="E601" s="238" t="s">
        <v>19</v>
      </c>
      <c r="F601" s="239" t="s">
        <v>443</v>
      </c>
      <c r="G601" s="236"/>
      <c r="H601" s="240">
        <v>16.5</v>
      </c>
      <c r="I601" s="241"/>
      <c r="J601" s="236"/>
      <c r="K601" s="236"/>
      <c r="L601" s="242"/>
      <c r="M601" s="243"/>
      <c r="N601" s="244"/>
      <c r="O601" s="244"/>
      <c r="P601" s="244"/>
      <c r="Q601" s="244"/>
      <c r="R601" s="244"/>
      <c r="S601" s="244"/>
      <c r="T601" s="245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6" t="s">
        <v>176</v>
      </c>
      <c r="AU601" s="246" t="s">
        <v>84</v>
      </c>
      <c r="AV601" s="13" t="s">
        <v>84</v>
      </c>
      <c r="AW601" s="13" t="s">
        <v>33</v>
      </c>
      <c r="AX601" s="13" t="s">
        <v>72</v>
      </c>
      <c r="AY601" s="246" t="s">
        <v>165</v>
      </c>
    </row>
    <row r="602" s="13" customFormat="1">
      <c r="A602" s="13"/>
      <c r="B602" s="235"/>
      <c r="C602" s="236"/>
      <c r="D602" s="237" t="s">
        <v>176</v>
      </c>
      <c r="E602" s="238" t="s">
        <v>19</v>
      </c>
      <c r="F602" s="239" t="s">
        <v>444</v>
      </c>
      <c r="G602" s="236"/>
      <c r="H602" s="240">
        <v>7.2999999999999998</v>
      </c>
      <c r="I602" s="241"/>
      <c r="J602" s="236"/>
      <c r="K602" s="236"/>
      <c r="L602" s="242"/>
      <c r="M602" s="243"/>
      <c r="N602" s="244"/>
      <c r="O602" s="244"/>
      <c r="P602" s="244"/>
      <c r="Q602" s="244"/>
      <c r="R602" s="244"/>
      <c r="S602" s="244"/>
      <c r="T602" s="24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6" t="s">
        <v>176</v>
      </c>
      <c r="AU602" s="246" t="s">
        <v>84</v>
      </c>
      <c r="AV602" s="13" t="s">
        <v>84</v>
      </c>
      <c r="AW602" s="13" t="s">
        <v>33</v>
      </c>
      <c r="AX602" s="13" t="s">
        <v>72</v>
      </c>
      <c r="AY602" s="246" t="s">
        <v>165</v>
      </c>
    </row>
    <row r="603" s="13" customFormat="1">
      <c r="A603" s="13"/>
      <c r="B603" s="235"/>
      <c r="C603" s="236"/>
      <c r="D603" s="237" t="s">
        <v>176</v>
      </c>
      <c r="E603" s="238" t="s">
        <v>19</v>
      </c>
      <c r="F603" s="239" t="s">
        <v>445</v>
      </c>
      <c r="G603" s="236"/>
      <c r="H603" s="240">
        <v>17.800000000000001</v>
      </c>
      <c r="I603" s="241"/>
      <c r="J603" s="236"/>
      <c r="K603" s="236"/>
      <c r="L603" s="242"/>
      <c r="M603" s="243"/>
      <c r="N603" s="244"/>
      <c r="O603" s="244"/>
      <c r="P603" s="244"/>
      <c r="Q603" s="244"/>
      <c r="R603" s="244"/>
      <c r="S603" s="244"/>
      <c r="T603" s="24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6" t="s">
        <v>176</v>
      </c>
      <c r="AU603" s="246" t="s">
        <v>84</v>
      </c>
      <c r="AV603" s="13" t="s">
        <v>84</v>
      </c>
      <c r="AW603" s="13" t="s">
        <v>33</v>
      </c>
      <c r="AX603" s="13" t="s">
        <v>72</v>
      </c>
      <c r="AY603" s="246" t="s">
        <v>165</v>
      </c>
    </row>
    <row r="604" s="13" customFormat="1">
      <c r="A604" s="13"/>
      <c r="B604" s="235"/>
      <c r="C604" s="236"/>
      <c r="D604" s="237" t="s">
        <v>176</v>
      </c>
      <c r="E604" s="238" t="s">
        <v>19</v>
      </c>
      <c r="F604" s="239" t="s">
        <v>446</v>
      </c>
      <c r="G604" s="236"/>
      <c r="H604" s="240">
        <v>4.9000000000000004</v>
      </c>
      <c r="I604" s="241"/>
      <c r="J604" s="236"/>
      <c r="K604" s="236"/>
      <c r="L604" s="242"/>
      <c r="M604" s="243"/>
      <c r="N604" s="244"/>
      <c r="O604" s="244"/>
      <c r="P604" s="244"/>
      <c r="Q604" s="244"/>
      <c r="R604" s="244"/>
      <c r="S604" s="244"/>
      <c r="T604" s="245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6" t="s">
        <v>176</v>
      </c>
      <c r="AU604" s="246" t="s">
        <v>84</v>
      </c>
      <c r="AV604" s="13" t="s">
        <v>84</v>
      </c>
      <c r="AW604" s="13" t="s">
        <v>33</v>
      </c>
      <c r="AX604" s="13" t="s">
        <v>72</v>
      </c>
      <c r="AY604" s="246" t="s">
        <v>165</v>
      </c>
    </row>
    <row r="605" s="13" customFormat="1">
      <c r="A605" s="13"/>
      <c r="B605" s="235"/>
      <c r="C605" s="236"/>
      <c r="D605" s="237" t="s">
        <v>176</v>
      </c>
      <c r="E605" s="238" t="s">
        <v>19</v>
      </c>
      <c r="F605" s="239" t="s">
        <v>447</v>
      </c>
      <c r="G605" s="236"/>
      <c r="H605" s="240">
        <v>2.1000000000000001</v>
      </c>
      <c r="I605" s="241"/>
      <c r="J605" s="236"/>
      <c r="K605" s="236"/>
      <c r="L605" s="242"/>
      <c r="M605" s="243"/>
      <c r="N605" s="244"/>
      <c r="O605" s="244"/>
      <c r="P605" s="244"/>
      <c r="Q605" s="244"/>
      <c r="R605" s="244"/>
      <c r="S605" s="244"/>
      <c r="T605" s="24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6" t="s">
        <v>176</v>
      </c>
      <c r="AU605" s="246" t="s">
        <v>84</v>
      </c>
      <c r="AV605" s="13" t="s">
        <v>84</v>
      </c>
      <c r="AW605" s="13" t="s">
        <v>33</v>
      </c>
      <c r="AX605" s="13" t="s">
        <v>72</v>
      </c>
      <c r="AY605" s="246" t="s">
        <v>165</v>
      </c>
    </row>
    <row r="606" s="16" customFormat="1">
      <c r="A606" s="16"/>
      <c r="B606" s="268"/>
      <c r="C606" s="269"/>
      <c r="D606" s="237" t="s">
        <v>176</v>
      </c>
      <c r="E606" s="270" t="s">
        <v>19</v>
      </c>
      <c r="F606" s="271" t="s">
        <v>252</v>
      </c>
      <c r="G606" s="269"/>
      <c r="H606" s="272">
        <v>88</v>
      </c>
      <c r="I606" s="273"/>
      <c r="J606" s="269"/>
      <c r="K606" s="269"/>
      <c r="L606" s="274"/>
      <c r="M606" s="275"/>
      <c r="N606" s="276"/>
      <c r="O606" s="276"/>
      <c r="P606" s="276"/>
      <c r="Q606" s="276"/>
      <c r="R606" s="276"/>
      <c r="S606" s="276"/>
      <c r="T606" s="277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T606" s="278" t="s">
        <v>176</v>
      </c>
      <c r="AU606" s="278" t="s">
        <v>84</v>
      </c>
      <c r="AV606" s="16" t="s">
        <v>89</v>
      </c>
      <c r="AW606" s="16" t="s">
        <v>33</v>
      </c>
      <c r="AX606" s="16" t="s">
        <v>72</v>
      </c>
      <c r="AY606" s="278" t="s">
        <v>165</v>
      </c>
    </row>
    <row r="607" s="15" customFormat="1">
      <c r="A607" s="15"/>
      <c r="B607" s="257"/>
      <c r="C607" s="258"/>
      <c r="D607" s="237" t="s">
        <v>176</v>
      </c>
      <c r="E607" s="259" t="s">
        <v>19</v>
      </c>
      <c r="F607" s="260" t="s">
        <v>198</v>
      </c>
      <c r="G607" s="258"/>
      <c r="H607" s="261">
        <v>88</v>
      </c>
      <c r="I607" s="262"/>
      <c r="J607" s="258"/>
      <c r="K607" s="258"/>
      <c r="L607" s="263"/>
      <c r="M607" s="264"/>
      <c r="N607" s="265"/>
      <c r="O607" s="265"/>
      <c r="P607" s="265"/>
      <c r="Q607" s="265"/>
      <c r="R607" s="265"/>
      <c r="S607" s="265"/>
      <c r="T607" s="266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7" t="s">
        <v>176</v>
      </c>
      <c r="AU607" s="267" t="s">
        <v>84</v>
      </c>
      <c r="AV607" s="15" t="s">
        <v>105</v>
      </c>
      <c r="AW607" s="15" t="s">
        <v>33</v>
      </c>
      <c r="AX607" s="15" t="s">
        <v>79</v>
      </c>
      <c r="AY607" s="267" t="s">
        <v>165</v>
      </c>
    </row>
    <row r="608" s="2" customFormat="1" ht="24.15" customHeight="1">
      <c r="A608" s="41"/>
      <c r="B608" s="42"/>
      <c r="C608" s="217" t="s">
        <v>653</v>
      </c>
      <c r="D608" s="217" t="s">
        <v>167</v>
      </c>
      <c r="E608" s="218" t="s">
        <v>654</v>
      </c>
      <c r="F608" s="219" t="s">
        <v>655</v>
      </c>
      <c r="G608" s="220" t="s">
        <v>170</v>
      </c>
      <c r="H608" s="221">
        <v>14.5</v>
      </c>
      <c r="I608" s="222"/>
      <c r="J608" s="223">
        <f>ROUND(I608*H608,2)</f>
        <v>0</v>
      </c>
      <c r="K608" s="219" t="s">
        <v>171</v>
      </c>
      <c r="L608" s="47"/>
      <c r="M608" s="224" t="s">
        <v>19</v>
      </c>
      <c r="N608" s="225" t="s">
        <v>46</v>
      </c>
      <c r="O608" s="87"/>
      <c r="P608" s="226">
        <f>O608*H608</f>
        <v>0</v>
      </c>
      <c r="Q608" s="226">
        <v>0.032710000000000003</v>
      </c>
      <c r="R608" s="226">
        <f>Q608*H608</f>
        <v>0.47429500000000002</v>
      </c>
      <c r="S608" s="226">
        <v>0</v>
      </c>
      <c r="T608" s="227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28" t="s">
        <v>311</v>
      </c>
      <c r="AT608" s="228" t="s">
        <v>167</v>
      </c>
      <c r="AU608" s="228" t="s">
        <v>84</v>
      </c>
      <c r="AY608" s="20" t="s">
        <v>165</v>
      </c>
      <c r="BE608" s="229">
        <f>IF(N608="základní",J608,0)</f>
        <v>0</v>
      </c>
      <c r="BF608" s="229">
        <f>IF(N608="snížená",J608,0)</f>
        <v>0</v>
      </c>
      <c r="BG608" s="229">
        <f>IF(N608="zákl. přenesená",J608,0)</f>
        <v>0</v>
      </c>
      <c r="BH608" s="229">
        <f>IF(N608="sníž. přenesená",J608,0)</f>
        <v>0</v>
      </c>
      <c r="BI608" s="229">
        <f>IF(N608="nulová",J608,0)</f>
        <v>0</v>
      </c>
      <c r="BJ608" s="20" t="s">
        <v>172</v>
      </c>
      <c r="BK608" s="229">
        <f>ROUND(I608*H608,2)</f>
        <v>0</v>
      </c>
      <c r="BL608" s="20" t="s">
        <v>311</v>
      </c>
      <c r="BM608" s="228" t="s">
        <v>656</v>
      </c>
    </row>
    <row r="609" s="2" customFormat="1">
      <c r="A609" s="41"/>
      <c r="B609" s="42"/>
      <c r="C609" s="43"/>
      <c r="D609" s="230" t="s">
        <v>174</v>
      </c>
      <c r="E609" s="43"/>
      <c r="F609" s="231" t="s">
        <v>657</v>
      </c>
      <c r="G609" s="43"/>
      <c r="H609" s="43"/>
      <c r="I609" s="232"/>
      <c r="J609" s="43"/>
      <c r="K609" s="43"/>
      <c r="L609" s="47"/>
      <c r="M609" s="233"/>
      <c r="N609" s="234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174</v>
      </c>
      <c r="AU609" s="20" t="s">
        <v>84</v>
      </c>
    </row>
    <row r="610" s="13" customFormat="1">
      <c r="A610" s="13"/>
      <c r="B610" s="235"/>
      <c r="C610" s="236"/>
      <c r="D610" s="237" t="s">
        <v>176</v>
      </c>
      <c r="E610" s="238" t="s">
        <v>19</v>
      </c>
      <c r="F610" s="239" t="s">
        <v>436</v>
      </c>
      <c r="G610" s="236"/>
      <c r="H610" s="240">
        <v>5.5</v>
      </c>
      <c r="I610" s="241"/>
      <c r="J610" s="236"/>
      <c r="K610" s="236"/>
      <c r="L610" s="242"/>
      <c r="M610" s="243"/>
      <c r="N610" s="244"/>
      <c r="O610" s="244"/>
      <c r="P610" s="244"/>
      <c r="Q610" s="244"/>
      <c r="R610" s="244"/>
      <c r="S610" s="244"/>
      <c r="T610" s="24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6" t="s">
        <v>176</v>
      </c>
      <c r="AU610" s="246" t="s">
        <v>84</v>
      </c>
      <c r="AV610" s="13" t="s">
        <v>84</v>
      </c>
      <c r="AW610" s="13" t="s">
        <v>33</v>
      </c>
      <c r="AX610" s="13" t="s">
        <v>72</v>
      </c>
      <c r="AY610" s="246" t="s">
        <v>165</v>
      </c>
    </row>
    <row r="611" s="13" customFormat="1">
      <c r="A611" s="13"/>
      <c r="B611" s="235"/>
      <c r="C611" s="236"/>
      <c r="D611" s="237" t="s">
        <v>176</v>
      </c>
      <c r="E611" s="238" t="s">
        <v>19</v>
      </c>
      <c r="F611" s="239" t="s">
        <v>437</v>
      </c>
      <c r="G611" s="236"/>
      <c r="H611" s="240">
        <v>2.6000000000000001</v>
      </c>
      <c r="I611" s="241"/>
      <c r="J611" s="236"/>
      <c r="K611" s="236"/>
      <c r="L611" s="242"/>
      <c r="M611" s="243"/>
      <c r="N611" s="244"/>
      <c r="O611" s="244"/>
      <c r="P611" s="244"/>
      <c r="Q611" s="244"/>
      <c r="R611" s="244"/>
      <c r="S611" s="244"/>
      <c r="T611" s="24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6" t="s">
        <v>176</v>
      </c>
      <c r="AU611" s="246" t="s">
        <v>84</v>
      </c>
      <c r="AV611" s="13" t="s">
        <v>84</v>
      </c>
      <c r="AW611" s="13" t="s">
        <v>33</v>
      </c>
      <c r="AX611" s="13" t="s">
        <v>72</v>
      </c>
      <c r="AY611" s="246" t="s">
        <v>165</v>
      </c>
    </row>
    <row r="612" s="13" customFormat="1">
      <c r="A612" s="13"/>
      <c r="B612" s="235"/>
      <c r="C612" s="236"/>
      <c r="D612" s="237" t="s">
        <v>176</v>
      </c>
      <c r="E612" s="238" t="s">
        <v>19</v>
      </c>
      <c r="F612" s="239" t="s">
        <v>438</v>
      </c>
      <c r="G612" s="236"/>
      <c r="H612" s="240">
        <v>4.0999999999999996</v>
      </c>
      <c r="I612" s="241"/>
      <c r="J612" s="236"/>
      <c r="K612" s="236"/>
      <c r="L612" s="242"/>
      <c r="M612" s="243"/>
      <c r="N612" s="244"/>
      <c r="O612" s="244"/>
      <c r="P612" s="244"/>
      <c r="Q612" s="244"/>
      <c r="R612" s="244"/>
      <c r="S612" s="244"/>
      <c r="T612" s="24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6" t="s">
        <v>176</v>
      </c>
      <c r="AU612" s="246" t="s">
        <v>84</v>
      </c>
      <c r="AV612" s="13" t="s">
        <v>84</v>
      </c>
      <c r="AW612" s="13" t="s">
        <v>33</v>
      </c>
      <c r="AX612" s="13" t="s">
        <v>72</v>
      </c>
      <c r="AY612" s="246" t="s">
        <v>165</v>
      </c>
    </row>
    <row r="613" s="13" customFormat="1">
      <c r="A613" s="13"/>
      <c r="B613" s="235"/>
      <c r="C613" s="236"/>
      <c r="D613" s="237" t="s">
        <v>176</v>
      </c>
      <c r="E613" s="238" t="s">
        <v>19</v>
      </c>
      <c r="F613" s="239" t="s">
        <v>439</v>
      </c>
      <c r="G613" s="236"/>
      <c r="H613" s="240">
        <v>2.2999999999999998</v>
      </c>
      <c r="I613" s="241"/>
      <c r="J613" s="236"/>
      <c r="K613" s="236"/>
      <c r="L613" s="242"/>
      <c r="M613" s="243"/>
      <c r="N613" s="244"/>
      <c r="O613" s="244"/>
      <c r="P613" s="244"/>
      <c r="Q613" s="244"/>
      <c r="R613" s="244"/>
      <c r="S613" s="244"/>
      <c r="T613" s="24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6" t="s">
        <v>176</v>
      </c>
      <c r="AU613" s="246" t="s">
        <v>84</v>
      </c>
      <c r="AV613" s="13" t="s">
        <v>84</v>
      </c>
      <c r="AW613" s="13" t="s">
        <v>33</v>
      </c>
      <c r="AX613" s="13" t="s">
        <v>72</v>
      </c>
      <c r="AY613" s="246" t="s">
        <v>165</v>
      </c>
    </row>
    <row r="614" s="16" customFormat="1">
      <c r="A614" s="16"/>
      <c r="B614" s="268"/>
      <c r="C614" s="269"/>
      <c r="D614" s="237" t="s">
        <v>176</v>
      </c>
      <c r="E614" s="270" t="s">
        <v>19</v>
      </c>
      <c r="F614" s="271" t="s">
        <v>252</v>
      </c>
      <c r="G614" s="269"/>
      <c r="H614" s="272">
        <v>14.5</v>
      </c>
      <c r="I614" s="273"/>
      <c r="J614" s="269"/>
      <c r="K614" s="269"/>
      <c r="L614" s="274"/>
      <c r="M614" s="275"/>
      <c r="N614" s="276"/>
      <c r="O614" s="276"/>
      <c r="P614" s="276"/>
      <c r="Q614" s="276"/>
      <c r="R614" s="276"/>
      <c r="S614" s="276"/>
      <c r="T614" s="277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T614" s="278" t="s">
        <v>176</v>
      </c>
      <c r="AU614" s="278" t="s">
        <v>84</v>
      </c>
      <c r="AV614" s="16" t="s">
        <v>89</v>
      </c>
      <c r="AW614" s="16" t="s">
        <v>33</v>
      </c>
      <c r="AX614" s="16" t="s">
        <v>72</v>
      </c>
      <c r="AY614" s="278" t="s">
        <v>165</v>
      </c>
    </row>
    <row r="615" s="15" customFormat="1">
      <c r="A615" s="15"/>
      <c r="B615" s="257"/>
      <c r="C615" s="258"/>
      <c r="D615" s="237" t="s">
        <v>176</v>
      </c>
      <c r="E615" s="259" t="s">
        <v>19</v>
      </c>
      <c r="F615" s="260" t="s">
        <v>198</v>
      </c>
      <c r="G615" s="258"/>
      <c r="H615" s="261">
        <v>14.5</v>
      </c>
      <c r="I615" s="262"/>
      <c r="J615" s="258"/>
      <c r="K615" s="258"/>
      <c r="L615" s="263"/>
      <c r="M615" s="264"/>
      <c r="N615" s="265"/>
      <c r="O615" s="265"/>
      <c r="P615" s="265"/>
      <c r="Q615" s="265"/>
      <c r="R615" s="265"/>
      <c r="S615" s="265"/>
      <c r="T615" s="266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7" t="s">
        <v>176</v>
      </c>
      <c r="AU615" s="267" t="s">
        <v>84</v>
      </c>
      <c r="AV615" s="15" t="s">
        <v>105</v>
      </c>
      <c r="AW615" s="15" t="s">
        <v>33</v>
      </c>
      <c r="AX615" s="15" t="s">
        <v>79</v>
      </c>
      <c r="AY615" s="267" t="s">
        <v>165</v>
      </c>
    </row>
    <row r="616" s="2" customFormat="1" ht="37.8" customHeight="1">
      <c r="A616" s="41"/>
      <c r="B616" s="42"/>
      <c r="C616" s="217" t="s">
        <v>658</v>
      </c>
      <c r="D616" s="217" t="s">
        <v>167</v>
      </c>
      <c r="E616" s="218" t="s">
        <v>659</v>
      </c>
      <c r="F616" s="219" t="s">
        <v>660</v>
      </c>
      <c r="G616" s="220" t="s">
        <v>509</v>
      </c>
      <c r="H616" s="221">
        <v>6.5119999999999996</v>
      </c>
      <c r="I616" s="222"/>
      <c r="J616" s="223">
        <f>ROUND(I616*H616,2)</f>
        <v>0</v>
      </c>
      <c r="K616" s="219" t="s">
        <v>171</v>
      </c>
      <c r="L616" s="47"/>
      <c r="M616" s="224" t="s">
        <v>19</v>
      </c>
      <c r="N616" s="225" t="s">
        <v>46</v>
      </c>
      <c r="O616" s="87"/>
      <c r="P616" s="226">
        <f>O616*H616</f>
        <v>0</v>
      </c>
      <c r="Q616" s="226">
        <v>0</v>
      </c>
      <c r="R616" s="226">
        <f>Q616*H616</f>
        <v>0</v>
      </c>
      <c r="S616" s="226">
        <v>0</v>
      </c>
      <c r="T616" s="227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28" t="s">
        <v>311</v>
      </c>
      <c r="AT616" s="228" t="s">
        <v>167</v>
      </c>
      <c r="AU616" s="228" t="s">
        <v>84</v>
      </c>
      <c r="AY616" s="20" t="s">
        <v>165</v>
      </c>
      <c r="BE616" s="229">
        <f>IF(N616="základní",J616,0)</f>
        <v>0</v>
      </c>
      <c r="BF616" s="229">
        <f>IF(N616="snížená",J616,0)</f>
        <v>0</v>
      </c>
      <c r="BG616" s="229">
        <f>IF(N616="zákl. přenesená",J616,0)</f>
        <v>0</v>
      </c>
      <c r="BH616" s="229">
        <f>IF(N616="sníž. přenesená",J616,0)</f>
        <v>0</v>
      </c>
      <c r="BI616" s="229">
        <f>IF(N616="nulová",J616,0)</f>
        <v>0</v>
      </c>
      <c r="BJ616" s="20" t="s">
        <v>172</v>
      </c>
      <c r="BK616" s="229">
        <f>ROUND(I616*H616,2)</f>
        <v>0</v>
      </c>
      <c r="BL616" s="20" t="s">
        <v>311</v>
      </c>
      <c r="BM616" s="228" t="s">
        <v>661</v>
      </c>
    </row>
    <row r="617" s="2" customFormat="1">
      <c r="A617" s="41"/>
      <c r="B617" s="42"/>
      <c r="C617" s="43"/>
      <c r="D617" s="230" t="s">
        <v>174</v>
      </c>
      <c r="E617" s="43"/>
      <c r="F617" s="231" t="s">
        <v>662</v>
      </c>
      <c r="G617" s="43"/>
      <c r="H617" s="43"/>
      <c r="I617" s="232"/>
      <c r="J617" s="43"/>
      <c r="K617" s="43"/>
      <c r="L617" s="47"/>
      <c r="M617" s="233"/>
      <c r="N617" s="234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174</v>
      </c>
      <c r="AU617" s="20" t="s">
        <v>84</v>
      </c>
    </row>
    <row r="618" s="12" customFormat="1" ht="22.8" customHeight="1">
      <c r="A618" s="12"/>
      <c r="B618" s="201"/>
      <c r="C618" s="202"/>
      <c r="D618" s="203" t="s">
        <v>71</v>
      </c>
      <c r="E618" s="215" t="s">
        <v>663</v>
      </c>
      <c r="F618" s="215" t="s">
        <v>664</v>
      </c>
      <c r="G618" s="202"/>
      <c r="H618" s="202"/>
      <c r="I618" s="205"/>
      <c r="J618" s="216">
        <f>BK618</f>
        <v>0</v>
      </c>
      <c r="K618" s="202"/>
      <c r="L618" s="207"/>
      <c r="M618" s="208"/>
      <c r="N618" s="209"/>
      <c r="O618" s="209"/>
      <c r="P618" s="210">
        <f>SUM(P619:P645)</f>
        <v>0</v>
      </c>
      <c r="Q618" s="209"/>
      <c r="R618" s="210">
        <f>SUM(R619:R645)</f>
        <v>0.20250000000000001</v>
      </c>
      <c r="S618" s="209"/>
      <c r="T618" s="211">
        <f>SUM(T619:T645)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12" t="s">
        <v>84</v>
      </c>
      <c r="AT618" s="213" t="s">
        <v>71</v>
      </c>
      <c r="AU618" s="213" t="s">
        <v>79</v>
      </c>
      <c r="AY618" s="212" t="s">
        <v>165</v>
      </c>
      <c r="BK618" s="214">
        <f>SUM(BK619:BK645)</f>
        <v>0</v>
      </c>
    </row>
    <row r="619" s="2" customFormat="1" ht="24.15" customHeight="1">
      <c r="A619" s="41"/>
      <c r="B619" s="42"/>
      <c r="C619" s="217" t="s">
        <v>665</v>
      </c>
      <c r="D619" s="217" t="s">
        <v>167</v>
      </c>
      <c r="E619" s="218" t="s">
        <v>666</v>
      </c>
      <c r="F619" s="219" t="s">
        <v>667</v>
      </c>
      <c r="G619" s="220" t="s">
        <v>314</v>
      </c>
      <c r="H619" s="221">
        <v>11</v>
      </c>
      <c r="I619" s="222"/>
      <c r="J619" s="223">
        <f>ROUND(I619*H619,2)</f>
        <v>0</v>
      </c>
      <c r="K619" s="219" t="s">
        <v>171</v>
      </c>
      <c r="L619" s="47"/>
      <c r="M619" s="224" t="s">
        <v>19</v>
      </c>
      <c r="N619" s="225" t="s">
        <v>46</v>
      </c>
      <c r="O619" s="87"/>
      <c r="P619" s="226">
        <f>O619*H619</f>
        <v>0</v>
      </c>
      <c r="Q619" s="226">
        <v>0</v>
      </c>
      <c r="R619" s="226">
        <f>Q619*H619</f>
        <v>0</v>
      </c>
      <c r="S619" s="226">
        <v>0</v>
      </c>
      <c r="T619" s="227">
        <f>S619*H619</f>
        <v>0</v>
      </c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R619" s="228" t="s">
        <v>311</v>
      </c>
      <c r="AT619" s="228" t="s">
        <v>167</v>
      </c>
      <c r="AU619" s="228" t="s">
        <v>84</v>
      </c>
      <c r="AY619" s="20" t="s">
        <v>165</v>
      </c>
      <c r="BE619" s="229">
        <f>IF(N619="základní",J619,0)</f>
        <v>0</v>
      </c>
      <c r="BF619" s="229">
        <f>IF(N619="snížená",J619,0)</f>
        <v>0</v>
      </c>
      <c r="BG619" s="229">
        <f>IF(N619="zákl. přenesená",J619,0)</f>
        <v>0</v>
      </c>
      <c r="BH619" s="229">
        <f>IF(N619="sníž. přenesená",J619,0)</f>
        <v>0</v>
      </c>
      <c r="BI619" s="229">
        <f>IF(N619="nulová",J619,0)</f>
        <v>0</v>
      </c>
      <c r="BJ619" s="20" t="s">
        <v>172</v>
      </c>
      <c r="BK619" s="229">
        <f>ROUND(I619*H619,2)</f>
        <v>0</v>
      </c>
      <c r="BL619" s="20" t="s">
        <v>311</v>
      </c>
      <c r="BM619" s="228" t="s">
        <v>668</v>
      </c>
    </row>
    <row r="620" s="2" customFormat="1">
      <c r="A620" s="41"/>
      <c r="B620" s="42"/>
      <c r="C620" s="43"/>
      <c r="D620" s="230" t="s">
        <v>174</v>
      </c>
      <c r="E620" s="43"/>
      <c r="F620" s="231" t="s">
        <v>669</v>
      </c>
      <c r="G620" s="43"/>
      <c r="H620" s="43"/>
      <c r="I620" s="232"/>
      <c r="J620" s="43"/>
      <c r="K620" s="43"/>
      <c r="L620" s="47"/>
      <c r="M620" s="233"/>
      <c r="N620" s="234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174</v>
      </c>
      <c r="AU620" s="20" t="s">
        <v>84</v>
      </c>
    </row>
    <row r="621" s="13" customFormat="1">
      <c r="A621" s="13"/>
      <c r="B621" s="235"/>
      <c r="C621" s="236"/>
      <c r="D621" s="237" t="s">
        <v>176</v>
      </c>
      <c r="E621" s="238" t="s">
        <v>19</v>
      </c>
      <c r="F621" s="239" t="s">
        <v>670</v>
      </c>
      <c r="G621" s="236"/>
      <c r="H621" s="240">
        <v>2</v>
      </c>
      <c r="I621" s="241"/>
      <c r="J621" s="236"/>
      <c r="K621" s="236"/>
      <c r="L621" s="242"/>
      <c r="M621" s="243"/>
      <c r="N621" s="244"/>
      <c r="O621" s="244"/>
      <c r="P621" s="244"/>
      <c r="Q621" s="244"/>
      <c r="R621" s="244"/>
      <c r="S621" s="244"/>
      <c r="T621" s="24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6" t="s">
        <v>176</v>
      </c>
      <c r="AU621" s="246" t="s">
        <v>84</v>
      </c>
      <c r="AV621" s="13" t="s">
        <v>84</v>
      </c>
      <c r="AW621" s="13" t="s">
        <v>33</v>
      </c>
      <c r="AX621" s="13" t="s">
        <v>72</v>
      </c>
      <c r="AY621" s="246" t="s">
        <v>165</v>
      </c>
    </row>
    <row r="622" s="16" customFormat="1">
      <c r="A622" s="16"/>
      <c r="B622" s="268"/>
      <c r="C622" s="269"/>
      <c r="D622" s="237" t="s">
        <v>176</v>
      </c>
      <c r="E622" s="270" t="s">
        <v>19</v>
      </c>
      <c r="F622" s="271" t="s">
        <v>252</v>
      </c>
      <c r="G622" s="269"/>
      <c r="H622" s="272">
        <v>2</v>
      </c>
      <c r="I622" s="273"/>
      <c r="J622" s="269"/>
      <c r="K622" s="269"/>
      <c r="L622" s="274"/>
      <c r="M622" s="275"/>
      <c r="N622" s="276"/>
      <c r="O622" s="276"/>
      <c r="P622" s="276"/>
      <c r="Q622" s="276"/>
      <c r="R622" s="276"/>
      <c r="S622" s="276"/>
      <c r="T622" s="277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T622" s="278" t="s">
        <v>176</v>
      </c>
      <c r="AU622" s="278" t="s">
        <v>84</v>
      </c>
      <c r="AV622" s="16" t="s">
        <v>89</v>
      </c>
      <c r="AW622" s="16" t="s">
        <v>33</v>
      </c>
      <c r="AX622" s="16" t="s">
        <v>72</v>
      </c>
      <c r="AY622" s="278" t="s">
        <v>165</v>
      </c>
    </row>
    <row r="623" s="13" customFormat="1">
      <c r="A623" s="13"/>
      <c r="B623" s="235"/>
      <c r="C623" s="236"/>
      <c r="D623" s="237" t="s">
        <v>176</v>
      </c>
      <c r="E623" s="238" t="s">
        <v>19</v>
      </c>
      <c r="F623" s="239" t="s">
        <v>671</v>
      </c>
      <c r="G623" s="236"/>
      <c r="H623" s="240">
        <v>2</v>
      </c>
      <c r="I623" s="241"/>
      <c r="J623" s="236"/>
      <c r="K623" s="236"/>
      <c r="L623" s="242"/>
      <c r="M623" s="243"/>
      <c r="N623" s="244"/>
      <c r="O623" s="244"/>
      <c r="P623" s="244"/>
      <c r="Q623" s="244"/>
      <c r="R623" s="244"/>
      <c r="S623" s="244"/>
      <c r="T623" s="24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6" t="s">
        <v>176</v>
      </c>
      <c r="AU623" s="246" t="s">
        <v>84</v>
      </c>
      <c r="AV623" s="13" t="s">
        <v>84</v>
      </c>
      <c r="AW623" s="13" t="s">
        <v>33</v>
      </c>
      <c r="AX623" s="13" t="s">
        <v>72</v>
      </c>
      <c r="AY623" s="246" t="s">
        <v>165</v>
      </c>
    </row>
    <row r="624" s="16" customFormat="1">
      <c r="A624" s="16"/>
      <c r="B624" s="268"/>
      <c r="C624" s="269"/>
      <c r="D624" s="237" t="s">
        <v>176</v>
      </c>
      <c r="E624" s="270" t="s">
        <v>19</v>
      </c>
      <c r="F624" s="271" t="s">
        <v>252</v>
      </c>
      <c r="G624" s="269"/>
      <c r="H624" s="272">
        <v>2</v>
      </c>
      <c r="I624" s="273"/>
      <c r="J624" s="269"/>
      <c r="K624" s="269"/>
      <c r="L624" s="274"/>
      <c r="M624" s="275"/>
      <c r="N624" s="276"/>
      <c r="O624" s="276"/>
      <c r="P624" s="276"/>
      <c r="Q624" s="276"/>
      <c r="R624" s="276"/>
      <c r="S624" s="276"/>
      <c r="T624" s="277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T624" s="278" t="s">
        <v>176</v>
      </c>
      <c r="AU624" s="278" t="s">
        <v>84</v>
      </c>
      <c r="AV624" s="16" t="s">
        <v>89</v>
      </c>
      <c r="AW624" s="16" t="s">
        <v>33</v>
      </c>
      <c r="AX624" s="16" t="s">
        <v>72</v>
      </c>
      <c r="AY624" s="278" t="s">
        <v>165</v>
      </c>
    </row>
    <row r="625" s="13" customFormat="1">
      <c r="A625" s="13"/>
      <c r="B625" s="235"/>
      <c r="C625" s="236"/>
      <c r="D625" s="237" t="s">
        <v>176</v>
      </c>
      <c r="E625" s="238" t="s">
        <v>19</v>
      </c>
      <c r="F625" s="239" t="s">
        <v>319</v>
      </c>
      <c r="G625" s="236"/>
      <c r="H625" s="240">
        <v>5</v>
      </c>
      <c r="I625" s="241"/>
      <c r="J625" s="236"/>
      <c r="K625" s="236"/>
      <c r="L625" s="242"/>
      <c r="M625" s="243"/>
      <c r="N625" s="244"/>
      <c r="O625" s="244"/>
      <c r="P625" s="244"/>
      <c r="Q625" s="244"/>
      <c r="R625" s="244"/>
      <c r="S625" s="244"/>
      <c r="T625" s="245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6" t="s">
        <v>176</v>
      </c>
      <c r="AU625" s="246" t="s">
        <v>84</v>
      </c>
      <c r="AV625" s="13" t="s">
        <v>84</v>
      </c>
      <c r="AW625" s="13" t="s">
        <v>33</v>
      </c>
      <c r="AX625" s="13" t="s">
        <v>72</v>
      </c>
      <c r="AY625" s="246" t="s">
        <v>165</v>
      </c>
    </row>
    <row r="626" s="16" customFormat="1">
      <c r="A626" s="16"/>
      <c r="B626" s="268"/>
      <c r="C626" s="269"/>
      <c r="D626" s="237" t="s">
        <v>176</v>
      </c>
      <c r="E626" s="270" t="s">
        <v>19</v>
      </c>
      <c r="F626" s="271" t="s">
        <v>252</v>
      </c>
      <c r="G626" s="269"/>
      <c r="H626" s="272">
        <v>5</v>
      </c>
      <c r="I626" s="273"/>
      <c r="J626" s="269"/>
      <c r="K626" s="269"/>
      <c r="L626" s="274"/>
      <c r="M626" s="275"/>
      <c r="N626" s="276"/>
      <c r="O626" s="276"/>
      <c r="P626" s="276"/>
      <c r="Q626" s="276"/>
      <c r="R626" s="276"/>
      <c r="S626" s="276"/>
      <c r="T626" s="277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T626" s="278" t="s">
        <v>176</v>
      </c>
      <c r="AU626" s="278" t="s">
        <v>84</v>
      </c>
      <c r="AV626" s="16" t="s">
        <v>89</v>
      </c>
      <c r="AW626" s="16" t="s">
        <v>33</v>
      </c>
      <c r="AX626" s="16" t="s">
        <v>72</v>
      </c>
      <c r="AY626" s="278" t="s">
        <v>165</v>
      </c>
    </row>
    <row r="627" s="13" customFormat="1">
      <c r="A627" s="13"/>
      <c r="B627" s="235"/>
      <c r="C627" s="236"/>
      <c r="D627" s="237" t="s">
        <v>176</v>
      </c>
      <c r="E627" s="238" t="s">
        <v>19</v>
      </c>
      <c r="F627" s="239" t="s">
        <v>320</v>
      </c>
      <c r="G627" s="236"/>
      <c r="H627" s="240">
        <v>2</v>
      </c>
      <c r="I627" s="241"/>
      <c r="J627" s="236"/>
      <c r="K627" s="236"/>
      <c r="L627" s="242"/>
      <c r="M627" s="243"/>
      <c r="N627" s="244"/>
      <c r="O627" s="244"/>
      <c r="P627" s="244"/>
      <c r="Q627" s="244"/>
      <c r="R627" s="244"/>
      <c r="S627" s="244"/>
      <c r="T627" s="24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6" t="s">
        <v>176</v>
      </c>
      <c r="AU627" s="246" t="s">
        <v>84</v>
      </c>
      <c r="AV627" s="13" t="s">
        <v>84</v>
      </c>
      <c r="AW627" s="13" t="s">
        <v>33</v>
      </c>
      <c r="AX627" s="13" t="s">
        <v>72</v>
      </c>
      <c r="AY627" s="246" t="s">
        <v>165</v>
      </c>
    </row>
    <row r="628" s="16" customFormat="1">
      <c r="A628" s="16"/>
      <c r="B628" s="268"/>
      <c r="C628" s="269"/>
      <c r="D628" s="237" t="s">
        <v>176</v>
      </c>
      <c r="E628" s="270" t="s">
        <v>19</v>
      </c>
      <c r="F628" s="271" t="s">
        <v>252</v>
      </c>
      <c r="G628" s="269"/>
      <c r="H628" s="272">
        <v>2</v>
      </c>
      <c r="I628" s="273"/>
      <c r="J628" s="269"/>
      <c r="K628" s="269"/>
      <c r="L628" s="274"/>
      <c r="M628" s="275"/>
      <c r="N628" s="276"/>
      <c r="O628" s="276"/>
      <c r="P628" s="276"/>
      <c r="Q628" s="276"/>
      <c r="R628" s="276"/>
      <c r="S628" s="276"/>
      <c r="T628" s="277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T628" s="278" t="s">
        <v>176</v>
      </c>
      <c r="AU628" s="278" t="s">
        <v>84</v>
      </c>
      <c r="AV628" s="16" t="s">
        <v>89</v>
      </c>
      <c r="AW628" s="16" t="s">
        <v>33</v>
      </c>
      <c r="AX628" s="16" t="s">
        <v>72</v>
      </c>
      <c r="AY628" s="278" t="s">
        <v>165</v>
      </c>
    </row>
    <row r="629" s="15" customFormat="1">
      <c r="A629" s="15"/>
      <c r="B629" s="257"/>
      <c r="C629" s="258"/>
      <c r="D629" s="237" t="s">
        <v>176</v>
      </c>
      <c r="E629" s="259" t="s">
        <v>19</v>
      </c>
      <c r="F629" s="260" t="s">
        <v>198</v>
      </c>
      <c r="G629" s="258"/>
      <c r="H629" s="261">
        <v>11</v>
      </c>
      <c r="I629" s="262"/>
      <c r="J629" s="258"/>
      <c r="K629" s="258"/>
      <c r="L629" s="263"/>
      <c r="M629" s="264"/>
      <c r="N629" s="265"/>
      <c r="O629" s="265"/>
      <c r="P629" s="265"/>
      <c r="Q629" s="265"/>
      <c r="R629" s="265"/>
      <c r="S629" s="265"/>
      <c r="T629" s="266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7" t="s">
        <v>176</v>
      </c>
      <c r="AU629" s="267" t="s">
        <v>84</v>
      </c>
      <c r="AV629" s="15" t="s">
        <v>105</v>
      </c>
      <c r="AW629" s="15" t="s">
        <v>33</v>
      </c>
      <c r="AX629" s="15" t="s">
        <v>79</v>
      </c>
      <c r="AY629" s="267" t="s">
        <v>165</v>
      </c>
    </row>
    <row r="630" s="2" customFormat="1" ht="16.5" customHeight="1">
      <c r="A630" s="41"/>
      <c r="B630" s="42"/>
      <c r="C630" s="279" t="s">
        <v>672</v>
      </c>
      <c r="D630" s="279" t="s">
        <v>322</v>
      </c>
      <c r="E630" s="280" t="s">
        <v>673</v>
      </c>
      <c r="F630" s="281" t="s">
        <v>674</v>
      </c>
      <c r="G630" s="282" t="s">
        <v>314</v>
      </c>
      <c r="H630" s="283">
        <v>11</v>
      </c>
      <c r="I630" s="284"/>
      <c r="J630" s="285">
        <f>ROUND(I630*H630,2)</f>
        <v>0</v>
      </c>
      <c r="K630" s="281" t="s">
        <v>19</v>
      </c>
      <c r="L630" s="286"/>
      <c r="M630" s="287" t="s">
        <v>19</v>
      </c>
      <c r="N630" s="288" t="s">
        <v>46</v>
      </c>
      <c r="O630" s="87"/>
      <c r="P630" s="226">
        <f>O630*H630</f>
        <v>0</v>
      </c>
      <c r="Q630" s="226">
        <v>0.014500000000000001</v>
      </c>
      <c r="R630" s="226">
        <f>Q630*H630</f>
        <v>0.1595</v>
      </c>
      <c r="S630" s="226">
        <v>0</v>
      </c>
      <c r="T630" s="227">
        <f>S630*H630</f>
        <v>0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28" t="s">
        <v>325</v>
      </c>
      <c r="AT630" s="228" t="s">
        <v>322</v>
      </c>
      <c r="AU630" s="228" t="s">
        <v>84</v>
      </c>
      <c r="AY630" s="20" t="s">
        <v>165</v>
      </c>
      <c r="BE630" s="229">
        <f>IF(N630="základní",J630,0)</f>
        <v>0</v>
      </c>
      <c r="BF630" s="229">
        <f>IF(N630="snížená",J630,0)</f>
        <v>0</v>
      </c>
      <c r="BG630" s="229">
        <f>IF(N630="zákl. přenesená",J630,0)</f>
        <v>0</v>
      </c>
      <c r="BH630" s="229">
        <f>IF(N630="sníž. přenesená",J630,0)</f>
        <v>0</v>
      </c>
      <c r="BI630" s="229">
        <f>IF(N630="nulová",J630,0)</f>
        <v>0</v>
      </c>
      <c r="BJ630" s="20" t="s">
        <v>172</v>
      </c>
      <c r="BK630" s="229">
        <f>ROUND(I630*H630,2)</f>
        <v>0</v>
      </c>
      <c r="BL630" s="20" t="s">
        <v>311</v>
      </c>
      <c r="BM630" s="228" t="s">
        <v>675</v>
      </c>
    </row>
    <row r="631" s="13" customFormat="1">
      <c r="A631" s="13"/>
      <c r="B631" s="235"/>
      <c r="C631" s="236"/>
      <c r="D631" s="237" t="s">
        <v>176</v>
      </c>
      <c r="E631" s="238" t="s">
        <v>19</v>
      </c>
      <c r="F631" s="239" t="s">
        <v>676</v>
      </c>
      <c r="G631" s="236"/>
      <c r="H631" s="240">
        <v>11</v>
      </c>
      <c r="I631" s="241"/>
      <c r="J631" s="236"/>
      <c r="K631" s="236"/>
      <c r="L631" s="242"/>
      <c r="M631" s="243"/>
      <c r="N631" s="244"/>
      <c r="O631" s="244"/>
      <c r="P631" s="244"/>
      <c r="Q631" s="244"/>
      <c r="R631" s="244"/>
      <c r="S631" s="244"/>
      <c r="T631" s="24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6" t="s">
        <v>176</v>
      </c>
      <c r="AU631" s="246" t="s">
        <v>84</v>
      </c>
      <c r="AV631" s="13" t="s">
        <v>84</v>
      </c>
      <c r="AW631" s="13" t="s">
        <v>33</v>
      </c>
      <c r="AX631" s="13" t="s">
        <v>79</v>
      </c>
      <c r="AY631" s="246" t="s">
        <v>165</v>
      </c>
    </row>
    <row r="632" s="2" customFormat="1" ht="24.15" customHeight="1">
      <c r="A632" s="41"/>
      <c r="B632" s="42"/>
      <c r="C632" s="217" t="s">
        <v>677</v>
      </c>
      <c r="D632" s="217" t="s">
        <v>167</v>
      </c>
      <c r="E632" s="218" t="s">
        <v>678</v>
      </c>
      <c r="F632" s="219" t="s">
        <v>679</v>
      </c>
      <c r="G632" s="220" t="s">
        <v>314</v>
      </c>
      <c r="H632" s="221">
        <v>2</v>
      </c>
      <c r="I632" s="222"/>
      <c r="J632" s="223">
        <f>ROUND(I632*H632,2)</f>
        <v>0</v>
      </c>
      <c r="K632" s="219" t="s">
        <v>171</v>
      </c>
      <c r="L632" s="47"/>
      <c r="M632" s="224" t="s">
        <v>19</v>
      </c>
      <c r="N632" s="225" t="s">
        <v>46</v>
      </c>
      <c r="O632" s="87"/>
      <c r="P632" s="226">
        <f>O632*H632</f>
        <v>0</v>
      </c>
      <c r="Q632" s="226">
        <v>0</v>
      </c>
      <c r="R632" s="226">
        <f>Q632*H632</f>
        <v>0</v>
      </c>
      <c r="S632" s="226">
        <v>0</v>
      </c>
      <c r="T632" s="227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28" t="s">
        <v>311</v>
      </c>
      <c r="AT632" s="228" t="s">
        <v>167</v>
      </c>
      <c r="AU632" s="228" t="s">
        <v>84</v>
      </c>
      <c r="AY632" s="20" t="s">
        <v>165</v>
      </c>
      <c r="BE632" s="229">
        <f>IF(N632="základní",J632,0)</f>
        <v>0</v>
      </c>
      <c r="BF632" s="229">
        <f>IF(N632="snížená",J632,0)</f>
        <v>0</v>
      </c>
      <c r="BG632" s="229">
        <f>IF(N632="zákl. přenesená",J632,0)</f>
        <v>0</v>
      </c>
      <c r="BH632" s="229">
        <f>IF(N632="sníž. přenesená",J632,0)</f>
        <v>0</v>
      </c>
      <c r="BI632" s="229">
        <f>IF(N632="nulová",J632,0)</f>
        <v>0</v>
      </c>
      <c r="BJ632" s="20" t="s">
        <v>172</v>
      </c>
      <c r="BK632" s="229">
        <f>ROUND(I632*H632,2)</f>
        <v>0</v>
      </c>
      <c r="BL632" s="20" t="s">
        <v>311</v>
      </c>
      <c r="BM632" s="228" t="s">
        <v>680</v>
      </c>
    </row>
    <row r="633" s="2" customFormat="1">
      <c r="A633" s="41"/>
      <c r="B633" s="42"/>
      <c r="C633" s="43"/>
      <c r="D633" s="230" t="s">
        <v>174</v>
      </c>
      <c r="E633" s="43"/>
      <c r="F633" s="231" t="s">
        <v>681</v>
      </c>
      <c r="G633" s="43"/>
      <c r="H633" s="43"/>
      <c r="I633" s="232"/>
      <c r="J633" s="43"/>
      <c r="K633" s="43"/>
      <c r="L633" s="47"/>
      <c r="M633" s="233"/>
      <c r="N633" s="234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174</v>
      </c>
      <c r="AU633" s="20" t="s">
        <v>84</v>
      </c>
    </row>
    <row r="634" s="13" customFormat="1">
      <c r="A634" s="13"/>
      <c r="B634" s="235"/>
      <c r="C634" s="236"/>
      <c r="D634" s="237" t="s">
        <v>176</v>
      </c>
      <c r="E634" s="238" t="s">
        <v>19</v>
      </c>
      <c r="F634" s="239" t="s">
        <v>336</v>
      </c>
      <c r="G634" s="236"/>
      <c r="H634" s="240">
        <v>1</v>
      </c>
      <c r="I634" s="241"/>
      <c r="J634" s="236"/>
      <c r="K634" s="236"/>
      <c r="L634" s="242"/>
      <c r="M634" s="243"/>
      <c r="N634" s="244"/>
      <c r="O634" s="244"/>
      <c r="P634" s="244"/>
      <c r="Q634" s="244"/>
      <c r="R634" s="244"/>
      <c r="S634" s="244"/>
      <c r="T634" s="24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6" t="s">
        <v>176</v>
      </c>
      <c r="AU634" s="246" t="s">
        <v>84</v>
      </c>
      <c r="AV634" s="13" t="s">
        <v>84</v>
      </c>
      <c r="AW634" s="13" t="s">
        <v>33</v>
      </c>
      <c r="AX634" s="13" t="s">
        <v>72</v>
      </c>
      <c r="AY634" s="246" t="s">
        <v>165</v>
      </c>
    </row>
    <row r="635" s="16" customFormat="1">
      <c r="A635" s="16"/>
      <c r="B635" s="268"/>
      <c r="C635" s="269"/>
      <c r="D635" s="237" t="s">
        <v>176</v>
      </c>
      <c r="E635" s="270" t="s">
        <v>19</v>
      </c>
      <c r="F635" s="271" t="s">
        <v>252</v>
      </c>
      <c r="G635" s="269"/>
      <c r="H635" s="272">
        <v>1</v>
      </c>
      <c r="I635" s="273"/>
      <c r="J635" s="269"/>
      <c r="K635" s="269"/>
      <c r="L635" s="274"/>
      <c r="M635" s="275"/>
      <c r="N635" s="276"/>
      <c r="O635" s="276"/>
      <c r="P635" s="276"/>
      <c r="Q635" s="276"/>
      <c r="R635" s="276"/>
      <c r="S635" s="276"/>
      <c r="T635" s="277"/>
      <c r="U635" s="16"/>
      <c r="V635" s="16"/>
      <c r="W635" s="16"/>
      <c r="X635" s="16"/>
      <c r="Y635" s="16"/>
      <c r="Z635" s="16"/>
      <c r="AA635" s="16"/>
      <c r="AB635" s="16"/>
      <c r="AC635" s="16"/>
      <c r="AD635" s="16"/>
      <c r="AE635" s="16"/>
      <c r="AT635" s="278" t="s">
        <v>176</v>
      </c>
      <c r="AU635" s="278" t="s">
        <v>84</v>
      </c>
      <c r="AV635" s="16" t="s">
        <v>89</v>
      </c>
      <c r="AW635" s="16" t="s">
        <v>33</v>
      </c>
      <c r="AX635" s="16" t="s">
        <v>72</v>
      </c>
      <c r="AY635" s="278" t="s">
        <v>165</v>
      </c>
    </row>
    <row r="636" s="13" customFormat="1">
      <c r="A636" s="13"/>
      <c r="B636" s="235"/>
      <c r="C636" s="236"/>
      <c r="D636" s="237" t="s">
        <v>176</v>
      </c>
      <c r="E636" s="238" t="s">
        <v>19</v>
      </c>
      <c r="F636" s="239" t="s">
        <v>337</v>
      </c>
      <c r="G636" s="236"/>
      <c r="H636" s="240">
        <v>1</v>
      </c>
      <c r="I636" s="241"/>
      <c r="J636" s="236"/>
      <c r="K636" s="236"/>
      <c r="L636" s="242"/>
      <c r="M636" s="243"/>
      <c r="N636" s="244"/>
      <c r="O636" s="244"/>
      <c r="P636" s="244"/>
      <c r="Q636" s="244"/>
      <c r="R636" s="244"/>
      <c r="S636" s="244"/>
      <c r="T636" s="245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6" t="s">
        <v>176</v>
      </c>
      <c r="AU636" s="246" t="s">
        <v>84</v>
      </c>
      <c r="AV636" s="13" t="s">
        <v>84</v>
      </c>
      <c r="AW636" s="13" t="s">
        <v>33</v>
      </c>
      <c r="AX636" s="13" t="s">
        <v>72</v>
      </c>
      <c r="AY636" s="246" t="s">
        <v>165</v>
      </c>
    </row>
    <row r="637" s="16" customFormat="1">
      <c r="A637" s="16"/>
      <c r="B637" s="268"/>
      <c r="C637" s="269"/>
      <c r="D637" s="237" t="s">
        <v>176</v>
      </c>
      <c r="E637" s="270" t="s">
        <v>19</v>
      </c>
      <c r="F637" s="271" t="s">
        <v>252</v>
      </c>
      <c r="G637" s="269"/>
      <c r="H637" s="272">
        <v>1</v>
      </c>
      <c r="I637" s="273"/>
      <c r="J637" s="269"/>
      <c r="K637" s="269"/>
      <c r="L637" s="274"/>
      <c r="M637" s="275"/>
      <c r="N637" s="276"/>
      <c r="O637" s="276"/>
      <c r="P637" s="276"/>
      <c r="Q637" s="276"/>
      <c r="R637" s="276"/>
      <c r="S637" s="276"/>
      <c r="T637" s="277"/>
      <c r="U637" s="16"/>
      <c r="V637" s="16"/>
      <c r="W637" s="16"/>
      <c r="X637" s="16"/>
      <c r="Y637" s="16"/>
      <c r="Z637" s="16"/>
      <c r="AA637" s="16"/>
      <c r="AB637" s="16"/>
      <c r="AC637" s="16"/>
      <c r="AD637" s="16"/>
      <c r="AE637" s="16"/>
      <c r="AT637" s="278" t="s">
        <v>176</v>
      </c>
      <c r="AU637" s="278" t="s">
        <v>84</v>
      </c>
      <c r="AV637" s="16" t="s">
        <v>89</v>
      </c>
      <c r="AW637" s="16" t="s">
        <v>33</v>
      </c>
      <c r="AX637" s="16" t="s">
        <v>72</v>
      </c>
      <c r="AY637" s="278" t="s">
        <v>165</v>
      </c>
    </row>
    <row r="638" s="15" customFormat="1">
      <c r="A638" s="15"/>
      <c r="B638" s="257"/>
      <c r="C638" s="258"/>
      <c r="D638" s="237" t="s">
        <v>176</v>
      </c>
      <c r="E638" s="259" t="s">
        <v>19</v>
      </c>
      <c r="F638" s="260" t="s">
        <v>198</v>
      </c>
      <c r="G638" s="258"/>
      <c r="H638" s="261">
        <v>2</v>
      </c>
      <c r="I638" s="262"/>
      <c r="J638" s="258"/>
      <c r="K638" s="258"/>
      <c r="L638" s="263"/>
      <c r="M638" s="264"/>
      <c r="N638" s="265"/>
      <c r="O638" s="265"/>
      <c r="P638" s="265"/>
      <c r="Q638" s="265"/>
      <c r="R638" s="265"/>
      <c r="S638" s="265"/>
      <c r="T638" s="266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7" t="s">
        <v>176</v>
      </c>
      <c r="AU638" s="267" t="s">
        <v>84</v>
      </c>
      <c r="AV638" s="15" t="s">
        <v>105</v>
      </c>
      <c r="AW638" s="15" t="s">
        <v>33</v>
      </c>
      <c r="AX638" s="15" t="s">
        <v>79</v>
      </c>
      <c r="AY638" s="267" t="s">
        <v>165</v>
      </c>
    </row>
    <row r="639" s="2" customFormat="1" ht="16.5" customHeight="1">
      <c r="A639" s="41"/>
      <c r="B639" s="42"/>
      <c r="C639" s="279" t="s">
        <v>682</v>
      </c>
      <c r="D639" s="279" t="s">
        <v>322</v>
      </c>
      <c r="E639" s="280" t="s">
        <v>683</v>
      </c>
      <c r="F639" s="281" t="s">
        <v>684</v>
      </c>
      <c r="G639" s="282" t="s">
        <v>314</v>
      </c>
      <c r="H639" s="283">
        <v>2</v>
      </c>
      <c r="I639" s="284"/>
      <c r="J639" s="285">
        <f>ROUND(I639*H639,2)</f>
        <v>0</v>
      </c>
      <c r="K639" s="281" t="s">
        <v>19</v>
      </c>
      <c r="L639" s="286"/>
      <c r="M639" s="287" t="s">
        <v>19</v>
      </c>
      <c r="N639" s="288" t="s">
        <v>46</v>
      </c>
      <c r="O639" s="87"/>
      <c r="P639" s="226">
        <f>O639*H639</f>
        <v>0</v>
      </c>
      <c r="Q639" s="226">
        <v>0.021499999999999998</v>
      </c>
      <c r="R639" s="226">
        <f>Q639*H639</f>
        <v>0.042999999999999997</v>
      </c>
      <c r="S639" s="226">
        <v>0</v>
      </c>
      <c r="T639" s="227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28" t="s">
        <v>325</v>
      </c>
      <c r="AT639" s="228" t="s">
        <v>322</v>
      </c>
      <c r="AU639" s="228" t="s">
        <v>84</v>
      </c>
      <c r="AY639" s="20" t="s">
        <v>165</v>
      </c>
      <c r="BE639" s="229">
        <f>IF(N639="základní",J639,0)</f>
        <v>0</v>
      </c>
      <c r="BF639" s="229">
        <f>IF(N639="snížená",J639,0)</f>
        <v>0</v>
      </c>
      <c r="BG639" s="229">
        <f>IF(N639="zákl. přenesená",J639,0)</f>
        <v>0</v>
      </c>
      <c r="BH639" s="229">
        <f>IF(N639="sníž. přenesená",J639,0)</f>
        <v>0</v>
      </c>
      <c r="BI639" s="229">
        <f>IF(N639="nulová",J639,0)</f>
        <v>0</v>
      </c>
      <c r="BJ639" s="20" t="s">
        <v>172</v>
      </c>
      <c r="BK639" s="229">
        <f>ROUND(I639*H639,2)</f>
        <v>0</v>
      </c>
      <c r="BL639" s="20" t="s">
        <v>311</v>
      </c>
      <c r="BM639" s="228" t="s">
        <v>685</v>
      </c>
    </row>
    <row r="640" s="13" customFormat="1">
      <c r="A640" s="13"/>
      <c r="B640" s="235"/>
      <c r="C640" s="236"/>
      <c r="D640" s="237" t="s">
        <v>176</v>
      </c>
      <c r="E640" s="238" t="s">
        <v>19</v>
      </c>
      <c r="F640" s="239" t="s">
        <v>84</v>
      </c>
      <c r="G640" s="236"/>
      <c r="H640" s="240">
        <v>2</v>
      </c>
      <c r="I640" s="241"/>
      <c r="J640" s="236"/>
      <c r="K640" s="236"/>
      <c r="L640" s="242"/>
      <c r="M640" s="243"/>
      <c r="N640" s="244"/>
      <c r="O640" s="244"/>
      <c r="P640" s="244"/>
      <c r="Q640" s="244"/>
      <c r="R640" s="244"/>
      <c r="S640" s="244"/>
      <c r="T640" s="245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6" t="s">
        <v>176</v>
      </c>
      <c r="AU640" s="246" t="s">
        <v>84</v>
      </c>
      <c r="AV640" s="13" t="s">
        <v>84</v>
      </c>
      <c r="AW640" s="13" t="s">
        <v>33</v>
      </c>
      <c r="AX640" s="13" t="s">
        <v>79</v>
      </c>
      <c r="AY640" s="246" t="s">
        <v>165</v>
      </c>
    </row>
    <row r="641" s="2" customFormat="1" ht="16.5" customHeight="1">
      <c r="A641" s="41"/>
      <c r="B641" s="42"/>
      <c r="C641" s="217" t="s">
        <v>686</v>
      </c>
      <c r="D641" s="217" t="s">
        <v>167</v>
      </c>
      <c r="E641" s="218" t="s">
        <v>687</v>
      </c>
      <c r="F641" s="219" t="s">
        <v>688</v>
      </c>
      <c r="G641" s="220" t="s">
        <v>314</v>
      </c>
      <c r="H641" s="221">
        <v>13</v>
      </c>
      <c r="I641" s="222"/>
      <c r="J641" s="223">
        <f>ROUND(I641*H641,2)</f>
        <v>0</v>
      </c>
      <c r="K641" s="219" t="s">
        <v>171</v>
      </c>
      <c r="L641" s="47"/>
      <c r="M641" s="224" t="s">
        <v>19</v>
      </c>
      <c r="N641" s="225" t="s">
        <v>46</v>
      </c>
      <c r="O641" s="87"/>
      <c r="P641" s="226">
        <f>O641*H641</f>
        <v>0</v>
      </c>
      <c r="Q641" s="226">
        <v>0</v>
      </c>
      <c r="R641" s="226">
        <f>Q641*H641</f>
        <v>0</v>
      </c>
      <c r="S641" s="226">
        <v>0</v>
      </c>
      <c r="T641" s="227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28" t="s">
        <v>311</v>
      </c>
      <c r="AT641" s="228" t="s">
        <v>167</v>
      </c>
      <c r="AU641" s="228" t="s">
        <v>84</v>
      </c>
      <c r="AY641" s="20" t="s">
        <v>165</v>
      </c>
      <c r="BE641" s="229">
        <f>IF(N641="základní",J641,0)</f>
        <v>0</v>
      </c>
      <c r="BF641" s="229">
        <f>IF(N641="snížená",J641,0)</f>
        <v>0</v>
      </c>
      <c r="BG641" s="229">
        <f>IF(N641="zákl. přenesená",J641,0)</f>
        <v>0</v>
      </c>
      <c r="BH641" s="229">
        <f>IF(N641="sníž. přenesená",J641,0)</f>
        <v>0</v>
      </c>
      <c r="BI641" s="229">
        <f>IF(N641="nulová",J641,0)</f>
        <v>0</v>
      </c>
      <c r="BJ641" s="20" t="s">
        <v>172</v>
      </c>
      <c r="BK641" s="229">
        <f>ROUND(I641*H641,2)</f>
        <v>0</v>
      </c>
      <c r="BL641" s="20" t="s">
        <v>311</v>
      </c>
      <c r="BM641" s="228" t="s">
        <v>689</v>
      </c>
    </row>
    <row r="642" s="2" customFormat="1">
      <c r="A642" s="41"/>
      <c r="B642" s="42"/>
      <c r="C642" s="43"/>
      <c r="D642" s="230" t="s">
        <v>174</v>
      </c>
      <c r="E642" s="43"/>
      <c r="F642" s="231" t="s">
        <v>690</v>
      </c>
      <c r="G642" s="43"/>
      <c r="H642" s="43"/>
      <c r="I642" s="232"/>
      <c r="J642" s="43"/>
      <c r="K642" s="43"/>
      <c r="L642" s="47"/>
      <c r="M642" s="233"/>
      <c r="N642" s="234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174</v>
      </c>
      <c r="AU642" s="20" t="s">
        <v>84</v>
      </c>
    </row>
    <row r="643" s="13" customFormat="1">
      <c r="A643" s="13"/>
      <c r="B643" s="235"/>
      <c r="C643" s="236"/>
      <c r="D643" s="237" t="s">
        <v>176</v>
      </c>
      <c r="E643" s="238" t="s">
        <v>19</v>
      </c>
      <c r="F643" s="239" t="s">
        <v>691</v>
      </c>
      <c r="G643" s="236"/>
      <c r="H643" s="240">
        <v>13</v>
      </c>
      <c r="I643" s="241"/>
      <c r="J643" s="236"/>
      <c r="K643" s="236"/>
      <c r="L643" s="242"/>
      <c r="M643" s="243"/>
      <c r="N643" s="244"/>
      <c r="O643" s="244"/>
      <c r="P643" s="244"/>
      <c r="Q643" s="244"/>
      <c r="R643" s="244"/>
      <c r="S643" s="244"/>
      <c r="T643" s="245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6" t="s">
        <v>176</v>
      </c>
      <c r="AU643" s="246" t="s">
        <v>84</v>
      </c>
      <c r="AV643" s="13" t="s">
        <v>84</v>
      </c>
      <c r="AW643" s="13" t="s">
        <v>33</v>
      </c>
      <c r="AX643" s="13" t="s">
        <v>79</v>
      </c>
      <c r="AY643" s="246" t="s">
        <v>165</v>
      </c>
    </row>
    <row r="644" s="2" customFormat="1" ht="24.15" customHeight="1">
      <c r="A644" s="41"/>
      <c r="B644" s="42"/>
      <c r="C644" s="217" t="s">
        <v>692</v>
      </c>
      <c r="D644" s="217" t="s">
        <v>167</v>
      </c>
      <c r="E644" s="218" t="s">
        <v>693</v>
      </c>
      <c r="F644" s="219" t="s">
        <v>694</v>
      </c>
      <c r="G644" s="220" t="s">
        <v>695</v>
      </c>
      <c r="H644" s="289"/>
      <c r="I644" s="222"/>
      <c r="J644" s="223">
        <f>ROUND(I644*H644,2)</f>
        <v>0</v>
      </c>
      <c r="K644" s="219" t="s">
        <v>171</v>
      </c>
      <c r="L644" s="47"/>
      <c r="M644" s="224" t="s">
        <v>19</v>
      </c>
      <c r="N644" s="225" t="s">
        <v>46</v>
      </c>
      <c r="O644" s="87"/>
      <c r="P644" s="226">
        <f>O644*H644</f>
        <v>0</v>
      </c>
      <c r="Q644" s="226">
        <v>0</v>
      </c>
      <c r="R644" s="226">
        <f>Q644*H644</f>
        <v>0</v>
      </c>
      <c r="S644" s="226">
        <v>0</v>
      </c>
      <c r="T644" s="227">
        <f>S644*H644</f>
        <v>0</v>
      </c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R644" s="228" t="s">
        <v>311</v>
      </c>
      <c r="AT644" s="228" t="s">
        <v>167</v>
      </c>
      <c r="AU644" s="228" t="s">
        <v>84</v>
      </c>
      <c r="AY644" s="20" t="s">
        <v>165</v>
      </c>
      <c r="BE644" s="229">
        <f>IF(N644="základní",J644,0)</f>
        <v>0</v>
      </c>
      <c r="BF644" s="229">
        <f>IF(N644="snížená",J644,0)</f>
        <v>0</v>
      </c>
      <c r="BG644" s="229">
        <f>IF(N644="zákl. přenesená",J644,0)</f>
        <v>0</v>
      </c>
      <c r="BH644" s="229">
        <f>IF(N644="sníž. přenesená",J644,0)</f>
        <v>0</v>
      </c>
      <c r="BI644" s="229">
        <f>IF(N644="nulová",J644,0)</f>
        <v>0</v>
      </c>
      <c r="BJ644" s="20" t="s">
        <v>172</v>
      </c>
      <c r="BK644" s="229">
        <f>ROUND(I644*H644,2)</f>
        <v>0</v>
      </c>
      <c r="BL644" s="20" t="s">
        <v>311</v>
      </c>
      <c r="BM644" s="228" t="s">
        <v>696</v>
      </c>
    </row>
    <row r="645" s="2" customFormat="1">
      <c r="A645" s="41"/>
      <c r="B645" s="42"/>
      <c r="C645" s="43"/>
      <c r="D645" s="230" t="s">
        <v>174</v>
      </c>
      <c r="E645" s="43"/>
      <c r="F645" s="231" t="s">
        <v>697</v>
      </c>
      <c r="G645" s="43"/>
      <c r="H645" s="43"/>
      <c r="I645" s="232"/>
      <c r="J645" s="43"/>
      <c r="K645" s="43"/>
      <c r="L645" s="47"/>
      <c r="M645" s="233"/>
      <c r="N645" s="234"/>
      <c r="O645" s="87"/>
      <c r="P645" s="87"/>
      <c r="Q645" s="87"/>
      <c r="R645" s="87"/>
      <c r="S645" s="87"/>
      <c r="T645" s="88"/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T645" s="20" t="s">
        <v>174</v>
      </c>
      <c r="AU645" s="20" t="s">
        <v>84</v>
      </c>
    </row>
    <row r="646" s="12" customFormat="1" ht="22.8" customHeight="1">
      <c r="A646" s="12"/>
      <c r="B646" s="201"/>
      <c r="C646" s="202"/>
      <c r="D646" s="203" t="s">
        <v>71</v>
      </c>
      <c r="E646" s="215" t="s">
        <v>698</v>
      </c>
      <c r="F646" s="215" t="s">
        <v>699</v>
      </c>
      <c r="G646" s="202"/>
      <c r="H646" s="202"/>
      <c r="I646" s="205"/>
      <c r="J646" s="216">
        <f>BK646</f>
        <v>0</v>
      </c>
      <c r="K646" s="202"/>
      <c r="L646" s="207"/>
      <c r="M646" s="208"/>
      <c r="N646" s="209"/>
      <c r="O646" s="209"/>
      <c r="P646" s="210">
        <f>SUM(P647:P707)</f>
        <v>0</v>
      </c>
      <c r="Q646" s="209"/>
      <c r="R646" s="210">
        <f>SUM(R647:R707)</f>
        <v>0.29565975</v>
      </c>
      <c r="S646" s="209"/>
      <c r="T646" s="211">
        <f>SUM(T647:T707)</f>
        <v>0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12" t="s">
        <v>84</v>
      </c>
      <c r="AT646" s="213" t="s">
        <v>71</v>
      </c>
      <c r="AU646" s="213" t="s">
        <v>79</v>
      </c>
      <c r="AY646" s="212" t="s">
        <v>165</v>
      </c>
      <c r="BK646" s="214">
        <f>SUM(BK647:BK707)</f>
        <v>0</v>
      </c>
    </row>
    <row r="647" s="2" customFormat="1" ht="16.5" customHeight="1">
      <c r="A647" s="41"/>
      <c r="B647" s="42"/>
      <c r="C647" s="217" t="s">
        <v>700</v>
      </c>
      <c r="D647" s="217" t="s">
        <v>167</v>
      </c>
      <c r="E647" s="218" t="s">
        <v>701</v>
      </c>
      <c r="F647" s="219" t="s">
        <v>702</v>
      </c>
      <c r="G647" s="220" t="s">
        <v>170</v>
      </c>
      <c r="H647" s="221">
        <v>18.5</v>
      </c>
      <c r="I647" s="222"/>
      <c r="J647" s="223">
        <f>ROUND(I647*H647,2)</f>
        <v>0</v>
      </c>
      <c r="K647" s="219" t="s">
        <v>171</v>
      </c>
      <c r="L647" s="47"/>
      <c r="M647" s="224" t="s">
        <v>19</v>
      </c>
      <c r="N647" s="225" t="s">
        <v>46</v>
      </c>
      <c r="O647" s="87"/>
      <c r="P647" s="226">
        <f>O647*H647</f>
        <v>0</v>
      </c>
      <c r="Q647" s="226">
        <v>0</v>
      </c>
      <c r="R647" s="226">
        <f>Q647*H647</f>
        <v>0</v>
      </c>
      <c r="S647" s="226">
        <v>0</v>
      </c>
      <c r="T647" s="227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28" t="s">
        <v>311</v>
      </c>
      <c r="AT647" s="228" t="s">
        <v>167</v>
      </c>
      <c r="AU647" s="228" t="s">
        <v>84</v>
      </c>
      <c r="AY647" s="20" t="s">
        <v>165</v>
      </c>
      <c r="BE647" s="229">
        <f>IF(N647="základní",J647,0)</f>
        <v>0</v>
      </c>
      <c r="BF647" s="229">
        <f>IF(N647="snížená",J647,0)</f>
        <v>0</v>
      </c>
      <c r="BG647" s="229">
        <f>IF(N647="zákl. přenesená",J647,0)</f>
        <v>0</v>
      </c>
      <c r="BH647" s="229">
        <f>IF(N647="sníž. přenesená",J647,0)</f>
        <v>0</v>
      </c>
      <c r="BI647" s="229">
        <f>IF(N647="nulová",J647,0)</f>
        <v>0</v>
      </c>
      <c r="BJ647" s="20" t="s">
        <v>172</v>
      </c>
      <c r="BK647" s="229">
        <f>ROUND(I647*H647,2)</f>
        <v>0</v>
      </c>
      <c r="BL647" s="20" t="s">
        <v>311</v>
      </c>
      <c r="BM647" s="228" t="s">
        <v>703</v>
      </c>
    </row>
    <row r="648" s="2" customFormat="1">
      <c r="A648" s="41"/>
      <c r="B648" s="42"/>
      <c r="C648" s="43"/>
      <c r="D648" s="230" t="s">
        <v>174</v>
      </c>
      <c r="E648" s="43"/>
      <c r="F648" s="231" t="s">
        <v>704</v>
      </c>
      <c r="G648" s="43"/>
      <c r="H648" s="43"/>
      <c r="I648" s="232"/>
      <c r="J648" s="43"/>
      <c r="K648" s="43"/>
      <c r="L648" s="47"/>
      <c r="M648" s="233"/>
      <c r="N648" s="234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174</v>
      </c>
      <c r="AU648" s="20" t="s">
        <v>84</v>
      </c>
    </row>
    <row r="649" s="13" customFormat="1">
      <c r="A649" s="13"/>
      <c r="B649" s="235"/>
      <c r="C649" s="236"/>
      <c r="D649" s="237" t="s">
        <v>176</v>
      </c>
      <c r="E649" s="238" t="s">
        <v>19</v>
      </c>
      <c r="F649" s="239" t="s">
        <v>705</v>
      </c>
      <c r="G649" s="236"/>
      <c r="H649" s="240">
        <v>18.5</v>
      </c>
      <c r="I649" s="241"/>
      <c r="J649" s="236"/>
      <c r="K649" s="236"/>
      <c r="L649" s="242"/>
      <c r="M649" s="243"/>
      <c r="N649" s="244"/>
      <c r="O649" s="244"/>
      <c r="P649" s="244"/>
      <c r="Q649" s="244"/>
      <c r="R649" s="244"/>
      <c r="S649" s="244"/>
      <c r="T649" s="24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6" t="s">
        <v>176</v>
      </c>
      <c r="AU649" s="246" t="s">
        <v>84</v>
      </c>
      <c r="AV649" s="13" t="s">
        <v>84</v>
      </c>
      <c r="AW649" s="13" t="s">
        <v>33</v>
      </c>
      <c r="AX649" s="13" t="s">
        <v>79</v>
      </c>
      <c r="AY649" s="246" t="s">
        <v>165</v>
      </c>
    </row>
    <row r="650" s="2" customFormat="1" ht="16.5" customHeight="1">
      <c r="A650" s="41"/>
      <c r="B650" s="42"/>
      <c r="C650" s="217" t="s">
        <v>706</v>
      </c>
      <c r="D650" s="217" t="s">
        <v>167</v>
      </c>
      <c r="E650" s="218" t="s">
        <v>707</v>
      </c>
      <c r="F650" s="219" t="s">
        <v>708</v>
      </c>
      <c r="G650" s="220" t="s">
        <v>170</v>
      </c>
      <c r="H650" s="221">
        <v>18.5</v>
      </c>
      <c r="I650" s="222"/>
      <c r="J650" s="223">
        <f>ROUND(I650*H650,2)</f>
        <v>0</v>
      </c>
      <c r="K650" s="219" t="s">
        <v>171</v>
      </c>
      <c r="L650" s="47"/>
      <c r="M650" s="224" t="s">
        <v>19</v>
      </c>
      <c r="N650" s="225" t="s">
        <v>46</v>
      </c>
      <c r="O650" s="87"/>
      <c r="P650" s="226">
        <f>O650*H650</f>
        <v>0</v>
      </c>
      <c r="Q650" s="226">
        <v>0.00029999999999999997</v>
      </c>
      <c r="R650" s="226">
        <f>Q650*H650</f>
        <v>0.0055499999999999994</v>
      </c>
      <c r="S650" s="226">
        <v>0</v>
      </c>
      <c r="T650" s="227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28" t="s">
        <v>311</v>
      </c>
      <c r="AT650" s="228" t="s">
        <v>167</v>
      </c>
      <c r="AU650" s="228" t="s">
        <v>84</v>
      </c>
      <c r="AY650" s="20" t="s">
        <v>165</v>
      </c>
      <c r="BE650" s="229">
        <f>IF(N650="základní",J650,0)</f>
        <v>0</v>
      </c>
      <c r="BF650" s="229">
        <f>IF(N650="snížená",J650,0)</f>
        <v>0</v>
      </c>
      <c r="BG650" s="229">
        <f>IF(N650="zákl. přenesená",J650,0)</f>
        <v>0</v>
      </c>
      <c r="BH650" s="229">
        <f>IF(N650="sníž. přenesená",J650,0)</f>
        <v>0</v>
      </c>
      <c r="BI650" s="229">
        <f>IF(N650="nulová",J650,0)</f>
        <v>0</v>
      </c>
      <c r="BJ650" s="20" t="s">
        <v>172</v>
      </c>
      <c r="BK650" s="229">
        <f>ROUND(I650*H650,2)</f>
        <v>0</v>
      </c>
      <c r="BL650" s="20" t="s">
        <v>311</v>
      </c>
      <c r="BM650" s="228" t="s">
        <v>709</v>
      </c>
    </row>
    <row r="651" s="2" customFormat="1">
      <c r="A651" s="41"/>
      <c r="B651" s="42"/>
      <c r="C651" s="43"/>
      <c r="D651" s="230" t="s">
        <v>174</v>
      </c>
      <c r="E651" s="43"/>
      <c r="F651" s="231" t="s">
        <v>710</v>
      </c>
      <c r="G651" s="43"/>
      <c r="H651" s="43"/>
      <c r="I651" s="232"/>
      <c r="J651" s="43"/>
      <c r="K651" s="43"/>
      <c r="L651" s="47"/>
      <c r="M651" s="233"/>
      <c r="N651" s="234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174</v>
      </c>
      <c r="AU651" s="20" t="s">
        <v>84</v>
      </c>
    </row>
    <row r="652" s="13" customFormat="1">
      <c r="A652" s="13"/>
      <c r="B652" s="235"/>
      <c r="C652" s="236"/>
      <c r="D652" s="237" t="s">
        <v>176</v>
      </c>
      <c r="E652" s="238" t="s">
        <v>19</v>
      </c>
      <c r="F652" s="239" t="s">
        <v>705</v>
      </c>
      <c r="G652" s="236"/>
      <c r="H652" s="240">
        <v>18.5</v>
      </c>
      <c r="I652" s="241"/>
      <c r="J652" s="236"/>
      <c r="K652" s="236"/>
      <c r="L652" s="242"/>
      <c r="M652" s="243"/>
      <c r="N652" s="244"/>
      <c r="O652" s="244"/>
      <c r="P652" s="244"/>
      <c r="Q652" s="244"/>
      <c r="R652" s="244"/>
      <c r="S652" s="244"/>
      <c r="T652" s="24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6" t="s">
        <v>176</v>
      </c>
      <c r="AU652" s="246" t="s">
        <v>84</v>
      </c>
      <c r="AV652" s="13" t="s">
        <v>84</v>
      </c>
      <c r="AW652" s="13" t="s">
        <v>33</v>
      </c>
      <c r="AX652" s="13" t="s">
        <v>79</v>
      </c>
      <c r="AY652" s="246" t="s">
        <v>165</v>
      </c>
    </row>
    <row r="653" s="2" customFormat="1" ht="24.15" customHeight="1">
      <c r="A653" s="41"/>
      <c r="B653" s="42"/>
      <c r="C653" s="217" t="s">
        <v>711</v>
      </c>
      <c r="D653" s="217" t="s">
        <v>167</v>
      </c>
      <c r="E653" s="218" t="s">
        <v>712</v>
      </c>
      <c r="F653" s="219" t="s">
        <v>713</v>
      </c>
      <c r="G653" s="220" t="s">
        <v>170</v>
      </c>
      <c r="H653" s="221">
        <v>18.5</v>
      </c>
      <c r="I653" s="222"/>
      <c r="J653" s="223">
        <f>ROUND(I653*H653,2)</f>
        <v>0</v>
      </c>
      <c r="K653" s="219" t="s">
        <v>171</v>
      </c>
      <c r="L653" s="47"/>
      <c r="M653" s="224" t="s">
        <v>19</v>
      </c>
      <c r="N653" s="225" t="s">
        <v>46</v>
      </c>
      <c r="O653" s="87"/>
      <c r="P653" s="226">
        <f>O653*H653</f>
        <v>0</v>
      </c>
      <c r="Q653" s="226">
        <v>0.0074999999999999997</v>
      </c>
      <c r="R653" s="226">
        <f>Q653*H653</f>
        <v>0.13874999999999998</v>
      </c>
      <c r="S653" s="226">
        <v>0</v>
      </c>
      <c r="T653" s="227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28" t="s">
        <v>311</v>
      </c>
      <c r="AT653" s="228" t="s">
        <v>167</v>
      </c>
      <c r="AU653" s="228" t="s">
        <v>84</v>
      </c>
      <c r="AY653" s="20" t="s">
        <v>165</v>
      </c>
      <c r="BE653" s="229">
        <f>IF(N653="základní",J653,0)</f>
        <v>0</v>
      </c>
      <c r="BF653" s="229">
        <f>IF(N653="snížená",J653,0)</f>
        <v>0</v>
      </c>
      <c r="BG653" s="229">
        <f>IF(N653="zákl. přenesená",J653,0)</f>
        <v>0</v>
      </c>
      <c r="BH653" s="229">
        <f>IF(N653="sníž. přenesená",J653,0)</f>
        <v>0</v>
      </c>
      <c r="BI653" s="229">
        <f>IF(N653="nulová",J653,0)</f>
        <v>0</v>
      </c>
      <c r="BJ653" s="20" t="s">
        <v>172</v>
      </c>
      <c r="BK653" s="229">
        <f>ROUND(I653*H653,2)</f>
        <v>0</v>
      </c>
      <c r="BL653" s="20" t="s">
        <v>311</v>
      </c>
      <c r="BM653" s="228" t="s">
        <v>714</v>
      </c>
    </row>
    <row r="654" s="2" customFormat="1">
      <c r="A654" s="41"/>
      <c r="B654" s="42"/>
      <c r="C654" s="43"/>
      <c r="D654" s="230" t="s">
        <v>174</v>
      </c>
      <c r="E654" s="43"/>
      <c r="F654" s="231" t="s">
        <v>715</v>
      </c>
      <c r="G654" s="43"/>
      <c r="H654" s="43"/>
      <c r="I654" s="232"/>
      <c r="J654" s="43"/>
      <c r="K654" s="43"/>
      <c r="L654" s="47"/>
      <c r="M654" s="233"/>
      <c r="N654" s="234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T654" s="20" t="s">
        <v>174</v>
      </c>
      <c r="AU654" s="20" t="s">
        <v>84</v>
      </c>
    </row>
    <row r="655" s="13" customFormat="1">
      <c r="A655" s="13"/>
      <c r="B655" s="235"/>
      <c r="C655" s="236"/>
      <c r="D655" s="237" t="s">
        <v>176</v>
      </c>
      <c r="E655" s="238" t="s">
        <v>19</v>
      </c>
      <c r="F655" s="239" t="s">
        <v>705</v>
      </c>
      <c r="G655" s="236"/>
      <c r="H655" s="240">
        <v>18.5</v>
      </c>
      <c r="I655" s="241"/>
      <c r="J655" s="236"/>
      <c r="K655" s="236"/>
      <c r="L655" s="242"/>
      <c r="M655" s="243"/>
      <c r="N655" s="244"/>
      <c r="O655" s="244"/>
      <c r="P655" s="244"/>
      <c r="Q655" s="244"/>
      <c r="R655" s="244"/>
      <c r="S655" s="244"/>
      <c r="T655" s="245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6" t="s">
        <v>176</v>
      </c>
      <c r="AU655" s="246" t="s">
        <v>84</v>
      </c>
      <c r="AV655" s="13" t="s">
        <v>84</v>
      </c>
      <c r="AW655" s="13" t="s">
        <v>33</v>
      </c>
      <c r="AX655" s="13" t="s">
        <v>79</v>
      </c>
      <c r="AY655" s="246" t="s">
        <v>165</v>
      </c>
    </row>
    <row r="656" s="2" customFormat="1" ht="24.15" customHeight="1">
      <c r="A656" s="41"/>
      <c r="B656" s="42"/>
      <c r="C656" s="217" t="s">
        <v>716</v>
      </c>
      <c r="D656" s="217" t="s">
        <v>167</v>
      </c>
      <c r="E656" s="218" t="s">
        <v>717</v>
      </c>
      <c r="F656" s="219" t="s">
        <v>718</v>
      </c>
      <c r="G656" s="220" t="s">
        <v>180</v>
      </c>
      <c r="H656" s="221">
        <v>14.800000000000001</v>
      </c>
      <c r="I656" s="222"/>
      <c r="J656" s="223">
        <f>ROUND(I656*H656,2)</f>
        <v>0</v>
      </c>
      <c r="K656" s="219" t="s">
        <v>171</v>
      </c>
      <c r="L656" s="47"/>
      <c r="M656" s="224" t="s">
        <v>19</v>
      </c>
      <c r="N656" s="225" t="s">
        <v>46</v>
      </c>
      <c r="O656" s="87"/>
      <c r="P656" s="226">
        <f>O656*H656</f>
        <v>0</v>
      </c>
      <c r="Q656" s="226">
        <v>0.00042999999999999999</v>
      </c>
      <c r="R656" s="226">
        <f>Q656*H656</f>
        <v>0.0063639999999999999</v>
      </c>
      <c r="S656" s="226">
        <v>0</v>
      </c>
      <c r="T656" s="227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28" t="s">
        <v>311</v>
      </c>
      <c r="AT656" s="228" t="s">
        <v>167</v>
      </c>
      <c r="AU656" s="228" t="s">
        <v>84</v>
      </c>
      <c r="AY656" s="20" t="s">
        <v>165</v>
      </c>
      <c r="BE656" s="229">
        <f>IF(N656="základní",J656,0)</f>
        <v>0</v>
      </c>
      <c r="BF656" s="229">
        <f>IF(N656="snížená",J656,0)</f>
        <v>0</v>
      </c>
      <c r="BG656" s="229">
        <f>IF(N656="zákl. přenesená",J656,0)</f>
        <v>0</v>
      </c>
      <c r="BH656" s="229">
        <f>IF(N656="sníž. přenesená",J656,0)</f>
        <v>0</v>
      </c>
      <c r="BI656" s="229">
        <f>IF(N656="nulová",J656,0)</f>
        <v>0</v>
      </c>
      <c r="BJ656" s="20" t="s">
        <v>172</v>
      </c>
      <c r="BK656" s="229">
        <f>ROUND(I656*H656,2)</f>
        <v>0</v>
      </c>
      <c r="BL656" s="20" t="s">
        <v>311</v>
      </c>
      <c r="BM656" s="228" t="s">
        <v>719</v>
      </c>
    </row>
    <row r="657" s="2" customFormat="1">
      <c r="A657" s="41"/>
      <c r="B657" s="42"/>
      <c r="C657" s="43"/>
      <c r="D657" s="230" t="s">
        <v>174</v>
      </c>
      <c r="E657" s="43"/>
      <c r="F657" s="231" t="s">
        <v>720</v>
      </c>
      <c r="G657" s="43"/>
      <c r="H657" s="43"/>
      <c r="I657" s="232"/>
      <c r="J657" s="43"/>
      <c r="K657" s="43"/>
      <c r="L657" s="47"/>
      <c r="M657" s="233"/>
      <c r="N657" s="234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174</v>
      </c>
      <c r="AU657" s="20" t="s">
        <v>84</v>
      </c>
    </row>
    <row r="658" s="13" customFormat="1">
      <c r="A658" s="13"/>
      <c r="B658" s="235"/>
      <c r="C658" s="236"/>
      <c r="D658" s="237" t="s">
        <v>176</v>
      </c>
      <c r="E658" s="238" t="s">
        <v>19</v>
      </c>
      <c r="F658" s="239" t="s">
        <v>721</v>
      </c>
      <c r="G658" s="236"/>
      <c r="H658" s="240">
        <v>7.4000000000000004</v>
      </c>
      <c r="I658" s="241"/>
      <c r="J658" s="236"/>
      <c r="K658" s="236"/>
      <c r="L658" s="242"/>
      <c r="M658" s="243"/>
      <c r="N658" s="244"/>
      <c r="O658" s="244"/>
      <c r="P658" s="244"/>
      <c r="Q658" s="244"/>
      <c r="R658" s="244"/>
      <c r="S658" s="244"/>
      <c r="T658" s="24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6" t="s">
        <v>176</v>
      </c>
      <c r="AU658" s="246" t="s">
        <v>84</v>
      </c>
      <c r="AV658" s="13" t="s">
        <v>84</v>
      </c>
      <c r="AW658" s="13" t="s">
        <v>33</v>
      </c>
      <c r="AX658" s="13" t="s">
        <v>72</v>
      </c>
      <c r="AY658" s="246" t="s">
        <v>165</v>
      </c>
    </row>
    <row r="659" s="16" customFormat="1">
      <c r="A659" s="16"/>
      <c r="B659" s="268"/>
      <c r="C659" s="269"/>
      <c r="D659" s="237" t="s">
        <v>176</v>
      </c>
      <c r="E659" s="270" t="s">
        <v>19</v>
      </c>
      <c r="F659" s="271" t="s">
        <v>252</v>
      </c>
      <c r="G659" s="269"/>
      <c r="H659" s="272">
        <v>7.4000000000000004</v>
      </c>
      <c r="I659" s="273"/>
      <c r="J659" s="269"/>
      <c r="K659" s="269"/>
      <c r="L659" s="274"/>
      <c r="M659" s="275"/>
      <c r="N659" s="276"/>
      <c r="O659" s="276"/>
      <c r="P659" s="276"/>
      <c r="Q659" s="276"/>
      <c r="R659" s="276"/>
      <c r="S659" s="276"/>
      <c r="T659" s="277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T659" s="278" t="s">
        <v>176</v>
      </c>
      <c r="AU659" s="278" t="s">
        <v>84</v>
      </c>
      <c r="AV659" s="16" t="s">
        <v>89</v>
      </c>
      <c r="AW659" s="16" t="s">
        <v>33</v>
      </c>
      <c r="AX659" s="16" t="s">
        <v>72</v>
      </c>
      <c r="AY659" s="278" t="s">
        <v>165</v>
      </c>
    </row>
    <row r="660" s="13" customFormat="1">
      <c r="A660" s="13"/>
      <c r="B660" s="235"/>
      <c r="C660" s="236"/>
      <c r="D660" s="237" t="s">
        <v>176</v>
      </c>
      <c r="E660" s="238" t="s">
        <v>19</v>
      </c>
      <c r="F660" s="239" t="s">
        <v>722</v>
      </c>
      <c r="G660" s="236"/>
      <c r="H660" s="240">
        <v>7.4000000000000004</v>
      </c>
      <c r="I660" s="241"/>
      <c r="J660" s="236"/>
      <c r="K660" s="236"/>
      <c r="L660" s="242"/>
      <c r="M660" s="243"/>
      <c r="N660" s="244"/>
      <c r="O660" s="244"/>
      <c r="P660" s="244"/>
      <c r="Q660" s="244"/>
      <c r="R660" s="244"/>
      <c r="S660" s="244"/>
      <c r="T660" s="245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6" t="s">
        <v>176</v>
      </c>
      <c r="AU660" s="246" t="s">
        <v>84</v>
      </c>
      <c r="AV660" s="13" t="s">
        <v>84</v>
      </c>
      <c r="AW660" s="13" t="s">
        <v>33</v>
      </c>
      <c r="AX660" s="13" t="s">
        <v>72</v>
      </c>
      <c r="AY660" s="246" t="s">
        <v>165</v>
      </c>
    </row>
    <row r="661" s="16" customFormat="1">
      <c r="A661" s="16"/>
      <c r="B661" s="268"/>
      <c r="C661" s="269"/>
      <c r="D661" s="237" t="s">
        <v>176</v>
      </c>
      <c r="E661" s="270" t="s">
        <v>19</v>
      </c>
      <c r="F661" s="271" t="s">
        <v>252</v>
      </c>
      <c r="G661" s="269"/>
      <c r="H661" s="272">
        <v>7.4000000000000004</v>
      </c>
      <c r="I661" s="273"/>
      <c r="J661" s="269"/>
      <c r="K661" s="269"/>
      <c r="L661" s="274"/>
      <c r="M661" s="275"/>
      <c r="N661" s="276"/>
      <c r="O661" s="276"/>
      <c r="P661" s="276"/>
      <c r="Q661" s="276"/>
      <c r="R661" s="276"/>
      <c r="S661" s="276"/>
      <c r="T661" s="277"/>
      <c r="U661" s="16"/>
      <c r="V661" s="16"/>
      <c r="W661" s="16"/>
      <c r="X661" s="16"/>
      <c r="Y661" s="16"/>
      <c r="Z661" s="16"/>
      <c r="AA661" s="16"/>
      <c r="AB661" s="16"/>
      <c r="AC661" s="16"/>
      <c r="AD661" s="16"/>
      <c r="AE661" s="16"/>
      <c r="AT661" s="278" t="s">
        <v>176</v>
      </c>
      <c r="AU661" s="278" t="s">
        <v>84</v>
      </c>
      <c r="AV661" s="16" t="s">
        <v>89</v>
      </c>
      <c r="AW661" s="16" t="s">
        <v>33</v>
      </c>
      <c r="AX661" s="16" t="s">
        <v>72</v>
      </c>
      <c r="AY661" s="278" t="s">
        <v>165</v>
      </c>
    </row>
    <row r="662" s="15" customFormat="1">
      <c r="A662" s="15"/>
      <c r="B662" s="257"/>
      <c r="C662" s="258"/>
      <c r="D662" s="237" t="s">
        <v>176</v>
      </c>
      <c r="E662" s="259" t="s">
        <v>19</v>
      </c>
      <c r="F662" s="260" t="s">
        <v>198</v>
      </c>
      <c r="G662" s="258"/>
      <c r="H662" s="261">
        <v>14.800000000000001</v>
      </c>
      <c r="I662" s="262"/>
      <c r="J662" s="258"/>
      <c r="K662" s="258"/>
      <c r="L662" s="263"/>
      <c r="M662" s="264"/>
      <c r="N662" s="265"/>
      <c r="O662" s="265"/>
      <c r="P662" s="265"/>
      <c r="Q662" s="265"/>
      <c r="R662" s="265"/>
      <c r="S662" s="265"/>
      <c r="T662" s="266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7" t="s">
        <v>176</v>
      </c>
      <c r="AU662" s="267" t="s">
        <v>84</v>
      </c>
      <c r="AV662" s="15" t="s">
        <v>105</v>
      </c>
      <c r="AW662" s="15" t="s">
        <v>33</v>
      </c>
      <c r="AX662" s="15" t="s">
        <v>79</v>
      </c>
      <c r="AY662" s="267" t="s">
        <v>165</v>
      </c>
    </row>
    <row r="663" s="2" customFormat="1" ht="16.5" customHeight="1">
      <c r="A663" s="41"/>
      <c r="B663" s="42"/>
      <c r="C663" s="279" t="s">
        <v>723</v>
      </c>
      <c r="D663" s="279" t="s">
        <v>322</v>
      </c>
      <c r="E663" s="280" t="s">
        <v>724</v>
      </c>
      <c r="F663" s="281" t="s">
        <v>725</v>
      </c>
      <c r="G663" s="282" t="s">
        <v>314</v>
      </c>
      <c r="H663" s="283">
        <v>101.035</v>
      </c>
      <c r="I663" s="284"/>
      <c r="J663" s="285">
        <f>ROUND(I663*H663,2)</f>
        <v>0</v>
      </c>
      <c r="K663" s="281" t="s">
        <v>19</v>
      </c>
      <c r="L663" s="286"/>
      <c r="M663" s="287" t="s">
        <v>19</v>
      </c>
      <c r="N663" s="288" t="s">
        <v>46</v>
      </c>
      <c r="O663" s="87"/>
      <c r="P663" s="226">
        <f>O663*H663</f>
        <v>0</v>
      </c>
      <c r="Q663" s="226">
        <v>0.00044999999999999999</v>
      </c>
      <c r="R663" s="226">
        <f>Q663*H663</f>
        <v>0.045465749999999999</v>
      </c>
      <c r="S663" s="226">
        <v>0</v>
      </c>
      <c r="T663" s="227">
        <f>S663*H663</f>
        <v>0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28" t="s">
        <v>325</v>
      </c>
      <c r="AT663" s="228" t="s">
        <v>322</v>
      </c>
      <c r="AU663" s="228" t="s">
        <v>84</v>
      </c>
      <c r="AY663" s="20" t="s">
        <v>165</v>
      </c>
      <c r="BE663" s="229">
        <f>IF(N663="základní",J663,0)</f>
        <v>0</v>
      </c>
      <c r="BF663" s="229">
        <f>IF(N663="snížená",J663,0)</f>
        <v>0</v>
      </c>
      <c r="BG663" s="229">
        <f>IF(N663="zákl. přenesená",J663,0)</f>
        <v>0</v>
      </c>
      <c r="BH663" s="229">
        <f>IF(N663="sníž. přenesená",J663,0)</f>
        <v>0</v>
      </c>
      <c r="BI663" s="229">
        <f>IF(N663="nulová",J663,0)</f>
        <v>0</v>
      </c>
      <c r="BJ663" s="20" t="s">
        <v>172</v>
      </c>
      <c r="BK663" s="229">
        <f>ROUND(I663*H663,2)</f>
        <v>0</v>
      </c>
      <c r="BL663" s="20" t="s">
        <v>311</v>
      </c>
      <c r="BM663" s="228" t="s">
        <v>726</v>
      </c>
    </row>
    <row r="664" s="13" customFormat="1">
      <c r="A664" s="13"/>
      <c r="B664" s="235"/>
      <c r="C664" s="236"/>
      <c r="D664" s="237" t="s">
        <v>176</v>
      </c>
      <c r="E664" s="238" t="s">
        <v>19</v>
      </c>
      <c r="F664" s="239" t="s">
        <v>550</v>
      </c>
      <c r="G664" s="236"/>
      <c r="H664" s="240">
        <v>50</v>
      </c>
      <c r="I664" s="241"/>
      <c r="J664" s="236"/>
      <c r="K664" s="236"/>
      <c r="L664" s="242"/>
      <c r="M664" s="243"/>
      <c r="N664" s="244"/>
      <c r="O664" s="244"/>
      <c r="P664" s="244"/>
      <c r="Q664" s="244"/>
      <c r="R664" s="244"/>
      <c r="S664" s="244"/>
      <c r="T664" s="24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6" t="s">
        <v>176</v>
      </c>
      <c r="AU664" s="246" t="s">
        <v>84</v>
      </c>
      <c r="AV664" s="13" t="s">
        <v>84</v>
      </c>
      <c r="AW664" s="13" t="s">
        <v>33</v>
      </c>
      <c r="AX664" s="13" t="s">
        <v>72</v>
      </c>
      <c r="AY664" s="246" t="s">
        <v>165</v>
      </c>
    </row>
    <row r="665" s="16" customFormat="1">
      <c r="A665" s="16"/>
      <c r="B665" s="268"/>
      <c r="C665" s="269"/>
      <c r="D665" s="237" t="s">
        <v>176</v>
      </c>
      <c r="E665" s="270" t="s">
        <v>19</v>
      </c>
      <c r="F665" s="271" t="s">
        <v>252</v>
      </c>
      <c r="G665" s="269"/>
      <c r="H665" s="272">
        <v>50</v>
      </c>
      <c r="I665" s="273"/>
      <c r="J665" s="269"/>
      <c r="K665" s="269"/>
      <c r="L665" s="274"/>
      <c r="M665" s="275"/>
      <c r="N665" s="276"/>
      <c r="O665" s="276"/>
      <c r="P665" s="276"/>
      <c r="Q665" s="276"/>
      <c r="R665" s="276"/>
      <c r="S665" s="276"/>
      <c r="T665" s="277"/>
      <c r="U665" s="16"/>
      <c r="V665" s="16"/>
      <c r="W665" s="16"/>
      <c r="X665" s="16"/>
      <c r="Y665" s="16"/>
      <c r="Z665" s="16"/>
      <c r="AA665" s="16"/>
      <c r="AB665" s="16"/>
      <c r="AC665" s="16"/>
      <c r="AD665" s="16"/>
      <c r="AE665" s="16"/>
      <c r="AT665" s="278" t="s">
        <v>176</v>
      </c>
      <c r="AU665" s="278" t="s">
        <v>84</v>
      </c>
      <c r="AV665" s="16" t="s">
        <v>89</v>
      </c>
      <c r="AW665" s="16" t="s">
        <v>33</v>
      </c>
      <c r="AX665" s="16" t="s">
        <v>72</v>
      </c>
      <c r="AY665" s="278" t="s">
        <v>165</v>
      </c>
    </row>
    <row r="666" s="13" customFormat="1">
      <c r="A666" s="13"/>
      <c r="B666" s="235"/>
      <c r="C666" s="236"/>
      <c r="D666" s="237" t="s">
        <v>176</v>
      </c>
      <c r="E666" s="238" t="s">
        <v>19</v>
      </c>
      <c r="F666" s="239" t="s">
        <v>727</v>
      </c>
      <c r="G666" s="236"/>
      <c r="H666" s="240">
        <v>5</v>
      </c>
      <c r="I666" s="241"/>
      <c r="J666" s="236"/>
      <c r="K666" s="236"/>
      <c r="L666" s="242"/>
      <c r="M666" s="243"/>
      <c r="N666" s="244"/>
      <c r="O666" s="244"/>
      <c r="P666" s="244"/>
      <c r="Q666" s="244"/>
      <c r="R666" s="244"/>
      <c r="S666" s="244"/>
      <c r="T666" s="245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6" t="s">
        <v>176</v>
      </c>
      <c r="AU666" s="246" t="s">
        <v>84</v>
      </c>
      <c r="AV666" s="13" t="s">
        <v>84</v>
      </c>
      <c r="AW666" s="13" t="s">
        <v>33</v>
      </c>
      <c r="AX666" s="13" t="s">
        <v>72</v>
      </c>
      <c r="AY666" s="246" t="s">
        <v>165</v>
      </c>
    </row>
    <row r="667" s="16" customFormat="1">
      <c r="A667" s="16"/>
      <c r="B667" s="268"/>
      <c r="C667" s="269"/>
      <c r="D667" s="237" t="s">
        <v>176</v>
      </c>
      <c r="E667" s="270" t="s">
        <v>19</v>
      </c>
      <c r="F667" s="271" t="s">
        <v>252</v>
      </c>
      <c r="G667" s="269"/>
      <c r="H667" s="272">
        <v>5</v>
      </c>
      <c r="I667" s="273"/>
      <c r="J667" s="269"/>
      <c r="K667" s="269"/>
      <c r="L667" s="274"/>
      <c r="M667" s="275"/>
      <c r="N667" s="276"/>
      <c r="O667" s="276"/>
      <c r="P667" s="276"/>
      <c r="Q667" s="276"/>
      <c r="R667" s="276"/>
      <c r="S667" s="276"/>
      <c r="T667" s="277"/>
      <c r="U667" s="16"/>
      <c r="V667" s="16"/>
      <c r="W667" s="16"/>
      <c r="X667" s="16"/>
      <c r="Y667" s="16"/>
      <c r="Z667" s="16"/>
      <c r="AA667" s="16"/>
      <c r="AB667" s="16"/>
      <c r="AC667" s="16"/>
      <c r="AD667" s="16"/>
      <c r="AE667" s="16"/>
      <c r="AT667" s="278" t="s">
        <v>176</v>
      </c>
      <c r="AU667" s="278" t="s">
        <v>84</v>
      </c>
      <c r="AV667" s="16" t="s">
        <v>89</v>
      </c>
      <c r="AW667" s="16" t="s">
        <v>33</v>
      </c>
      <c r="AX667" s="16" t="s">
        <v>72</v>
      </c>
      <c r="AY667" s="278" t="s">
        <v>165</v>
      </c>
    </row>
    <row r="668" s="15" customFormat="1">
      <c r="A668" s="15"/>
      <c r="B668" s="257"/>
      <c r="C668" s="258"/>
      <c r="D668" s="237" t="s">
        <v>176</v>
      </c>
      <c r="E668" s="259" t="s">
        <v>19</v>
      </c>
      <c r="F668" s="260" t="s">
        <v>198</v>
      </c>
      <c r="G668" s="258"/>
      <c r="H668" s="261">
        <v>55</v>
      </c>
      <c r="I668" s="262"/>
      <c r="J668" s="258"/>
      <c r="K668" s="258"/>
      <c r="L668" s="263"/>
      <c r="M668" s="264"/>
      <c r="N668" s="265"/>
      <c r="O668" s="265"/>
      <c r="P668" s="265"/>
      <c r="Q668" s="265"/>
      <c r="R668" s="265"/>
      <c r="S668" s="265"/>
      <c r="T668" s="266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67" t="s">
        <v>176</v>
      </c>
      <c r="AU668" s="267" t="s">
        <v>84</v>
      </c>
      <c r="AV668" s="15" t="s">
        <v>105</v>
      </c>
      <c r="AW668" s="15" t="s">
        <v>33</v>
      </c>
      <c r="AX668" s="15" t="s">
        <v>72</v>
      </c>
      <c r="AY668" s="267" t="s">
        <v>165</v>
      </c>
    </row>
    <row r="669" s="13" customFormat="1">
      <c r="A669" s="13"/>
      <c r="B669" s="235"/>
      <c r="C669" s="236"/>
      <c r="D669" s="237" t="s">
        <v>176</v>
      </c>
      <c r="E669" s="238" t="s">
        <v>19</v>
      </c>
      <c r="F669" s="239" t="s">
        <v>728</v>
      </c>
      <c r="G669" s="236"/>
      <c r="H669" s="240">
        <v>101.035</v>
      </c>
      <c r="I669" s="241"/>
      <c r="J669" s="236"/>
      <c r="K669" s="236"/>
      <c r="L669" s="242"/>
      <c r="M669" s="243"/>
      <c r="N669" s="244"/>
      <c r="O669" s="244"/>
      <c r="P669" s="244"/>
      <c r="Q669" s="244"/>
      <c r="R669" s="244"/>
      <c r="S669" s="244"/>
      <c r="T669" s="24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6" t="s">
        <v>176</v>
      </c>
      <c r="AU669" s="246" t="s">
        <v>84</v>
      </c>
      <c r="AV669" s="13" t="s">
        <v>84</v>
      </c>
      <c r="AW669" s="13" t="s">
        <v>33</v>
      </c>
      <c r="AX669" s="13" t="s">
        <v>79</v>
      </c>
      <c r="AY669" s="246" t="s">
        <v>165</v>
      </c>
    </row>
    <row r="670" s="2" customFormat="1" ht="24.15" customHeight="1">
      <c r="A670" s="41"/>
      <c r="B670" s="42"/>
      <c r="C670" s="217" t="s">
        <v>729</v>
      </c>
      <c r="D670" s="217" t="s">
        <v>167</v>
      </c>
      <c r="E670" s="218" t="s">
        <v>730</v>
      </c>
      <c r="F670" s="219" t="s">
        <v>731</v>
      </c>
      <c r="G670" s="220" t="s">
        <v>170</v>
      </c>
      <c r="H670" s="221">
        <v>18.5</v>
      </c>
      <c r="I670" s="222"/>
      <c r="J670" s="223">
        <f>ROUND(I670*H670,2)</f>
        <v>0</v>
      </c>
      <c r="K670" s="219" t="s">
        <v>171</v>
      </c>
      <c r="L670" s="47"/>
      <c r="M670" s="224" t="s">
        <v>19</v>
      </c>
      <c r="N670" s="225" t="s">
        <v>46</v>
      </c>
      <c r="O670" s="87"/>
      <c r="P670" s="226">
        <f>O670*H670</f>
        <v>0</v>
      </c>
      <c r="Q670" s="226">
        <v>0.0053800000000000002</v>
      </c>
      <c r="R670" s="226">
        <f>Q670*H670</f>
        <v>0.099530000000000007</v>
      </c>
      <c r="S670" s="226">
        <v>0</v>
      </c>
      <c r="T670" s="227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28" t="s">
        <v>311</v>
      </c>
      <c r="AT670" s="228" t="s">
        <v>167</v>
      </c>
      <c r="AU670" s="228" t="s">
        <v>84</v>
      </c>
      <c r="AY670" s="20" t="s">
        <v>165</v>
      </c>
      <c r="BE670" s="229">
        <f>IF(N670="základní",J670,0)</f>
        <v>0</v>
      </c>
      <c r="BF670" s="229">
        <f>IF(N670="snížená",J670,0)</f>
        <v>0</v>
      </c>
      <c r="BG670" s="229">
        <f>IF(N670="zákl. přenesená",J670,0)</f>
        <v>0</v>
      </c>
      <c r="BH670" s="229">
        <f>IF(N670="sníž. přenesená",J670,0)</f>
        <v>0</v>
      </c>
      <c r="BI670" s="229">
        <f>IF(N670="nulová",J670,0)</f>
        <v>0</v>
      </c>
      <c r="BJ670" s="20" t="s">
        <v>172</v>
      </c>
      <c r="BK670" s="229">
        <f>ROUND(I670*H670,2)</f>
        <v>0</v>
      </c>
      <c r="BL670" s="20" t="s">
        <v>311</v>
      </c>
      <c r="BM670" s="228" t="s">
        <v>732</v>
      </c>
    </row>
    <row r="671" s="2" customFormat="1">
      <c r="A671" s="41"/>
      <c r="B671" s="42"/>
      <c r="C671" s="43"/>
      <c r="D671" s="230" t="s">
        <v>174</v>
      </c>
      <c r="E671" s="43"/>
      <c r="F671" s="231" t="s">
        <v>733</v>
      </c>
      <c r="G671" s="43"/>
      <c r="H671" s="43"/>
      <c r="I671" s="232"/>
      <c r="J671" s="43"/>
      <c r="K671" s="43"/>
      <c r="L671" s="47"/>
      <c r="M671" s="233"/>
      <c r="N671" s="234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174</v>
      </c>
      <c r="AU671" s="20" t="s">
        <v>84</v>
      </c>
    </row>
    <row r="672" s="14" customFormat="1">
      <c r="A672" s="14"/>
      <c r="B672" s="247"/>
      <c r="C672" s="248"/>
      <c r="D672" s="237" t="s">
        <v>176</v>
      </c>
      <c r="E672" s="249" t="s">
        <v>19</v>
      </c>
      <c r="F672" s="250" t="s">
        <v>207</v>
      </c>
      <c r="G672" s="248"/>
      <c r="H672" s="249" t="s">
        <v>19</v>
      </c>
      <c r="I672" s="251"/>
      <c r="J672" s="248"/>
      <c r="K672" s="248"/>
      <c r="L672" s="252"/>
      <c r="M672" s="253"/>
      <c r="N672" s="254"/>
      <c r="O672" s="254"/>
      <c r="P672" s="254"/>
      <c r="Q672" s="254"/>
      <c r="R672" s="254"/>
      <c r="S672" s="254"/>
      <c r="T672" s="255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6" t="s">
        <v>176</v>
      </c>
      <c r="AU672" s="256" t="s">
        <v>84</v>
      </c>
      <c r="AV672" s="14" t="s">
        <v>79</v>
      </c>
      <c r="AW672" s="14" t="s">
        <v>33</v>
      </c>
      <c r="AX672" s="14" t="s">
        <v>72</v>
      </c>
      <c r="AY672" s="256" t="s">
        <v>165</v>
      </c>
    </row>
    <row r="673" s="13" customFormat="1">
      <c r="A673" s="13"/>
      <c r="B673" s="235"/>
      <c r="C673" s="236"/>
      <c r="D673" s="237" t="s">
        <v>176</v>
      </c>
      <c r="E673" s="238" t="s">
        <v>19</v>
      </c>
      <c r="F673" s="239" t="s">
        <v>295</v>
      </c>
      <c r="G673" s="236"/>
      <c r="H673" s="240">
        <v>4</v>
      </c>
      <c r="I673" s="241"/>
      <c r="J673" s="236"/>
      <c r="K673" s="236"/>
      <c r="L673" s="242"/>
      <c r="M673" s="243"/>
      <c r="N673" s="244"/>
      <c r="O673" s="244"/>
      <c r="P673" s="244"/>
      <c r="Q673" s="244"/>
      <c r="R673" s="244"/>
      <c r="S673" s="244"/>
      <c r="T673" s="24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6" t="s">
        <v>176</v>
      </c>
      <c r="AU673" s="246" t="s">
        <v>84</v>
      </c>
      <c r="AV673" s="13" t="s">
        <v>84</v>
      </c>
      <c r="AW673" s="13" t="s">
        <v>33</v>
      </c>
      <c r="AX673" s="13" t="s">
        <v>72</v>
      </c>
      <c r="AY673" s="246" t="s">
        <v>165</v>
      </c>
    </row>
    <row r="674" s="13" customFormat="1">
      <c r="A674" s="13"/>
      <c r="B674" s="235"/>
      <c r="C674" s="236"/>
      <c r="D674" s="237" t="s">
        <v>176</v>
      </c>
      <c r="E674" s="238" t="s">
        <v>19</v>
      </c>
      <c r="F674" s="239" t="s">
        <v>734</v>
      </c>
      <c r="G674" s="236"/>
      <c r="H674" s="240">
        <v>0</v>
      </c>
      <c r="I674" s="241"/>
      <c r="J674" s="236"/>
      <c r="K674" s="236"/>
      <c r="L674" s="242"/>
      <c r="M674" s="243"/>
      <c r="N674" s="244"/>
      <c r="O674" s="244"/>
      <c r="P674" s="244"/>
      <c r="Q674" s="244"/>
      <c r="R674" s="244"/>
      <c r="S674" s="244"/>
      <c r="T674" s="24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6" t="s">
        <v>176</v>
      </c>
      <c r="AU674" s="246" t="s">
        <v>84</v>
      </c>
      <c r="AV674" s="13" t="s">
        <v>84</v>
      </c>
      <c r="AW674" s="13" t="s">
        <v>33</v>
      </c>
      <c r="AX674" s="13" t="s">
        <v>72</v>
      </c>
      <c r="AY674" s="246" t="s">
        <v>165</v>
      </c>
    </row>
    <row r="675" s="13" customFormat="1">
      <c r="A675" s="13"/>
      <c r="B675" s="235"/>
      <c r="C675" s="236"/>
      <c r="D675" s="237" t="s">
        <v>176</v>
      </c>
      <c r="E675" s="238" t="s">
        <v>19</v>
      </c>
      <c r="F675" s="239" t="s">
        <v>735</v>
      </c>
      <c r="G675" s="236"/>
      <c r="H675" s="240">
        <v>0</v>
      </c>
      <c r="I675" s="241"/>
      <c r="J675" s="236"/>
      <c r="K675" s="236"/>
      <c r="L675" s="242"/>
      <c r="M675" s="243"/>
      <c r="N675" s="244"/>
      <c r="O675" s="244"/>
      <c r="P675" s="244"/>
      <c r="Q675" s="244"/>
      <c r="R675" s="244"/>
      <c r="S675" s="244"/>
      <c r="T675" s="24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6" t="s">
        <v>176</v>
      </c>
      <c r="AU675" s="246" t="s">
        <v>84</v>
      </c>
      <c r="AV675" s="13" t="s">
        <v>84</v>
      </c>
      <c r="AW675" s="13" t="s">
        <v>33</v>
      </c>
      <c r="AX675" s="13" t="s">
        <v>72</v>
      </c>
      <c r="AY675" s="246" t="s">
        <v>165</v>
      </c>
    </row>
    <row r="676" s="13" customFormat="1">
      <c r="A676" s="13"/>
      <c r="B676" s="235"/>
      <c r="C676" s="236"/>
      <c r="D676" s="237" t="s">
        <v>176</v>
      </c>
      <c r="E676" s="238" t="s">
        <v>19</v>
      </c>
      <c r="F676" s="239" t="s">
        <v>736</v>
      </c>
      <c r="G676" s="236"/>
      <c r="H676" s="240">
        <v>0</v>
      </c>
      <c r="I676" s="241"/>
      <c r="J676" s="236"/>
      <c r="K676" s="236"/>
      <c r="L676" s="242"/>
      <c r="M676" s="243"/>
      <c r="N676" s="244"/>
      <c r="O676" s="244"/>
      <c r="P676" s="244"/>
      <c r="Q676" s="244"/>
      <c r="R676" s="244"/>
      <c r="S676" s="244"/>
      <c r="T676" s="24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6" t="s">
        <v>176</v>
      </c>
      <c r="AU676" s="246" t="s">
        <v>84</v>
      </c>
      <c r="AV676" s="13" t="s">
        <v>84</v>
      </c>
      <c r="AW676" s="13" t="s">
        <v>33</v>
      </c>
      <c r="AX676" s="13" t="s">
        <v>72</v>
      </c>
      <c r="AY676" s="246" t="s">
        <v>165</v>
      </c>
    </row>
    <row r="677" s="13" customFormat="1">
      <c r="A677" s="13"/>
      <c r="B677" s="235"/>
      <c r="C677" s="236"/>
      <c r="D677" s="237" t="s">
        <v>176</v>
      </c>
      <c r="E677" s="238" t="s">
        <v>19</v>
      </c>
      <c r="F677" s="239" t="s">
        <v>737</v>
      </c>
      <c r="G677" s="236"/>
      <c r="H677" s="240">
        <v>0</v>
      </c>
      <c r="I677" s="241"/>
      <c r="J677" s="236"/>
      <c r="K677" s="236"/>
      <c r="L677" s="242"/>
      <c r="M677" s="243"/>
      <c r="N677" s="244"/>
      <c r="O677" s="244"/>
      <c r="P677" s="244"/>
      <c r="Q677" s="244"/>
      <c r="R677" s="244"/>
      <c r="S677" s="244"/>
      <c r="T677" s="245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6" t="s">
        <v>176</v>
      </c>
      <c r="AU677" s="246" t="s">
        <v>84</v>
      </c>
      <c r="AV677" s="13" t="s">
        <v>84</v>
      </c>
      <c r="AW677" s="13" t="s">
        <v>33</v>
      </c>
      <c r="AX677" s="13" t="s">
        <v>72</v>
      </c>
      <c r="AY677" s="246" t="s">
        <v>165</v>
      </c>
    </row>
    <row r="678" s="16" customFormat="1">
      <c r="A678" s="16"/>
      <c r="B678" s="268"/>
      <c r="C678" s="269"/>
      <c r="D678" s="237" t="s">
        <v>176</v>
      </c>
      <c r="E678" s="270" t="s">
        <v>19</v>
      </c>
      <c r="F678" s="271" t="s">
        <v>252</v>
      </c>
      <c r="G678" s="269"/>
      <c r="H678" s="272">
        <v>4</v>
      </c>
      <c r="I678" s="273"/>
      <c r="J678" s="269"/>
      <c r="K678" s="269"/>
      <c r="L678" s="274"/>
      <c r="M678" s="275"/>
      <c r="N678" s="276"/>
      <c r="O678" s="276"/>
      <c r="P678" s="276"/>
      <c r="Q678" s="276"/>
      <c r="R678" s="276"/>
      <c r="S678" s="276"/>
      <c r="T678" s="277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T678" s="278" t="s">
        <v>176</v>
      </c>
      <c r="AU678" s="278" t="s">
        <v>84</v>
      </c>
      <c r="AV678" s="16" t="s">
        <v>89</v>
      </c>
      <c r="AW678" s="16" t="s">
        <v>33</v>
      </c>
      <c r="AX678" s="16" t="s">
        <v>72</v>
      </c>
      <c r="AY678" s="278" t="s">
        <v>165</v>
      </c>
    </row>
    <row r="679" s="14" customFormat="1">
      <c r="A679" s="14"/>
      <c r="B679" s="247"/>
      <c r="C679" s="248"/>
      <c r="D679" s="237" t="s">
        <v>176</v>
      </c>
      <c r="E679" s="249" t="s">
        <v>19</v>
      </c>
      <c r="F679" s="250" t="s">
        <v>213</v>
      </c>
      <c r="G679" s="248"/>
      <c r="H679" s="249" t="s">
        <v>19</v>
      </c>
      <c r="I679" s="251"/>
      <c r="J679" s="248"/>
      <c r="K679" s="248"/>
      <c r="L679" s="252"/>
      <c r="M679" s="253"/>
      <c r="N679" s="254"/>
      <c r="O679" s="254"/>
      <c r="P679" s="254"/>
      <c r="Q679" s="254"/>
      <c r="R679" s="254"/>
      <c r="S679" s="254"/>
      <c r="T679" s="25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6" t="s">
        <v>176</v>
      </c>
      <c r="AU679" s="256" t="s">
        <v>84</v>
      </c>
      <c r="AV679" s="14" t="s">
        <v>79</v>
      </c>
      <c r="AW679" s="14" t="s">
        <v>33</v>
      </c>
      <c r="AX679" s="14" t="s">
        <v>72</v>
      </c>
      <c r="AY679" s="256" t="s">
        <v>165</v>
      </c>
    </row>
    <row r="680" s="13" customFormat="1">
      <c r="A680" s="13"/>
      <c r="B680" s="235"/>
      <c r="C680" s="236"/>
      <c r="D680" s="237" t="s">
        <v>176</v>
      </c>
      <c r="E680" s="238" t="s">
        <v>19</v>
      </c>
      <c r="F680" s="239" t="s">
        <v>436</v>
      </c>
      <c r="G680" s="236"/>
      <c r="H680" s="240">
        <v>5.5</v>
      </c>
      <c r="I680" s="241"/>
      <c r="J680" s="236"/>
      <c r="K680" s="236"/>
      <c r="L680" s="242"/>
      <c r="M680" s="243"/>
      <c r="N680" s="244"/>
      <c r="O680" s="244"/>
      <c r="P680" s="244"/>
      <c r="Q680" s="244"/>
      <c r="R680" s="244"/>
      <c r="S680" s="244"/>
      <c r="T680" s="245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6" t="s">
        <v>176</v>
      </c>
      <c r="AU680" s="246" t="s">
        <v>84</v>
      </c>
      <c r="AV680" s="13" t="s">
        <v>84</v>
      </c>
      <c r="AW680" s="13" t="s">
        <v>33</v>
      </c>
      <c r="AX680" s="13" t="s">
        <v>72</v>
      </c>
      <c r="AY680" s="246" t="s">
        <v>165</v>
      </c>
    </row>
    <row r="681" s="13" customFormat="1">
      <c r="A681" s="13"/>
      <c r="B681" s="235"/>
      <c r="C681" s="236"/>
      <c r="D681" s="237" t="s">
        <v>176</v>
      </c>
      <c r="E681" s="238" t="s">
        <v>19</v>
      </c>
      <c r="F681" s="239" t="s">
        <v>437</v>
      </c>
      <c r="G681" s="236"/>
      <c r="H681" s="240">
        <v>2.6000000000000001</v>
      </c>
      <c r="I681" s="241"/>
      <c r="J681" s="236"/>
      <c r="K681" s="236"/>
      <c r="L681" s="242"/>
      <c r="M681" s="243"/>
      <c r="N681" s="244"/>
      <c r="O681" s="244"/>
      <c r="P681" s="244"/>
      <c r="Q681" s="244"/>
      <c r="R681" s="244"/>
      <c r="S681" s="244"/>
      <c r="T681" s="245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6" t="s">
        <v>176</v>
      </c>
      <c r="AU681" s="246" t="s">
        <v>84</v>
      </c>
      <c r="AV681" s="13" t="s">
        <v>84</v>
      </c>
      <c r="AW681" s="13" t="s">
        <v>33</v>
      </c>
      <c r="AX681" s="13" t="s">
        <v>72</v>
      </c>
      <c r="AY681" s="246" t="s">
        <v>165</v>
      </c>
    </row>
    <row r="682" s="13" customFormat="1">
      <c r="A682" s="13"/>
      <c r="B682" s="235"/>
      <c r="C682" s="236"/>
      <c r="D682" s="237" t="s">
        <v>176</v>
      </c>
      <c r="E682" s="238" t="s">
        <v>19</v>
      </c>
      <c r="F682" s="239" t="s">
        <v>438</v>
      </c>
      <c r="G682" s="236"/>
      <c r="H682" s="240">
        <v>4.0999999999999996</v>
      </c>
      <c r="I682" s="241"/>
      <c r="J682" s="236"/>
      <c r="K682" s="236"/>
      <c r="L682" s="242"/>
      <c r="M682" s="243"/>
      <c r="N682" s="244"/>
      <c r="O682" s="244"/>
      <c r="P682" s="244"/>
      <c r="Q682" s="244"/>
      <c r="R682" s="244"/>
      <c r="S682" s="244"/>
      <c r="T682" s="245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6" t="s">
        <v>176</v>
      </c>
      <c r="AU682" s="246" t="s">
        <v>84</v>
      </c>
      <c r="AV682" s="13" t="s">
        <v>84</v>
      </c>
      <c r="AW682" s="13" t="s">
        <v>33</v>
      </c>
      <c r="AX682" s="13" t="s">
        <v>72</v>
      </c>
      <c r="AY682" s="246" t="s">
        <v>165</v>
      </c>
    </row>
    <row r="683" s="13" customFormat="1">
      <c r="A683" s="13"/>
      <c r="B683" s="235"/>
      <c r="C683" s="236"/>
      <c r="D683" s="237" t="s">
        <v>176</v>
      </c>
      <c r="E683" s="238" t="s">
        <v>19</v>
      </c>
      <c r="F683" s="239" t="s">
        <v>439</v>
      </c>
      <c r="G683" s="236"/>
      <c r="H683" s="240">
        <v>2.2999999999999998</v>
      </c>
      <c r="I683" s="241"/>
      <c r="J683" s="236"/>
      <c r="K683" s="236"/>
      <c r="L683" s="242"/>
      <c r="M683" s="243"/>
      <c r="N683" s="244"/>
      <c r="O683" s="244"/>
      <c r="P683" s="244"/>
      <c r="Q683" s="244"/>
      <c r="R683" s="244"/>
      <c r="S683" s="244"/>
      <c r="T683" s="245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6" t="s">
        <v>176</v>
      </c>
      <c r="AU683" s="246" t="s">
        <v>84</v>
      </c>
      <c r="AV683" s="13" t="s">
        <v>84</v>
      </c>
      <c r="AW683" s="13" t="s">
        <v>33</v>
      </c>
      <c r="AX683" s="13" t="s">
        <v>72</v>
      </c>
      <c r="AY683" s="246" t="s">
        <v>165</v>
      </c>
    </row>
    <row r="684" s="16" customFormat="1">
      <c r="A684" s="16"/>
      <c r="B684" s="268"/>
      <c r="C684" s="269"/>
      <c r="D684" s="237" t="s">
        <v>176</v>
      </c>
      <c r="E684" s="270" t="s">
        <v>19</v>
      </c>
      <c r="F684" s="271" t="s">
        <v>252</v>
      </c>
      <c r="G684" s="269"/>
      <c r="H684" s="272">
        <v>14.5</v>
      </c>
      <c r="I684" s="273"/>
      <c r="J684" s="269"/>
      <c r="K684" s="269"/>
      <c r="L684" s="274"/>
      <c r="M684" s="275"/>
      <c r="N684" s="276"/>
      <c r="O684" s="276"/>
      <c r="P684" s="276"/>
      <c r="Q684" s="276"/>
      <c r="R684" s="276"/>
      <c r="S684" s="276"/>
      <c r="T684" s="277"/>
      <c r="U684" s="16"/>
      <c r="V684" s="16"/>
      <c r="W684" s="16"/>
      <c r="X684" s="16"/>
      <c r="Y684" s="16"/>
      <c r="Z684" s="16"/>
      <c r="AA684" s="16"/>
      <c r="AB684" s="16"/>
      <c r="AC684" s="16"/>
      <c r="AD684" s="16"/>
      <c r="AE684" s="16"/>
      <c r="AT684" s="278" t="s">
        <v>176</v>
      </c>
      <c r="AU684" s="278" t="s">
        <v>84</v>
      </c>
      <c r="AV684" s="16" t="s">
        <v>89</v>
      </c>
      <c r="AW684" s="16" t="s">
        <v>33</v>
      </c>
      <c r="AX684" s="16" t="s">
        <v>72</v>
      </c>
      <c r="AY684" s="278" t="s">
        <v>165</v>
      </c>
    </row>
    <row r="685" s="15" customFormat="1">
      <c r="A685" s="15"/>
      <c r="B685" s="257"/>
      <c r="C685" s="258"/>
      <c r="D685" s="237" t="s">
        <v>176</v>
      </c>
      <c r="E685" s="259" t="s">
        <v>19</v>
      </c>
      <c r="F685" s="260" t="s">
        <v>198</v>
      </c>
      <c r="G685" s="258"/>
      <c r="H685" s="261">
        <v>18.5</v>
      </c>
      <c r="I685" s="262"/>
      <c r="J685" s="258"/>
      <c r="K685" s="258"/>
      <c r="L685" s="263"/>
      <c r="M685" s="264"/>
      <c r="N685" s="265"/>
      <c r="O685" s="265"/>
      <c r="P685" s="265"/>
      <c r="Q685" s="265"/>
      <c r="R685" s="265"/>
      <c r="S685" s="265"/>
      <c r="T685" s="266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67" t="s">
        <v>176</v>
      </c>
      <c r="AU685" s="267" t="s">
        <v>84</v>
      </c>
      <c r="AV685" s="15" t="s">
        <v>105</v>
      </c>
      <c r="AW685" s="15" t="s">
        <v>33</v>
      </c>
      <c r="AX685" s="15" t="s">
        <v>79</v>
      </c>
      <c r="AY685" s="267" t="s">
        <v>165</v>
      </c>
    </row>
    <row r="686" s="2" customFormat="1" ht="16.5" customHeight="1">
      <c r="A686" s="41"/>
      <c r="B686" s="42"/>
      <c r="C686" s="279" t="s">
        <v>738</v>
      </c>
      <c r="D686" s="279" t="s">
        <v>322</v>
      </c>
      <c r="E686" s="280" t="s">
        <v>739</v>
      </c>
      <c r="F686" s="281" t="s">
        <v>740</v>
      </c>
      <c r="G686" s="282" t="s">
        <v>170</v>
      </c>
      <c r="H686" s="283">
        <v>20.350000000000001</v>
      </c>
      <c r="I686" s="284"/>
      <c r="J686" s="285">
        <f>ROUND(I686*H686,2)</f>
        <v>0</v>
      </c>
      <c r="K686" s="281" t="s">
        <v>19</v>
      </c>
      <c r="L686" s="286"/>
      <c r="M686" s="287" t="s">
        <v>19</v>
      </c>
      <c r="N686" s="288" t="s">
        <v>46</v>
      </c>
      <c r="O686" s="87"/>
      <c r="P686" s="226">
        <f>O686*H686</f>
        <v>0</v>
      </c>
      <c r="Q686" s="226">
        <v>0</v>
      </c>
      <c r="R686" s="226">
        <f>Q686*H686</f>
        <v>0</v>
      </c>
      <c r="S686" s="226">
        <v>0</v>
      </c>
      <c r="T686" s="227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28" t="s">
        <v>325</v>
      </c>
      <c r="AT686" s="228" t="s">
        <v>322</v>
      </c>
      <c r="AU686" s="228" t="s">
        <v>84</v>
      </c>
      <c r="AY686" s="20" t="s">
        <v>165</v>
      </c>
      <c r="BE686" s="229">
        <f>IF(N686="základní",J686,0)</f>
        <v>0</v>
      </c>
      <c r="BF686" s="229">
        <f>IF(N686="snížená",J686,0)</f>
        <v>0</v>
      </c>
      <c r="BG686" s="229">
        <f>IF(N686="zákl. přenesená",J686,0)</f>
        <v>0</v>
      </c>
      <c r="BH686" s="229">
        <f>IF(N686="sníž. přenesená",J686,0)</f>
        <v>0</v>
      </c>
      <c r="BI686" s="229">
        <f>IF(N686="nulová",J686,0)</f>
        <v>0</v>
      </c>
      <c r="BJ686" s="20" t="s">
        <v>172</v>
      </c>
      <c r="BK686" s="229">
        <f>ROUND(I686*H686,2)</f>
        <v>0</v>
      </c>
      <c r="BL686" s="20" t="s">
        <v>311</v>
      </c>
      <c r="BM686" s="228" t="s">
        <v>741</v>
      </c>
    </row>
    <row r="687" s="13" customFormat="1">
      <c r="A687" s="13"/>
      <c r="B687" s="235"/>
      <c r="C687" s="236"/>
      <c r="D687" s="237" t="s">
        <v>176</v>
      </c>
      <c r="E687" s="238" t="s">
        <v>19</v>
      </c>
      <c r="F687" s="239" t="s">
        <v>705</v>
      </c>
      <c r="G687" s="236"/>
      <c r="H687" s="240">
        <v>18.5</v>
      </c>
      <c r="I687" s="241"/>
      <c r="J687" s="236"/>
      <c r="K687" s="236"/>
      <c r="L687" s="242"/>
      <c r="M687" s="243"/>
      <c r="N687" s="244"/>
      <c r="O687" s="244"/>
      <c r="P687" s="244"/>
      <c r="Q687" s="244"/>
      <c r="R687" s="244"/>
      <c r="S687" s="244"/>
      <c r="T687" s="24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6" t="s">
        <v>176</v>
      </c>
      <c r="AU687" s="246" t="s">
        <v>84</v>
      </c>
      <c r="AV687" s="13" t="s">
        <v>84</v>
      </c>
      <c r="AW687" s="13" t="s">
        <v>33</v>
      </c>
      <c r="AX687" s="13" t="s">
        <v>72</v>
      </c>
      <c r="AY687" s="246" t="s">
        <v>165</v>
      </c>
    </row>
    <row r="688" s="13" customFormat="1">
      <c r="A688" s="13"/>
      <c r="B688" s="235"/>
      <c r="C688" s="236"/>
      <c r="D688" s="237" t="s">
        <v>176</v>
      </c>
      <c r="E688" s="238" t="s">
        <v>19</v>
      </c>
      <c r="F688" s="239" t="s">
        <v>742</v>
      </c>
      <c r="G688" s="236"/>
      <c r="H688" s="240">
        <v>20.350000000000001</v>
      </c>
      <c r="I688" s="241"/>
      <c r="J688" s="236"/>
      <c r="K688" s="236"/>
      <c r="L688" s="242"/>
      <c r="M688" s="243"/>
      <c r="N688" s="244"/>
      <c r="O688" s="244"/>
      <c r="P688" s="244"/>
      <c r="Q688" s="244"/>
      <c r="R688" s="244"/>
      <c r="S688" s="244"/>
      <c r="T688" s="24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6" t="s">
        <v>176</v>
      </c>
      <c r="AU688" s="246" t="s">
        <v>84</v>
      </c>
      <c r="AV688" s="13" t="s">
        <v>84</v>
      </c>
      <c r="AW688" s="13" t="s">
        <v>33</v>
      </c>
      <c r="AX688" s="13" t="s">
        <v>79</v>
      </c>
      <c r="AY688" s="246" t="s">
        <v>165</v>
      </c>
    </row>
    <row r="689" s="2" customFormat="1" ht="24.15" customHeight="1">
      <c r="A689" s="41"/>
      <c r="B689" s="42"/>
      <c r="C689" s="217" t="s">
        <v>743</v>
      </c>
      <c r="D689" s="217" t="s">
        <v>167</v>
      </c>
      <c r="E689" s="218" t="s">
        <v>744</v>
      </c>
      <c r="F689" s="219" t="s">
        <v>745</v>
      </c>
      <c r="G689" s="220" t="s">
        <v>170</v>
      </c>
      <c r="H689" s="221">
        <v>19.899999999999999</v>
      </c>
      <c r="I689" s="222"/>
      <c r="J689" s="223">
        <f>ROUND(I689*H689,2)</f>
        <v>0</v>
      </c>
      <c r="K689" s="219" t="s">
        <v>171</v>
      </c>
      <c r="L689" s="47"/>
      <c r="M689" s="224" t="s">
        <v>19</v>
      </c>
      <c r="N689" s="225" t="s">
        <v>46</v>
      </c>
      <c r="O689" s="87"/>
      <c r="P689" s="226">
        <f>O689*H689</f>
        <v>0</v>
      </c>
      <c r="Q689" s="226">
        <v>0</v>
      </c>
      <c r="R689" s="226">
        <f>Q689*H689</f>
        <v>0</v>
      </c>
      <c r="S689" s="226">
        <v>0</v>
      </c>
      <c r="T689" s="227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28" t="s">
        <v>311</v>
      </c>
      <c r="AT689" s="228" t="s">
        <v>167</v>
      </c>
      <c r="AU689" s="228" t="s">
        <v>84</v>
      </c>
      <c r="AY689" s="20" t="s">
        <v>165</v>
      </c>
      <c r="BE689" s="229">
        <f>IF(N689="základní",J689,0)</f>
        <v>0</v>
      </c>
      <c r="BF689" s="229">
        <f>IF(N689="snížená",J689,0)</f>
        <v>0</v>
      </c>
      <c r="BG689" s="229">
        <f>IF(N689="zákl. přenesená",J689,0)</f>
        <v>0</v>
      </c>
      <c r="BH689" s="229">
        <f>IF(N689="sníž. přenesená",J689,0)</f>
        <v>0</v>
      </c>
      <c r="BI689" s="229">
        <f>IF(N689="nulová",J689,0)</f>
        <v>0</v>
      </c>
      <c r="BJ689" s="20" t="s">
        <v>172</v>
      </c>
      <c r="BK689" s="229">
        <f>ROUND(I689*H689,2)</f>
        <v>0</v>
      </c>
      <c r="BL689" s="20" t="s">
        <v>311</v>
      </c>
      <c r="BM689" s="228" t="s">
        <v>746</v>
      </c>
    </row>
    <row r="690" s="2" customFormat="1">
      <c r="A690" s="41"/>
      <c r="B690" s="42"/>
      <c r="C690" s="43"/>
      <c r="D690" s="230" t="s">
        <v>174</v>
      </c>
      <c r="E690" s="43"/>
      <c r="F690" s="231" t="s">
        <v>747</v>
      </c>
      <c r="G690" s="43"/>
      <c r="H690" s="43"/>
      <c r="I690" s="232"/>
      <c r="J690" s="43"/>
      <c r="K690" s="43"/>
      <c r="L690" s="47"/>
      <c r="M690" s="233"/>
      <c r="N690" s="234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174</v>
      </c>
      <c r="AU690" s="20" t="s">
        <v>84</v>
      </c>
    </row>
    <row r="691" s="14" customFormat="1">
      <c r="A691" s="14"/>
      <c r="B691" s="247"/>
      <c r="C691" s="248"/>
      <c r="D691" s="237" t="s">
        <v>176</v>
      </c>
      <c r="E691" s="249" t="s">
        <v>19</v>
      </c>
      <c r="F691" s="250" t="s">
        <v>207</v>
      </c>
      <c r="G691" s="248"/>
      <c r="H691" s="249" t="s">
        <v>19</v>
      </c>
      <c r="I691" s="251"/>
      <c r="J691" s="248"/>
      <c r="K691" s="248"/>
      <c r="L691" s="252"/>
      <c r="M691" s="253"/>
      <c r="N691" s="254"/>
      <c r="O691" s="254"/>
      <c r="P691" s="254"/>
      <c r="Q691" s="254"/>
      <c r="R691" s="254"/>
      <c r="S691" s="254"/>
      <c r="T691" s="255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6" t="s">
        <v>176</v>
      </c>
      <c r="AU691" s="256" t="s">
        <v>84</v>
      </c>
      <c r="AV691" s="14" t="s">
        <v>79</v>
      </c>
      <c r="AW691" s="14" t="s">
        <v>33</v>
      </c>
      <c r="AX691" s="14" t="s">
        <v>72</v>
      </c>
      <c r="AY691" s="256" t="s">
        <v>165</v>
      </c>
    </row>
    <row r="692" s="13" customFormat="1">
      <c r="A692" s="13"/>
      <c r="B692" s="235"/>
      <c r="C692" s="236"/>
      <c r="D692" s="237" t="s">
        <v>176</v>
      </c>
      <c r="E692" s="238" t="s">
        <v>19</v>
      </c>
      <c r="F692" s="239" t="s">
        <v>295</v>
      </c>
      <c r="G692" s="236"/>
      <c r="H692" s="240">
        <v>4</v>
      </c>
      <c r="I692" s="241"/>
      <c r="J692" s="236"/>
      <c r="K692" s="236"/>
      <c r="L692" s="242"/>
      <c r="M692" s="243"/>
      <c r="N692" s="244"/>
      <c r="O692" s="244"/>
      <c r="P692" s="244"/>
      <c r="Q692" s="244"/>
      <c r="R692" s="244"/>
      <c r="S692" s="244"/>
      <c r="T692" s="245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6" t="s">
        <v>176</v>
      </c>
      <c r="AU692" s="246" t="s">
        <v>84</v>
      </c>
      <c r="AV692" s="13" t="s">
        <v>84</v>
      </c>
      <c r="AW692" s="13" t="s">
        <v>33</v>
      </c>
      <c r="AX692" s="13" t="s">
        <v>72</v>
      </c>
      <c r="AY692" s="246" t="s">
        <v>165</v>
      </c>
    </row>
    <row r="693" s="13" customFormat="1">
      <c r="A693" s="13"/>
      <c r="B693" s="235"/>
      <c r="C693" s="236"/>
      <c r="D693" s="237" t="s">
        <v>176</v>
      </c>
      <c r="E693" s="238" t="s">
        <v>19</v>
      </c>
      <c r="F693" s="239" t="s">
        <v>748</v>
      </c>
      <c r="G693" s="236"/>
      <c r="H693" s="240">
        <v>1.6000000000000001</v>
      </c>
      <c r="I693" s="241"/>
      <c r="J693" s="236"/>
      <c r="K693" s="236"/>
      <c r="L693" s="242"/>
      <c r="M693" s="243"/>
      <c r="N693" s="244"/>
      <c r="O693" s="244"/>
      <c r="P693" s="244"/>
      <c r="Q693" s="244"/>
      <c r="R693" s="244"/>
      <c r="S693" s="244"/>
      <c r="T693" s="245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6" t="s">
        <v>176</v>
      </c>
      <c r="AU693" s="246" t="s">
        <v>84</v>
      </c>
      <c r="AV693" s="13" t="s">
        <v>84</v>
      </c>
      <c r="AW693" s="13" t="s">
        <v>33</v>
      </c>
      <c r="AX693" s="13" t="s">
        <v>72</v>
      </c>
      <c r="AY693" s="246" t="s">
        <v>165</v>
      </c>
    </row>
    <row r="694" s="13" customFormat="1">
      <c r="A694" s="13"/>
      <c r="B694" s="235"/>
      <c r="C694" s="236"/>
      <c r="D694" s="237" t="s">
        <v>176</v>
      </c>
      <c r="E694" s="238" t="s">
        <v>19</v>
      </c>
      <c r="F694" s="239" t="s">
        <v>749</v>
      </c>
      <c r="G694" s="236"/>
      <c r="H694" s="240">
        <v>1.6000000000000001</v>
      </c>
      <c r="I694" s="241"/>
      <c r="J694" s="236"/>
      <c r="K694" s="236"/>
      <c r="L694" s="242"/>
      <c r="M694" s="243"/>
      <c r="N694" s="244"/>
      <c r="O694" s="244"/>
      <c r="P694" s="244"/>
      <c r="Q694" s="244"/>
      <c r="R694" s="244"/>
      <c r="S694" s="244"/>
      <c r="T694" s="245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6" t="s">
        <v>176</v>
      </c>
      <c r="AU694" s="246" t="s">
        <v>84</v>
      </c>
      <c r="AV694" s="13" t="s">
        <v>84</v>
      </c>
      <c r="AW694" s="13" t="s">
        <v>33</v>
      </c>
      <c r="AX694" s="13" t="s">
        <v>72</v>
      </c>
      <c r="AY694" s="246" t="s">
        <v>165</v>
      </c>
    </row>
    <row r="695" s="13" customFormat="1">
      <c r="A695" s="13"/>
      <c r="B695" s="235"/>
      <c r="C695" s="236"/>
      <c r="D695" s="237" t="s">
        <v>176</v>
      </c>
      <c r="E695" s="238" t="s">
        <v>19</v>
      </c>
      <c r="F695" s="239" t="s">
        <v>750</v>
      </c>
      <c r="G695" s="236"/>
      <c r="H695" s="240">
        <v>1.6000000000000001</v>
      </c>
      <c r="I695" s="241"/>
      <c r="J695" s="236"/>
      <c r="K695" s="236"/>
      <c r="L695" s="242"/>
      <c r="M695" s="243"/>
      <c r="N695" s="244"/>
      <c r="O695" s="244"/>
      <c r="P695" s="244"/>
      <c r="Q695" s="244"/>
      <c r="R695" s="244"/>
      <c r="S695" s="244"/>
      <c r="T695" s="245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6" t="s">
        <v>176</v>
      </c>
      <c r="AU695" s="246" t="s">
        <v>84</v>
      </c>
      <c r="AV695" s="13" t="s">
        <v>84</v>
      </c>
      <c r="AW695" s="13" t="s">
        <v>33</v>
      </c>
      <c r="AX695" s="13" t="s">
        <v>72</v>
      </c>
      <c r="AY695" s="246" t="s">
        <v>165</v>
      </c>
    </row>
    <row r="696" s="13" customFormat="1">
      <c r="A696" s="13"/>
      <c r="B696" s="235"/>
      <c r="C696" s="236"/>
      <c r="D696" s="237" t="s">
        <v>176</v>
      </c>
      <c r="E696" s="238" t="s">
        <v>19</v>
      </c>
      <c r="F696" s="239" t="s">
        <v>751</v>
      </c>
      <c r="G696" s="236"/>
      <c r="H696" s="240">
        <v>2.1000000000000001</v>
      </c>
      <c r="I696" s="241"/>
      <c r="J696" s="236"/>
      <c r="K696" s="236"/>
      <c r="L696" s="242"/>
      <c r="M696" s="243"/>
      <c r="N696" s="244"/>
      <c r="O696" s="244"/>
      <c r="P696" s="244"/>
      <c r="Q696" s="244"/>
      <c r="R696" s="244"/>
      <c r="S696" s="244"/>
      <c r="T696" s="245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6" t="s">
        <v>176</v>
      </c>
      <c r="AU696" s="246" t="s">
        <v>84</v>
      </c>
      <c r="AV696" s="13" t="s">
        <v>84</v>
      </c>
      <c r="AW696" s="13" t="s">
        <v>33</v>
      </c>
      <c r="AX696" s="13" t="s">
        <v>72</v>
      </c>
      <c r="AY696" s="246" t="s">
        <v>165</v>
      </c>
    </row>
    <row r="697" s="16" customFormat="1">
      <c r="A697" s="16"/>
      <c r="B697" s="268"/>
      <c r="C697" s="269"/>
      <c r="D697" s="237" t="s">
        <v>176</v>
      </c>
      <c r="E697" s="270" t="s">
        <v>19</v>
      </c>
      <c r="F697" s="271" t="s">
        <v>252</v>
      </c>
      <c r="G697" s="269"/>
      <c r="H697" s="272">
        <v>10.9</v>
      </c>
      <c r="I697" s="273"/>
      <c r="J697" s="269"/>
      <c r="K697" s="269"/>
      <c r="L697" s="274"/>
      <c r="M697" s="275"/>
      <c r="N697" s="276"/>
      <c r="O697" s="276"/>
      <c r="P697" s="276"/>
      <c r="Q697" s="276"/>
      <c r="R697" s="276"/>
      <c r="S697" s="276"/>
      <c r="T697" s="277"/>
      <c r="U697" s="16"/>
      <c r="V697" s="16"/>
      <c r="W697" s="16"/>
      <c r="X697" s="16"/>
      <c r="Y697" s="16"/>
      <c r="Z697" s="16"/>
      <c r="AA697" s="16"/>
      <c r="AB697" s="16"/>
      <c r="AC697" s="16"/>
      <c r="AD697" s="16"/>
      <c r="AE697" s="16"/>
      <c r="AT697" s="278" t="s">
        <v>176</v>
      </c>
      <c r="AU697" s="278" t="s">
        <v>84</v>
      </c>
      <c r="AV697" s="16" t="s">
        <v>89</v>
      </c>
      <c r="AW697" s="16" t="s">
        <v>33</v>
      </c>
      <c r="AX697" s="16" t="s">
        <v>72</v>
      </c>
      <c r="AY697" s="278" t="s">
        <v>165</v>
      </c>
    </row>
    <row r="698" s="14" customFormat="1">
      <c r="A698" s="14"/>
      <c r="B698" s="247"/>
      <c r="C698" s="248"/>
      <c r="D698" s="237" t="s">
        <v>176</v>
      </c>
      <c r="E698" s="249" t="s">
        <v>19</v>
      </c>
      <c r="F698" s="250" t="s">
        <v>213</v>
      </c>
      <c r="G698" s="248"/>
      <c r="H698" s="249" t="s">
        <v>19</v>
      </c>
      <c r="I698" s="251"/>
      <c r="J698" s="248"/>
      <c r="K698" s="248"/>
      <c r="L698" s="252"/>
      <c r="M698" s="253"/>
      <c r="N698" s="254"/>
      <c r="O698" s="254"/>
      <c r="P698" s="254"/>
      <c r="Q698" s="254"/>
      <c r="R698" s="254"/>
      <c r="S698" s="254"/>
      <c r="T698" s="25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6" t="s">
        <v>176</v>
      </c>
      <c r="AU698" s="256" t="s">
        <v>84</v>
      </c>
      <c r="AV698" s="14" t="s">
        <v>79</v>
      </c>
      <c r="AW698" s="14" t="s">
        <v>33</v>
      </c>
      <c r="AX698" s="14" t="s">
        <v>72</v>
      </c>
      <c r="AY698" s="256" t="s">
        <v>165</v>
      </c>
    </row>
    <row r="699" s="13" customFormat="1">
      <c r="A699" s="13"/>
      <c r="B699" s="235"/>
      <c r="C699" s="236"/>
      <c r="D699" s="237" t="s">
        <v>176</v>
      </c>
      <c r="E699" s="238" t="s">
        <v>19</v>
      </c>
      <c r="F699" s="239" t="s">
        <v>437</v>
      </c>
      <c r="G699" s="236"/>
      <c r="H699" s="240">
        <v>2.6000000000000001</v>
      </c>
      <c r="I699" s="241"/>
      <c r="J699" s="236"/>
      <c r="K699" s="236"/>
      <c r="L699" s="242"/>
      <c r="M699" s="243"/>
      <c r="N699" s="244"/>
      <c r="O699" s="244"/>
      <c r="P699" s="244"/>
      <c r="Q699" s="244"/>
      <c r="R699" s="244"/>
      <c r="S699" s="244"/>
      <c r="T699" s="245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6" t="s">
        <v>176</v>
      </c>
      <c r="AU699" s="246" t="s">
        <v>84</v>
      </c>
      <c r="AV699" s="13" t="s">
        <v>84</v>
      </c>
      <c r="AW699" s="13" t="s">
        <v>33</v>
      </c>
      <c r="AX699" s="13" t="s">
        <v>72</v>
      </c>
      <c r="AY699" s="246" t="s">
        <v>165</v>
      </c>
    </row>
    <row r="700" s="13" customFormat="1">
      <c r="A700" s="13"/>
      <c r="B700" s="235"/>
      <c r="C700" s="236"/>
      <c r="D700" s="237" t="s">
        <v>176</v>
      </c>
      <c r="E700" s="238" t="s">
        <v>19</v>
      </c>
      <c r="F700" s="239" t="s">
        <v>438</v>
      </c>
      <c r="G700" s="236"/>
      <c r="H700" s="240">
        <v>4.0999999999999996</v>
      </c>
      <c r="I700" s="241"/>
      <c r="J700" s="236"/>
      <c r="K700" s="236"/>
      <c r="L700" s="242"/>
      <c r="M700" s="243"/>
      <c r="N700" s="244"/>
      <c r="O700" s="244"/>
      <c r="P700" s="244"/>
      <c r="Q700" s="244"/>
      <c r="R700" s="244"/>
      <c r="S700" s="244"/>
      <c r="T700" s="245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6" t="s">
        <v>176</v>
      </c>
      <c r="AU700" s="246" t="s">
        <v>84</v>
      </c>
      <c r="AV700" s="13" t="s">
        <v>84</v>
      </c>
      <c r="AW700" s="13" t="s">
        <v>33</v>
      </c>
      <c r="AX700" s="13" t="s">
        <v>72</v>
      </c>
      <c r="AY700" s="246" t="s">
        <v>165</v>
      </c>
    </row>
    <row r="701" s="13" customFormat="1">
      <c r="A701" s="13"/>
      <c r="B701" s="235"/>
      <c r="C701" s="236"/>
      <c r="D701" s="237" t="s">
        <v>176</v>
      </c>
      <c r="E701" s="238" t="s">
        <v>19</v>
      </c>
      <c r="F701" s="239" t="s">
        <v>439</v>
      </c>
      <c r="G701" s="236"/>
      <c r="H701" s="240">
        <v>2.2999999999999998</v>
      </c>
      <c r="I701" s="241"/>
      <c r="J701" s="236"/>
      <c r="K701" s="236"/>
      <c r="L701" s="242"/>
      <c r="M701" s="243"/>
      <c r="N701" s="244"/>
      <c r="O701" s="244"/>
      <c r="P701" s="244"/>
      <c r="Q701" s="244"/>
      <c r="R701" s="244"/>
      <c r="S701" s="244"/>
      <c r="T701" s="245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6" t="s">
        <v>176</v>
      </c>
      <c r="AU701" s="246" t="s">
        <v>84</v>
      </c>
      <c r="AV701" s="13" t="s">
        <v>84</v>
      </c>
      <c r="AW701" s="13" t="s">
        <v>33</v>
      </c>
      <c r="AX701" s="13" t="s">
        <v>72</v>
      </c>
      <c r="AY701" s="246" t="s">
        <v>165</v>
      </c>
    </row>
    <row r="702" s="16" customFormat="1">
      <c r="A702" s="16"/>
      <c r="B702" s="268"/>
      <c r="C702" s="269"/>
      <c r="D702" s="237" t="s">
        <v>176</v>
      </c>
      <c r="E702" s="270" t="s">
        <v>19</v>
      </c>
      <c r="F702" s="271" t="s">
        <v>252</v>
      </c>
      <c r="G702" s="269"/>
      <c r="H702" s="272">
        <v>9</v>
      </c>
      <c r="I702" s="273"/>
      <c r="J702" s="269"/>
      <c r="K702" s="269"/>
      <c r="L702" s="274"/>
      <c r="M702" s="275"/>
      <c r="N702" s="276"/>
      <c r="O702" s="276"/>
      <c r="P702" s="276"/>
      <c r="Q702" s="276"/>
      <c r="R702" s="276"/>
      <c r="S702" s="276"/>
      <c r="T702" s="277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T702" s="278" t="s">
        <v>176</v>
      </c>
      <c r="AU702" s="278" t="s">
        <v>84</v>
      </c>
      <c r="AV702" s="16" t="s">
        <v>89</v>
      </c>
      <c r="AW702" s="16" t="s">
        <v>33</v>
      </c>
      <c r="AX702" s="16" t="s">
        <v>72</v>
      </c>
      <c r="AY702" s="278" t="s">
        <v>165</v>
      </c>
    </row>
    <row r="703" s="15" customFormat="1">
      <c r="A703" s="15"/>
      <c r="B703" s="257"/>
      <c r="C703" s="258"/>
      <c r="D703" s="237" t="s">
        <v>176</v>
      </c>
      <c r="E703" s="259" t="s">
        <v>19</v>
      </c>
      <c r="F703" s="260" t="s">
        <v>198</v>
      </c>
      <c r="G703" s="258"/>
      <c r="H703" s="261">
        <v>19.899999999999999</v>
      </c>
      <c r="I703" s="262"/>
      <c r="J703" s="258"/>
      <c r="K703" s="258"/>
      <c r="L703" s="263"/>
      <c r="M703" s="264"/>
      <c r="N703" s="265"/>
      <c r="O703" s="265"/>
      <c r="P703" s="265"/>
      <c r="Q703" s="265"/>
      <c r="R703" s="265"/>
      <c r="S703" s="265"/>
      <c r="T703" s="266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67" t="s">
        <v>176</v>
      </c>
      <c r="AU703" s="267" t="s">
        <v>84</v>
      </c>
      <c r="AV703" s="15" t="s">
        <v>105</v>
      </c>
      <c r="AW703" s="15" t="s">
        <v>33</v>
      </c>
      <c r="AX703" s="15" t="s">
        <v>79</v>
      </c>
      <c r="AY703" s="267" t="s">
        <v>165</v>
      </c>
    </row>
    <row r="704" s="2" customFormat="1" ht="21.75" customHeight="1">
      <c r="A704" s="41"/>
      <c r="B704" s="42"/>
      <c r="C704" s="217" t="s">
        <v>752</v>
      </c>
      <c r="D704" s="217" t="s">
        <v>167</v>
      </c>
      <c r="E704" s="218" t="s">
        <v>753</v>
      </c>
      <c r="F704" s="219" t="s">
        <v>754</v>
      </c>
      <c r="G704" s="220" t="s">
        <v>170</v>
      </c>
      <c r="H704" s="221">
        <v>18.5</v>
      </c>
      <c r="I704" s="222"/>
      <c r="J704" s="223">
        <f>ROUND(I704*H704,2)</f>
        <v>0</v>
      </c>
      <c r="K704" s="219" t="s">
        <v>19</v>
      </c>
      <c r="L704" s="47"/>
      <c r="M704" s="224" t="s">
        <v>19</v>
      </c>
      <c r="N704" s="225" t="s">
        <v>46</v>
      </c>
      <c r="O704" s="87"/>
      <c r="P704" s="226">
        <f>O704*H704</f>
        <v>0</v>
      </c>
      <c r="Q704" s="226">
        <v>0</v>
      </c>
      <c r="R704" s="226">
        <f>Q704*H704</f>
        <v>0</v>
      </c>
      <c r="S704" s="226">
        <v>0</v>
      </c>
      <c r="T704" s="227">
        <f>S704*H704</f>
        <v>0</v>
      </c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R704" s="228" t="s">
        <v>311</v>
      </c>
      <c r="AT704" s="228" t="s">
        <v>167</v>
      </c>
      <c r="AU704" s="228" t="s">
        <v>84</v>
      </c>
      <c r="AY704" s="20" t="s">
        <v>165</v>
      </c>
      <c r="BE704" s="229">
        <f>IF(N704="základní",J704,0)</f>
        <v>0</v>
      </c>
      <c r="BF704" s="229">
        <f>IF(N704="snížená",J704,0)</f>
        <v>0</v>
      </c>
      <c r="BG704" s="229">
        <f>IF(N704="zákl. přenesená",J704,0)</f>
        <v>0</v>
      </c>
      <c r="BH704" s="229">
        <f>IF(N704="sníž. přenesená",J704,0)</f>
        <v>0</v>
      </c>
      <c r="BI704" s="229">
        <f>IF(N704="nulová",J704,0)</f>
        <v>0</v>
      </c>
      <c r="BJ704" s="20" t="s">
        <v>172</v>
      </c>
      <c r="BK704" s="229">
        <f>ROUND(I704*H704,2)</f>
        <v>0</v>
      </c>
      <c r="BL704" s="20" t="s">
        <v>311</v>
      </c>
      <c r="BM704" s="228" t="s">
        <v>755</v>
      </c>
    </row>
    <row r="705" s="13" customFormat="1">
      <c r="A705" s="13"/>
      <c r="B705" s="235"/>
      <c r="C705" s="236"/>
      <c r="D705" s="237" t="s">
        <v>176</v>
      </c>
      <c r="E705" s="238" t="s">
        <v>19</v>
      </c>
      <c r="F705" s="239" t="s">
        <v>705</v>
      </c>
      <c r="G705" s="236"/>
      <c r="H705" s="240">
        <v>18.5</v>
      </c>
      <c r="I705" s="241"/>
      <c r="J705" s="236"/>
      <c r="K705" s="236"/>
      <c r="L705" s="242"/>
      <c r="M705" s="243"/>
      <c r="N705" s="244"/>
      <c r="O705" s="244"/>
      <c r="P705" s="244"/>
      <c r="Q705" s="244"/>
      <c r="R705" s="244"/>
      <c r="S705" s="244"/>
      <c r="T705" s="24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6" t="s">
        <v>176</v>
      </c>
      <c r="AU705" s="246" t="s">
        <v>84</v>
      </c>
      <c r="AV705" s="13" t="s">
        <v>84</v>
      </c>
      <c r="AW705" s="13" t="s">
        <v>33</v>
      </c>
      <c r="AX705" s="13" t="s">
        <v>79</v>
      </c>
      <c r="AY705" s="246" t="s">
        <v>165</v>
      </c>
    </row>
    <row r="706" s="2" customFormat="1" ht="24.15" customHeight="1">
      <c r="A706" s="41"/>
      <c r="B706" s="42"/>
      <c r="C706" s="217" t="s">
        <v>756</v>
      </c>
      <c r="D706" s="217" t="s">
        <v>167</v>
      </c>
      <c r="E706" s="218" t="s">
        <v>757</v>
      </c>
      <c r="F706" s="219" t="s">
        <v>758</v>
      </c>
      <c r="G706" s="220" t="s">
        <v>509</v>
      </c>
      <c r="H706" s="221">
        <v>0.29599999999999999</v>
      </c>
      <c r="I706" s="222"/>
      <c r="J706" s="223">
        <f>ROUND(I706*H706,2)</f>
        <v>0</v>
      </c>
      <c r="K706" s="219" t="s">
        <v>171</v>
      </c>
      <c r="L706" s="47"/>
      <c r="M706" s="224" t="s">
        <v>19</v>
      </c>
      <c r="N706" s="225" t="s">
        <v>46</v>
      </c>
      <c r="O706" s="87"/>
      <c r="P706" s="226">
        <f>O706*H706</f>
        <v>0</v>
      </c>
      <c r="Q706" s="226">
        <v>0</v>
      </c>
      <c r="R706" s="226">
        <f>Q706*H706</f>
        <v>0</v>
      </c>
      <c r="S706" s="226">
        <v>0</v>
      </c>
      <c r="T706" s="227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28" t="s">
        <v>311</v>
      </c>
      <c r="AT706" s="228" t="s">
        <v>167</v>
      </c>
      <c r="AU706" s="228" t="s">
        <v>84</v>
      </c>
      <c r="AY706" s="20" t="s">
        <v>165</v>
      </c>
      <c r="BE706" s="229">
        <f>IF(N706="základní",J706,0)</f>
        <v>0</v>
      </c>
      <c r="BF706" s="229">
        <f>IF(N706="snížená",J706,0)</f>
        <v>0</v>
      </c>
      <c r="BG706" s="229">
        <f>IF(N706="zákl. přenesená",J706,0)</f>
        <v>0</v>
      </c>
      <c r="BH706" s="229">
        <f>IF(N706="sníž. přenesená",J706,0)</f>
        <v>0</v>
      </c>
      <c r="BI706" s="229">
        <f>IF(N706="nulová",J706,0)</f>
        <v>0</v>
      </c>
      <c r="BJ706" s="20" t="s">
        <v>172</v>
      </c>
      <c r="BK706" s="229">
        <f>ROUND(I706*H706,2)</f>
        <v>0</v>
      </c>
      <c r="BL706" s="20" t="s">
        <v>311</v>
      </c>
      <c r="BM706" s="228" t="s">
        <v>759</v>
      </c>
    </row>
    <row r="707" s="2" customFormat="1">
      <c r="A707" s="41"/>
      <c r="B707" s="42"/>
      <c r="C707" s="43"/>
      <c r="D707" s="230" t="s">
        <v>174</v>
      </c>
      <c r="E707" s="43"/>
      <c r="F707" s="231" t="s">
        <v>760</v>
      </c>
      <c r="G707" s="43"/>
      <c r="H707" s="43"/>
      <c r="I707" s="232"/>
      <c r="J707" s="43"/>
      <c r="K707" s="43"/>
      <c r="L707" s="47"/>
      <c r="M707" s="233"/>
      <c r="N707" s="234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174</v>
      </c>
      <c r="AU707" s="20" t="s">
        <v>84</v>
      </c>
    </row>
    <row r="708" s="12" customFormat="1" ht="22.8" customHeight="1">
      <c r="A708" s="12"/>
      <c r="B708" s="201"/>
      <c r="C708" s="202"/>
      <c r="D708" s="203" t="s">
        <v>71</v>
      </c>
      <c r="E708" s="215" t="s">
        <v>761</v>
      </c>
      <c r="F708" s="215" t="s">
        <v>762</v>
      </c>
      <c r="G708" s="202"/>
      <c r="H708" s="202"/>
      <c r="I708" s="205"/>
      <c r="J708" s="216">
        <f>BK708</f>
        <v>0</v>
      </c>
      <c r="K708" s="202"/>
      <c r="L708" s="207"/>
      <c r="M708" s="208"/>
      <c r="N708" s="209"/>
      <c r="O708" s="209"/>
      <c r="P708" s="210">
        <f>SUM(P709:P800)</f>
        <v>0</v>
      </c>
      <c r="Q708" s="209"/>
      <c r="R708" s="210">
        <f>SUM(R709:R800)</f>
        <v>0.47197459999999997</v>
      </c>
      <c r="S708" s="209"/>
      <c r="T708" s="211">
        <f>SUM(T709:T800)</f>
        <v>0.36885000000000001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12" t="s">
        <v>84</v>
      </c>
      <c r="AT708" s="213" t="s">
        <v>71</v>
      </c>
      <c r="AU708" s="213" t="s">
        <v>79</v>
      </c>
      <c r="AY708" s="212" t="s">
        <v>165</v>
      </c>
      <c r="BK708" s="214">
        <f>SUM(BK709:BK800)</f>
        <v>0</v>
      </c>
    </row>
    <row r="709" s="2" customFormat="1" ht="16.5" customHeight="1">
      <c r="A709" s="41"/>
      <c r="B709" s="42"/>
      <c r="C709" s="217" t="s">
        <v>763</v>
      </c>
      <c r="D709" s="217" t="s">
        <v>167</v>
      </c>
      <c r="E709" s="218" t="s">
        <v>764</v>
      </c>
      <c r="F709" s="219" t="s">
        <v>765</v>
      </c>
      <c r="G709" s="220" t="s">
        <v>170</v>
      </c>
      <c r="H709" s="221">
        <v>12.9</v>
      </c>
      <c r="I709" s="222"/>
      <c r="J709" s="223">
        <f>ROUND(I709*H709,2)</f>
        <v>0</v>
      </c>
      <c r="K709" s="219" t="s">
        <v>171</v>
      </c>
      <c r="L709" s="47"/>
      <c r="M709" s="224" t="s">
        <v>19</v>
      </c>
      <c r="N709" s="225" t="s">
        <v>46</v>
      </c>
      <c r="O709" s="87"/>
      <c r="P709" s="226">
        <f>O709*H709</f>
        <v>0</v>
      </c>
      <c r="Q709" s="226">
        <v>0</v>
      </c>
      <c r="R709" s="226">
        <f>Q709*H709</f>
        <v>0</v>
      </c>
      <c r="S709" s="226">
        <v>0.0025000000000000001</v>
      </c>
      <c r="T709" s="227">
        <f>S709*H709</f>
        <v>0.032250000000000001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28" t="s">
        <v>311</v>
      </c>
      <c r="AT709" s="228" t="s">
        <v>167</v>
      </c>
      <c r="AU709" s="228" t="s">
        <v>84</v>
      </c>
      <c r="AY709" s="20" t="s">
        <v>165</v>
      </c>
      <c r="BE709" s="229">
        <f>IF(N709="základní",J709,0)</f>
        <v>0</v>
      </c>
      <c r="BF709" s="229">
        <f>IF(N709="snížená",J709,0)</f>
        <v>0</v>
      </c>
      <c r="BG709" s="229">
        <f>IF(N709="zákl. přenesená",J709,0)</f>
        <v>0</v>
      </c>
      <c r="BH709" s="229">
        <f>IF(N709="sníž. přenesená",J709,0)</f>
        <v>0</v>
      </c>
      <c r="BI709" s="229">
        <f>IF(N709="nulová",J709,0)</f>
        <v>0</v>
      </c>
      <c r="BJ709" s="20" t="s">
        <v>172</v>
      </c>
      <c r="BK709" s="229">
        <f>ROUND(I709*H709,2)</f>
        <v>0</v>
      </c>
      <c r="BL709" s="20" t="s">
        <v>311</v>
      </c>
      <c r="BM709" s="228" t="s">
        <v>766</v>
      </c>
    </row>
    <row r="710" s="2" customFormat="1">
      <c r="A710" s="41"/>
      <c r="B710" s="42"/>
      <c r="C710" s="43"/>
      <c r="D710" s="230" t="s">
        <v>174</v>
      </c>
      <c r="E710" s="43"/>
      <c r="F710" s="231" t="s">
        <v>767</v>
      </c>
      <c r="G710" s="43"/>
      <c r="H710" s="43"/>
      <c r="I710" s="232"/>
      <c r="J710" s="43"/>
      <c r="K710" s="43"/>
      <c r="L710" s="47"/>
      <c r="M710" s="233"/>
      <c r="N710" s="234"/>
      <c r="O710" s="87"/>
      <c r="P710" s="87"/>
      <c r="Q710" s="87"/>
      <c r="R710" s="87"/>
      <c r="S710" s="87"/>
      <c r="T710" s="88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T710" s="20" t="s">
        <v>174</v>
      </c>
      <c r="AU710" s="20" t="s">
        <v>84</v>
      </c>
    </row>
    <row r="711" s="14" customFormat="1">
      <c r="A711" s="14"/>
      <c r="B711" s="247"/>
      <c r="C711" s="248"/>
      <c r="D711" s="237" t="s">
        <v>176</v>
      </c>
      <c r="E711" s="249" t="s">
        <v>19</v>
      </c>
      <c r="F711" s="250" t="s">
        <v>768</v>
      </c>
      <c r="G711" s="248"/>
      <c r="H711" s="249" t="s">
        <v>19</v>
      </c>
      <c r="I711" s="251"/>
      <c r="J711" s="248"/>
      <c r="K711" s="248"/>
      <c r="L711" s="252"/>
      <c r="M711" s="253"/>
      <c r="N711" s="254"/>
      <c r="O711" s="254"/>
      <c r="P711" s="254"/>
      <c r="Q711" s="254"/>
      <c r="R711" s="254"/>
      <c r="S711" s="254"/>
      <c r="T711" s="255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6" t="s">
        <v>176</v>
      </c>
      <c r="AU711" s="256" t="s">
        <v>84</v>
      </c>
      <c r="AV711" s="14" t="s">
        <v>79</v>
      </c>
      <c r="AW711" s="14" t="s">
        <v>33</v>
      </c>
      <c r="AX711" s="14" t="s">
        <v>72</v>
      </c>
      <c r="AY711" s="256" t="s">
        <v>165</v>
      </c>
    </row>
    <row r="712" s="13" customFormat="1">
      <c r="A712" s="13"/>
      <c r="B712" s="235"/>
      <c r="C712" s="236"/>
      <c r="D712" s="237" t="s">
        <v>176</v>
      </c>
      <c r="E712" s="238" t="s">
        <v>19</v>
      </c>
      <c r="F712" s="239" t="s">
        <v>296</v>
      </c>
      <c r="G712" s="236"/>
      <c r="H712" s="240">
        <v>12.9</v>
      </c>
      <c r="I712" s="241"/>
      <c r="J712" s="236"/>
      <c r="K712" s="236"/>
      <c r="L712" s="242"/>
      <c r="M712" s="243"/>
      <c r="N712" s="244"/>
      <c r="O712" s="244"/>
      <c r="P712" s="244"/>
      <c r="Q712" s="244"/>
      <c r="R712" s="244"/>
      <c r="S712" s="244"/>
      <c r="T712" s="245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6" t="s">
        <v>176</v>
      </c>
      <c r="AU712" s="246" t="s">
        <v>84</v>
      </c>
      <c r="AV712" s="13" t="s">
        <v>84</v>
      </c>
      <c r="AW712" s="13" t="s">
        <v>33</v>
      </c>
      <c r="AX712" s="13" t="s">
        <v>72</v>
      </c>
      <c r="AY712" s="246" t="s">
        <v>165</v>
      </c>
    </row>
    <row r="713" s="13" customFormat="1">
      <c r="A713" s="13"/>
      <c r="B713" s="235"/>
      <c r="C713" s="236"/>
      <c r="D713" s="237" t="s">
        <v>176</v>
      </c>
      <c r="E713" s="238" t="s">
        <v>19</v>
      </c>
      <c r="F713" s="239" t="s">
        <v>769</v>
      </c>
      <c r="G713" s="236"/>
      <c r="H713" s="240">
        <v>0</v>
      </c>
      <c r="I713" s="241"/>
      <c r="J713" s="236"/>
      <c r="K713" s="236"/>
      <c r="L713" s="242"/>
      <c r="M713" s="243"/>
      <c r="N713" s="244"/>
      <c r="O713" s="244"/>
      <c r="P713" s="244"/>
      <c r="Q713" s="244"/>
      <c r="R713" s="244"/>
      <c r="S713" s="244"/>
      <c r="T713" s="245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6" t="s">
        <v>176</v>
      </c>
      <c r="AU713" s="246" t="s">
        <v>84</v>
      </c>
      <c r="AV713" s="13" t="s">
        <v>84</v>
      </c>
      <c r="AW713" s="13" t="s">
        <v>33</v>
      </c>
      <c r="AX713" s="13" t="s">
        <v>72</v>
      </c>
      <c r="AY713" s="246" t="s">
        <v>165</v>
      </c>
    </row>
    <row r="714" s="13" customFormat="1">
      <c r="A714" s="13"/>
      <c r="B714" s="235"/>
      <c r="C714" s="236"/>
      <c r="D714" s="237" t="s">
        <v>176</v>
      </c>
      <c r="E714" s="238" t="s">
        <v>19</v>
      </c>
      <c r="F714" s="239" t="s">
        <v>770</v>
      </c>
      <c r="G714" s="236"/>
      <c r="H714" s="240">
        <v>0</v>
      </c>
      <c r="I714" s="241"/>
      <c r="J714" s="236"/>
      <c r="K714" s="236"/>
      <c r="L714" s="242"/>
      <c r="M714" s="243"/>
      <c r="N714" s="244"/>
      <c r="O714" s="244"/>
      <c r="P714" s="244"/>
      <c r="Q714" s="244"/>
      <c r="R714" s="244"/>
      <c r="S714" s="244"/>
      <c r="T714" s="245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6" t="s">
        <v>176</v>
      </c>
      <c r="AU714" s="246" t="s">
        <v>84</v>
      </c>
      <c r="AV714" s="13" t="s">
        <v>84</v>
      </c>
      <c r="AW714" s="13" t="s">
        <v>33</v>
      </c>
      <c r="AX714" s="13" t="s">
        <v>72</v>
      </c>
      <c r="AY714" s="246" t="s">
        <v>165</v>
      </c>
    </row>
    <row r="715" s="16" customFormat="1">
      <c r="A715" s="16"/>
      <c r="B715" s="268"/>
      <c r="C715" s="269"/>
      <c r="D715" s="237" t="s">
        <v>176</v>
      </c>
      <c r="E715" s="270" t="s">
        <v>19</v>
      </c>
      <c r="F715" s="271" t="s">
        <v>252</v>
      </c>
      <c r="G715" s="269"/>
      <c r="H715" s="272">
        <v>12.9</v>
      </c>
      <c r="I715" s="273"/>
      <c r="J715" s="269"/>
      <c r="K715" s="269"/>
      <c r="L715" s="274"/>
      <c r="M715" s="275"/>
      <c r="N715" s="276"/>
      <c r="O715" s="276"/>
      <c r="P715" s="276"/>
      <c r="Q715" s="276"/>
      <c r="R715" s="276"/>
      <c r="S715" s="276"/>
      <c r="T715" s="277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T715" s="278" t="s">
        <v>176</v>
      </c>
      <c r="AU715" s="278" t="s">
        <v>84</v>
      </c>
      <c r="AV715" s="16" t="s">
        <v>89</v>
      </c>
      <c r="AW715" s="16" t="s">
        <v>33</v>
      </c>
      <c r="AX715" s="16" t="s">
        <v>72</v>
      </c>
      <c r="AY715" s="278" t="s">
        <v>165</v>
      </c>
    </row>
    <row r="716" s="15" customFormat="1">
      <c r="A716" s="15"/>
      <c r="B716" s="257"/>
      <c r="C716" s="258"/>
      <c r="D716" s="237" t="s">
        <v>176</v>
      </c>
      <c r="E716" s="259" t="s">
        <v>19</v>
      </c>
      <c r="F716" s="260" t="s">
        <v>198</v>
      </c>
      <c r="G716" s="258"/>
      <c r="H716" s="261">
        <v>12.9</v>
      </c>
      <c r="I716" s="262"/>
      <c r="J716" s="258"/>
      <c r="K716" s="258"/>
      <c r="L716" s="263"/>
      <c r="M716" s="264"/>
      <c r="N716" s="265"/>
      <c r="O716" s="265"/>
      <c r="P716" s="265"/>
      <c r="Q716" s="265"/>
      <c r="R716" s="265"/>
      <c r="S716" s="265"/>
      <c r="T716" s="266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7" t="s">
        <v>176</v>
      </c>
      <c r="AU716" s="267" t="s">
        <v>84</v>
      </c>
      <c r="AV716" s="15" t="s">
        <v>105</v>
      </c>
      <c r="AW716" s="15" t="s">
        <v>33</v>
      </c>
      <c r="AX716" s="15" t="s">
        <v>79</v>
      </c>
      <c r="AY716" s="267" t="s">
        <v>165</v>
      </c>
    </row>
    <row r="717" s="2" customFormat="1" ht="16.5" customHeight="1">
      <c r="A717" s="41"/>
      <c r="B717" s="42"/>
      <c r="C717" s="217" t="s">
        <v>771</v>
      </c>
      <c r="D717" s="217" t="s">
        <v>167</v>
      </c>
      <c r="E717" s="218" t="s">
        <v>772</v>
      </c>
      <c r="F717" s="219" t="s">
        <v>773</v>
      </c>
      <c r="G717" s="220" t="s">
        <v>170</v>
      </c>
      <c r="H717" s="221">
        <v>112.2</v>
      </c>
      <c r="I717" s="222"/>
      <c r="J717" s="223">
        <f>ROUND(I717*H717,2)</f>
        <v>0</v>
      </c>
      <c r="K717" s="219" t="s">
        <v>171</v>
      </c>
      <c r="L717" s="47"/>
      <c r="M717" s="224" t="s">
        <v>19</v>
      </c>
      <c r="N717" s="225" t="s">
        <v>46</v>
      </c>
      <c r="O717" s="87"/>
      <c r="P717" s="226">
        <f>O717*H717</f>
        <v>0</v>
      </c>
      <c r="Q717" s="226">
        <v>0</v>
      </c>
      <c r="R717" s="226">
        <f>Q717*H717</f>
        <v>0</v>
      </c>
      <c r="S717" s="226">
        <v>0.0030000000000000001</v>
      </c>
      <c r="T717" s="227">
        <f>S717*H717</f>
        <v>0.33660000000000001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28" t="s">
        <v>311</v>
      </c>
      <c r="AT717" s="228" t="s">
        <v>167</v>
      </c>
      <c r="AU717" s="228" t="s">
        <v>84</v>
      </c>
      <c r="AY717" s="20" t="s">
        <v>165</v>
      </c>
      <c r="BE717" s="229">
        <f>IF(N717="základní",J717,0)</f>
        <v>0</v>
      </c>
      <c r="BF717" s="229">
        <f>IF(N717="snížená",J717,0)</f>
        <v>0</v>
      </c>
      <c r="BG717" s="229">
        <f>IF(N717="zákl. přenesená",J717,0)</f>
        <v>0</v>
      </c>
      <c r="BH717" s="229">
        <f>IF(N717="sníž. přenesená",J717,0)</f>
        <v>0</v>
      </c>
      <c r="BI717" s="229">
        <f>IF(N717="nulová",J717,0)</f>
        <v>0</v>
      </c>
      <c r="BJ717" s="20" t="s">
        <v>172</v>
      </c>
      <c r="BK717" s="229">
        <f>ROUND(I717*H717,2)</f>
        <v>0</v>
      </c>
      <c r="BL717" s="20" t="s">
        <v>311</v>
      </c>
      <c r="BM717" s="228" t="s">
        <v>774</v>
      </c>
    </row>
    <row r="718" s="2" customFormat="1">
      <c r="A718" s="41"/>
      <c r="B718" s="42"/>
      <c r="C718" s="43"/>
      <c r="D718" s="230" t="s">
        <v>174</v>
      </c>
      <c r="E718" s="43"/>
      <c r="F718" s="231" t="s">
        <v>775</v>
      </c>
      <c r="G718" s="43"/>
      <c r="H718" s="43"/>
      <c r="I718" s="232"/>
      <c r="J718" s="43"/>
      <c r="K718" s="43"/>
      <c r="L718" s="47"/>
      <c r="M718" s="233"/>
      <c r="N718" s="234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174</v>
      </c>
      <c r="AU718" s="20" t="s">
        <v>84</v>
      </c>
    </row>
    <row r="719" s="14" customFormat="1">
      <c r="A719" s="14"/>
      <c r="B719" s="247"/>
      <c r="C719" s="248"/>
      <c r="D719" s="237" t="s">
        <v>176</v>
      </c>
      <c r="E719" s="249" t="s">
        <v>19</v>
      </c>
      <c r="F719" s="250" t="s">
        <v>776</v>
      </c>
      <c r="G719" s="248"/>
      <c r="H719" s="249" t="s">
        <v>19</v>
      </c>
      <c r="I719" s="251"/>
      <c r="J719" s="248"/>
      <c r="K719" s="248"/>
      <c r="L719" s="252"/>
      <c r="M719" s="253"/>
      <c r="N719" s="254"/>
      <c r="O719" s="254"/>
      <c r="P719" s="254"/>
      <c r="Q719" s="254"/>
      <c r="R719" s="254"/>
      <c r="S719" s="254"/>
      <c r="T719" s="255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6" t="s">
        <v>176</v>
      </c>
      <c r="AU719" s="256" t="s">
        <v>84</v>
      </c>
      <c r="AV719" s="14" t="s">
        <v>79</v>
      </c>
      <c r="AW719" s="14" t="s">
        <v>33</v>
      </c>
      <c r="AX719" s="14" t="s">
        <v>72</v>
      </c>
      <c r="AY719" s="256" t="s">
        <v>165</v>
      </c>
    </row>
    <row r="720" s="13" customFormat="1">
      <c r="A720" s="13"/>
      <c r="B720" s="235"/>
      <c r="C720" s="236"/>
      <c r="D720" s="237" t="s">
        <v>176</v>
      </c>
      <c r="E720" s="238" t="s">
        <v>19</v>
      </c>
      <c r="F720" s="239" t="s">
        <v>297</v>
      </c>
      <c r="G720" s="236"/>
      <c r="H720" s="240">
        <v>20.199999999999999</v>
      </c>
      <c r="I720" s="241"/>
      <c r="J720" s="236"/>
      <c r="K720" s="236"/>
      <c r="L720" s="242"/>
      <c r="M720" s="243"/>
      <c r="N720" s="244"/>
      <c r="O720" s="244"/>
      <c r="P720" s="244"/>
      <c r="Q720" s="244"/>
      <c r="R720" s="244"/>
      <c r="S720" s="244"/>
      <c r="T720" s="245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6" t="s">
        <v>176</v>
      </c>
      <c r="AU720" s="246" t="s">
        <v>84</v>
      </c>
      <c r="AV720" s="13" t="s">
        <v>84</v>
      </c>
      <c r="AW720" s="13" t="s">
        <v>33</v>
      </c>
      <c r="AX720" s="13" t="s">
        <v>72</v>
      </c>
      <c r="AY720" s="246" t="s">
        <v>165</v>
      </c>
    </row>
    <row r="721" s="13" customFormat="1">
      <c r="A721" s="13"/>
      <c r="B721" s="235"/>
      <c r="C721" s="236"/>
      <c r="D721" s="237" t="s">
        <v>176</v>
      </c>
      <c r="E721" s="238" t="s">
        <v>19</v>
      </c>
      <c r="F721" s="239" t="s">
        <v>298</v>
      </c>
      <c r="G721" s="236"/>
      <c r="H721" s="240">
        <v>10</v>
      </c>
      <c r="I721" s="241"/>
      <c r="J721" s="236"/>
      <c r="K721" s="236"/>
      <c r="L721" s="242"/>
      <c r="M721" s="243"/>
      <c r="N721" s="244"/>
      <c r="O721" s="244"/>
      <c r="P721" s="244"/>
      <c r="Q721" s="244"/>
      <c r="R721" s="244"/>
      <c r="S721" s="244"/>
      <c r="T721" s="245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6" t="s">
        <v>176</v>
      </c>
      <c r="AU721" s="246" t="s">
        <v>84</v>
      </c>
      <c r="AV721" s="13" t="s">
        <v>84</v>
      </c>
      <c r="AW721" s="13" t="s">
        <v>33</v>
      </c>
      <c r="AX721" s="13" t="s">
        <v>72</v>
      </c>
      <c r="AY721" s="246" t="s">
        <v>165</v>
      </c>
    </row>
    <row r="722" s="16" customFormat="1">
      <c r="A722" s="16"/>
      <c r="B722" s="268"/>
      <c r="C722" s="269"/>
      <c r="D722" s="237" t="s">
        <v>176</v>
      </c>
      <c r="E722" s="270" t="s">
        <v>19</v>
      </c>
      <c r="F722" s="271" t="s">
        <v>252</v>
      </c>
      <c r="G722" s="269"/>
      <c r="H722" s="272">
        <v>30.199999999999999</v>
      </c>
      <c r="I722" s="273"/>
      <c r="J722" s="269"/>
      <c r="K722" s="269"/>
      <c r="L722" s="274"/>
      <c r="M722" s="275"/>
      <c r="N722" s="276"/>
      <c r="O722" s="276"/>
      <c r="P722" s="276"/>
      <c r="Q722" s="276"/>
      <c r="R722" s="276"/>
      <c r="S722" s="276"/>
      <c r="T722" s="277"/>
      <c r="U722" s="16"/>
      <c r="V722" s="16"/>
      <c r="W722" s="16"/>
      <c r="X722" s="16"/>
      <c r="Y722" s="16"/>
      <c r="Z722" s="16"/>
      <c r="AA722" s="16"/>
      <c r="AB722" s="16"/>
      <c r="AC722" s="16"/>
      <c r="AD722" s="16"/>
      <c r="AE722" s="16"/>
      <c r="AT722" s="278" t="s">
        <v>176</v>
      </c>
      <c r="AU722" s="278" t="s">
        <v>84</v>
      </c>
      <c r="AV722" s="16" t="s">
        <v>89</v>
      </c>
      <c r="AW722" s="16" t="s">
        <v>33</v>
      </c>
      <c r="AX722" s="16" t="s">
        <v>72</v>
      </c>
      <c r="AY722" s="278" t="s">
        <v>165</v>
      </c>
    </row>
    <row r="723" s="13" customFormat="1">
      <c r="A723" s="13"/>
      <c r="B723" s="235"/>
      <c r="C723" s="236"/>
      <c r="D723" s="237" t="s">
        <v>176</v>
      </c>
      <c r="E723" s="238" t="s">
        <v>19</v>
      </c>
      <c r="F723" s="239" t="s">
        <v>440</v>
      </c>
      <c r="G723" s="236"/>
      <c r="H723" s="240">
        <v>7.2999999999999998</v>
      </c>
      <c r="I723" s="241"/>
      <c r="J723" s="236"/>
      <c r="K723" s="236"/>
      <c r="L723" s="242"/>
      <c r="M723" s="243"/>
      <c r="N723" s="244"/>
      <c r="O723" s="244"/>
      <c r="P723" s="244"/>
      <c r="Q723" s="244"/>
      <c r="R723" s="244"/>
      <c r="S723" s="244"/>
      <c r="T723" s="245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6" t="s">
        <v>176</v>
      </c>
      <c r="AU723" s="246" t="s">
        <v>84</v>
      </c>
      <c r="AV723" s="13" t="s">
        <v>84</v>
      </c>
      <c r="AW723" s="13" t="s">
        <v>33</v>
      </c>
      <c r="AX723" s="13" t="s">
        <v>72</v>
      </c>
      <c r="AY723" s="246" t="s">
        <v>165</v>
      </c>
    </row>
    <row r="724" s="13" customFormat="1">
      <c r="A724" s="13"/>
      <c r="B724" s="235"/>
      <c r="C724" s="236"/>
      <c r="D724" s="237" t="s">
        <v>176</v>
      </c>
      <c r="E724" s="238" t="s">
        <v>19</v>
      </c>
      <c r="F724" s="239" t="s">
        <v>441</v>
      </c>
      <c r="G724" s="236"/>
      <c r="H724" s="240">
        <v>18.800000000000001</v>
      </c>
      <c r="I724" s="241"/>
      <c r="J724" s="236"/>
      <c r="K724" s="236"/>
      <c r="L724" s="242"/>
      <c r="M724" s="243"/>
      <c r="N724" s="244"/>
      <c r="O724" s="244"/>
      <c r="P724" s="244"/>
      <c r="Q724" s="244"/>
      <c r="R724" s="244"/>
      <c r="S724" s="244"/>
      <c r="T724" s="245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6" t="s">
        <v>176</v>
      </c>
      <c r="AU724" s="246" t="s">
        <v>84</v>
      </c>
      <c r="AV724" s="13" t="s">
        <v>84</v>
      </c>
      <c r="AW724" s="13" t="s">
        <v>33</v>
      </c>
      <c r="AX724" s="13" t="s">
        <v>72</v>
      </c>
      <c r="AY724" s="246" t="s">
        <v>165</v>
      </c>
    </row>
    <row r="725" s="13" customFormat="1">
      <c r="A725" s="13"/>
      <c r="B725" s="235"/>
      <c r="C725" s="236"/>
      <c r="D725" s="237" t="s">
        <v>176</v>
      </c>
      <c r="E725" s="238" t="s">
        <v>19</v>
      </c>
      <c r="F725" s="239" t="s">
        <v>442</v>
      </c>
      <c r="G725" s="236"/>
      <c r="H725" s="240">
        <v>7.2999999999999998</v>
      </c>
      <c r="I725" s="241"/>
      <c r="J725" s="236"/>
      <c r="K725" s="236"/>
      <c r="L725" s="242"/>
      <c r="M725" s="243"/>
      <c r="N725" s="244"/>
      <c r="O725" s="244"/>
      <c r="P725" s="244"/>
      <c r="Q725" s="244"/>
      <c r="R725" s="244"/>
      <c r="S725" s="244"/>
      <c r="T725" s="245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6" t="s">
        <v>176</v>
      </c>
      <c r="AU725" s="246" t="s">
        <v>84</v>
      </c>
      <c r="AV725" s="13" t="s">
        <v>84</v>
      </c>
      <c r="AW725" s="13" t="s">
        <v>33</v>
      </c>
      <c r="AX725" s="13" t="s">
        <v>72</v>
      </c>
      <c r="AY725" s="246" t="s">
        <v>165</v>
      </c>
    </row>
    <row r="726" s="13" customFormat="1">
      <c r="A726" s="13"/>
      <c r="B726" s="235"/>
      <c r="C726" s="236"/>
      <c r="D726" s="237" t="s">
        <v>176</v>
      </c>
      <c r="E726" s="238" t="s">
        <v>19</v>
      </c>
      <c r="F726" s="239" t="s">
        <v>443</v>
      </c>
      <c r="G726" s="236"/>
      <c r="H726" s="240">
        <v>16.5</v>
      </c>
      <c r="I726" s="241"/>
      <c r="J726" s="236"/>
      <c r="K726" s="236"/>
      <c r="L726" s="242"/>
      <c r="M726" s="243"/>
      <c r="N726" s="244"/>
      <c r="O726" s="244"/>
      <c r="P726" s="244"/>
      <c r="Q726" s="244"/>
      <c r="R726" s="244"/>
      <c r="S726" s="244"/>
      <c r="T726" s="245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6" t="s">
        <v>176</v>
      </c>
      <c r="AU726" s="246" t="s">
        <v>84</v>
      </c>
      <c r="AV726" s="13" t="s">
        <v>84</v>
      </c>
      <c r="AW726" s="13" t="s">
        <v>33</v>
      </c>
      <c r="AX726" s="13" t="s">
        <v>72</v>
      </c>
      <c r="AY726" s="246" t="s">
        <v>165</v>
      </c>
    </row>
    <row r="727" s="13" customFormat="1">
      <c r="A727" s="13"/>
      <c r="B727" s="235"/>
      <c r="C727" s="236"/>
      <c r="D727" s="237" t="s">
        <v>176</v>
      </c>
      <c r="E727" s="238" t="s">
        <v>19</v>
      </c>
      <c r="F727" s="239" t="s">
        <v>444</v>
      </c>
      <c r="G727" s="236"/>
      <c r="H727" s="240">
        <v>7.2999999999999998</v>
      </c>
      <c r="I727" s="241"/>
      <c r="J727" s="236"/>
      <c r="K727" s="236"/>
      <c r="L727" s="242"/>
      <c r="M727" s="243"/>
      <c r="N727" s="244"/>
      <c r="O727" s="244"/>
      <c r="P727" s="244"/>
      <c r="Q727" s="244"/>
      <c r="R727" s="244"/>
      <c r="S727" s="244"/>
      <c r="T727" s="245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6" t="s">
        <v>176</v>
      </c>
      <c r="AU727" s="246" t="s">
        <v>84</v>
      </c>
      <c r="AV727" s="13" t="s">
        <v>84</v>
      </c>
      <c r="AW727" s="13" t="s">
        <v>33</v>
      </c>
      <c r="AX727" s="13" t="s">
        <v>72</v>
      </c>
      <c r="AY727" s="246" t="s">
        <v>165</v>
      </c>
    </row>
    <row r="728" s="13" customFormat="1">
      <c r="A728" s="13"/>
      <c r="B728" s="235"/>
      <c r="C728" s="236"/>
      <c r="D728" s="237" t="s">
        <v>176</v>
      </c>
      <c r="E728" s="238" t="s">
        <v>19</v>
      </c>
      <c r="F728" s="239" t="s">
        <v>445</v>
      </c>
      <c r="G728" s="236"/>
      <c r="H728" s="240">
        <v>17.800000000000001</v>
      </c>
      <c r="I728" s="241"/>
      <c r="J728" s="236"/>
      <c r="K728" s="236"/>
      <c r="L728" s="242"/>
      <c r="M728" s="243"/>
      <c r="N728" s="244"/>
      <c r="O728" s="244"/>
      <c r="P728" s="244"/>
      <c r="Q728" s="244"/>
      <c r="R728" s="244"/>
      <c r="S728" s="244"/>
      <c r="T728" s="245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6" t="s">
        <v>176</v>
      </c>
      <c r="AU728" s="246" t="s">
        <v>84</v>
      </c>
      <c r="AV728" s="13" t="s">
        <v>84</v>
      </c>
      <c r="AW728" s="13" t="s">
        <v>33</v>
      </c>
      <c r="AX728" s="13" t="s">
        <v>72</v>
      </c>
      <c r="AY728" s="246" t="s">
        <v>165</v>
      </c>
    </row>
    <row r="729" s="13" customFormat="1">
      <c r="A729" s="13"/>
      <c r="B729" s="235"/>
      <c r="C729" s="236"/>
      <c r="D729" s="237" t="s">
        <v>176</v>
      </c>
      <c r="E729" s="238" t="s">
        <v>19</v>
      </c>
      <c r="F729" s="239" t="s">
        <v>446</v>
      </c>
      <c r="G729" s="236"/>
      <c r="H729" s="240">
        <v>4.9000000000000004</v>
      </c>
      <c r="I729" s="241"/>
      <c r="J729" s="236"/>
      <c r="K729" s="236"/>
      <c r="L729" s="242"/>
      <c r="M729" s="243"/>
      <c r="N729" s="244"/>
      <c r="O729" s="244"/>
      <c r="P729" s="244"/>
      <c r="Q729" s="244"/>
      <c r="R729" s="244"/>
      <c r="S729" s="244"/>
      <c r="T729" s="245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6" t="s">
        <v>176</v>
      </c>
      <c r="AU729" s="246" t="s">
        <v>84</v>
      </c>
      <c r="AV729" s="13" t="s">
        <v>84</v>
      </c>
      <c r="AW729" s="13" t="s">
        <v>33</v>
      </c>
      <c r="AX729" s="13" t="s">
        <v>72</v>
      </c>
      <c r="AY729" s="246" t="s">
        <v>165</v>
      </c>
    </row>
    <row r="730" s="13" customFormat="1">
      <c r="A730" s="13"/>
      <c r="B730" s="235"/>
      <c r="C730" s="236"/>
      <c r="D730" s="237" t="s">
        <v>176</v>
      </c>
      <c r="E730" s="238" t="s">
        <v>19</v>
      </c>
      <c r="F730" s="239" t="s">
        <v>447</v>
      </c>
      <c r="G730" s="236"/>
      <c r="H730" s="240">
        <v>2.1000000000000001</v>
      </c>
      <c r="I730" s="241"/>
      <c r="J730" s="236"/>
      <c r="K730" s="236"/>
      <c r="L730" s="242"/>
      <c r="M730" s="243"/>
      <c r="N730" s="244"/>
      <c r="O730" s="244"/>
      <c r="P730" s="244"/>
      <c r="Q730" s="244"/>
      <c r="R730" s="244"/>
      <c r="S730" s="244"/>
      <c r="T730" s="245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6" t="s">
        <v>176</v>
      </c>
      <c r="AU730" s="246" t="s">
        <v>84</v>
      </c>
      <c r="AV730" s="13" t="s">
        <v>84</v>
      </c>
      <c r="AW730" s="13" t="s">
        <v>33</v>
      </c>
      <c r="AX730" s="13" t="s">
        <v>72</v>
      </c>
      <c r="AY730" s="246" t="s">
        <v>165</v>
      </c>
    </row>
    <row r="731" s="16" customFormat="1">
      <c r="A731" s="16"/>
      <c r="B731" s="268"/>
      <c r="C731" s="269"/>
      <c r="D731" s="237" t="s">
        <v>176</v>
      </c>
      <c r="E731" s="270" t="s">
        <v>19</v>
      </c>
      <c r="F731" s="271" t="s">
        <v>252</v>
      </c>
      <c r="G731" s="269"/>
      <c r="H731" s="272">
        <v>82</v>
      </c>
      <c r="I731" s="273"/>
      <c r="J731" s="269"/>
      <c r="K731" s="269"/>
      <c r="L731" s="274"/>
      <c r="M731" s="275"/>
      <c r="N731" s="276"/>
      <c r="O731" s="276"/>
      <c r="P731" s="276"/>
      <c r="Q731" s="276"/>
      <c r="R731" s="276"/>
      <c r="S731" s="276"/>
      <c r="T731" s="277"/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T731" s="278" t="s">
        <v>176</v>
      </c>
      <c r="AU731" s="278" t="s">
        <v>84</v>
      </c>
      <c r="AV731" s="16" t="s">
        <v>89</v>
      </c>
      <c r="AW731" s="16" t="s">
        <v>33</v>
      </c>
      <c r="AX731" s="16" t="s">
        <v>72</v>
      </c>
      <c r="AY731" s="278" t="s">
        <v>165</v>
      </c>
    </row>
    <row r="732" s="15" customFormat="1">
      <c r="A732" s="15"/>
      <c r="B732" s="257"/>
      <c r="C732" s="258"/>
      <c r="D732" s="237" t="s">
        <v>176</v>
      </c>
      <c r="E732" s="259" t="s">
        <v>19</v>
      </c>
      <c r="F732" s="260" t="s">
        <v>198</v>
      </c>
      <c r="G732" s="258"/>
      <c r="H732" s="261">
        <v>112.19999999999999</v>
      </c>
      <c r="I732" s="262"/>
      <c r="J732" s="258"/>
      <c r="K732" s="258"/>
      <c r="L732" s="263"/>
      <c r="M732" s="264"/>
      <c r="N732" s="265"/>
      <c r="O732" s="265"/>
      <c r="P732" s="265"/>
      <c r="Q732" s="265"/>
      <c r="R732" s="265"/>
      <c r="S732" s="265"/>
      <c r="T732" s="266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67" t="s">
        <v>176</v>
      </c>
      <c r="AU732" s="267" t="s">
        <v>84</v>
      </c>
      <c r="AV732" s="15" t="s">
        <v>105</v>
      </c>
      <c r="AW732" s="15" t="s">
        <v>33</v>
      </c>
      <c r="AX732" s="15" t="s">
        <v>79</v>
      </c>
      <c r="AY732" s="267" t="s">
        <v>165</v>
      </c>
    </row>
    <row r="733" s="2" customFormat="1" ht="16.5" customHeight="1">
      <c r="A733" s="41"/>
      <c r="B733" s="42"/>
      <c r="C733" s="217" t="s">
        <v>777</v>
      </c>
      <c r="D733" s="217" t="s">
        <v>167</v>
      </c>
      <c r="E733" s="218" t="s">
        <v>778</v>
      </c>
      <c r="F733" s="219" t="s">
        <v>779</v>
      </c>
      <c r="G733" s="220" t="s">
        <v>170</v>
      </c>
      <c r="H733" s="221">
        <v>129.5</v>
      </c>
      <c r="I733" s="222"/>
      <c r="J733" s="223">
        <f>ROUND(I733*H733,2)</f>
        <v>0</v>
      </c>
      <c r="K733" s="219" t="s">
        <v>171</v>
      </c>
      <c r="L733" s="47"/>
      <c r="M733" s="224" t="s">
        <v>19</v>
      </c>
      <c r="N733" s="225" t="s">
        <v>46</v>
      </c>
      <c r="O733" s="87"/>
      <c r="P733" s="226">
        <f>O733*H733</f>
        <v>0</v>
      </c>
      <c r="Q733" s="226">
        <v>0.00029999999999999997</v>
      </c>
      <c r="R733" s="226">
        <f>Q733*H733</f>
        <v>0.038849999999999996</v>
      </c>
      <c r="S733" s="226">
        <v>0</v>
      </c>
      <c r="T733" s="227">
        <f>S733*H733</f>
        <v>0</v>
      </c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R733" s="228" t="s">
        <v>311</v>
      </c>
      <c r="AT733" s="228" t="s">
        <v>167</v>
      </c>
      <c r="AU733" s="228" t="s">
        <v>84</v>
      </c>
      <c r="AY733" s="20" t="s">
        <v>165</v>
      </c>
      <c r="BE733" s="229">
        <f>IF(N733="základní",J733,0)</f>
        <v>0</v>
      </c>
      <c r="BF733" s="229">
        <f>IF(N733="snížená",J733,0)</f>
        <v>0</v>
      </c>
      <c r="BG733" s="229">
        <f>IF(N733="zákl. přenesená",J733,0)</f>
        <v>0</v>
      </c>
      <c r="BH733" s="229">
        <f>IF(N733="sníž. přenesená",J733,0)</f>
        <v>0</v>
      </c>
      <c r="BI733" s="229">
        <f>IF(N733="nulová",J733,0)</f>
        <v>0</v>
      </c>
      <c r="BJ733" s="20" t="s">
        <v>172</v>
      </c>
      <c r="BK733" s="229">
        <f>ROUND(I733*H733,2)</f>
        <v>0</v>
      </c>
      <c r="BL733" s="20" t="s">
        <v>311</v>
      </c>
      <c r="BM733" s="228" t="s">
        <v>780</v>
      </c>
    </row>
    <row r="734" s="2" customFormat="1">
      <c r="A734" s="41"/>
      <c r="B734" s="42"/>
      <c r="C734" s="43"/>
      <c r="D734" s="230" t="s">
        <v>174</v>
      </c>
      <c r="E734" s="43"/>
      <c r="F734" s="231" t="s">
        <v>781</v>
      </c>
      <c r="G734" s="43"/>
      <c r="H734" s="43"/>
      <c r="I734" s="232"/>
      <c r="J734" s="43"/>
      <c r="K734" s="43"/>
      <c r="L734" s="47"/>
      <c r="M734" s="233"/>
      <c r="N734" s="234"/>
      <c r="O734" s="87"/>
      <c r="P734" s="87"/>
      <c r="Q734" s="87"/>
      <c r="R734" s="87"/>
      <c r="S734" s="87"/>
      <c r="T734" s="88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T734" s="20" t="s">
        <v>174</v>
      </c>
      <c r="AU734" s="20" t="s">
        <v>84</v>
      </c>
    </row>
    <row r="735" s="14" customFormat="1">
      <c r="A735" s="14"/>
      <c r="B735" s="247"/>
      <c r="C735" s="248"/>
      <c r="D735" s="237" t="s">
        <v>176</v>
      </c>
      <c r="E735" s="249" t="s">
        <v>19</v>
      </c>
      <c r="F735" s="250" t="s">
        <v>207</v>
      </c>
      <c r="G735" s="248"/>
      <c r="H735" s="249" t="s">
        <v>19</v>
      </c>
      <c r="I735" s="251"/>
      <c r="J735" s="248"/>
      <c r="K735" s="248"/>
      <c r="L735" s="252"/>
      <c r="M735" s="253"/>
      <c r="N735" s="254"/>
      <c r="O735" s="254"/>
      <c r="P735" s="254"/>
      <c r="Q735" s="254"/>
      <c r="R735" s="254"/>
      <c r="S735" s="254"/>
      <c r="T735" s="255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6" t="s">
        <v>176</v>
      </c>
      <c r="AU735" s="256" t="s">
        <v>84</v>
      </c>
      <c r="AV735" s="14" t="s">
        <v>79</v>
      </c>
      <c r="AW735" s="14" t="s">
        <v>33</v>
      </c>
      <c r="AX735" s="14" t="s">
        <v>72</v>
      </c>
      <c r="AY735" s="256" t="s">
        <v>165</v>
      </c>
    </row>
    <row r="736" s="13" customFormat="1">
      <c r="A736" s="13"/>
      <c r="B736" s="235"/>
      <c r="C736" s="236"/>
      <c r="D736" s="237" t="s">
        <v>176</v>
      </c>
      <c r="E736" s="238" t="s">
        <v>19</v>
      </c>
      <c r="F736" s="239" t="s">
        <v>294</v>
      </c>
      <c r="G736" s="236"/>
      <c r="H736" s="240">
        <v>4.4000000000000004</v>
      </c>
      <c r="I736" s="241"/>
      <c r="J736" s="236"/>
      <c r="K736" s="236"/>
      <c r="L736" s="242"/>
      <c r="M736" s="243"/>
      <c r="N736" s="244"/>
      <c r="O736" s="244"/>
      <c r="P736" s="244"/>
      <c r="Q736" s="244"/>
      <c r="R736" s="244"/>
      <c r="S736" s="244"/>
      <c r="T736" s="245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6" t="s">
        <v>176</v>
      </c>
      <c r="AU736" s="246" t="s">
        <v>84</v>
      </c>
      <c r="AV736" s="13" t="s">
        <v>84</v>
      </c>
      <c r="AW736" s="13" t="s">
        <v>33</v>
      </c>
      <c r="AX736" s="13" t="s">
        <v>72</v>
      </c>
      <c r="AY736" s="246" t="s">
        <v>165</v>
      </c>
    </row>
    <row r="737" s="13" customFormat="1">
      <c r="A737" s="13"/>
      <c r="B737" s="235"/>
      <c r="C737" s="236"/>
      <c r="D737" s="237" t="s">
        <v>176</v>
      </c>
      <c r="E737" s="238" t="s">
        <v>19</v>
      </c>
      <c r="F737" s="239" t="s">
        <v>296</v>
      </c>
      <c r="G737" s="236"/>
      <c r="H737" s="240">
        <v>12.9</v>
      </c>
      <c r="I737" s="241"/>
      <c r="J737" s="236"/>
      <c r="K737" s="236"/>
      <c r="L737" s="242"/>
      <c r="M737" s="243"/>
      <c r="N737" s="244"/>
      <c r="O737" s="244"/>
      <c r="P737" s="244"/>
      <c r="Q737" s="244"/>
      <c r="R737" s="244"/>
      <c r="S737" s="244"/>
      <c r="T737" s="245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6" t="s">
        <v>176</v>
      </c>
      <c r="AU737" s="246" t="s">
        <v>84</v>
      </c>
      <c r="AV737" s="13" t="s">
        <v>84</v>
      </c>
      <c r="AW737" s="13" t="s">
        <v>33</v>
      </c>
      <c r="AX737" s="13" t="s">
        <v>72</v>
      </c>
      <c r="AY737" s="246" t="s">
        <v>165</v>
      </c>
    </row>
    <row r="738" s="13" customFormat="1">
      <c r="A738" s="13"/>
      <c r="B738" s="235"/>
      <c r="C738" s="236"/>
      <c r="D738" s="237" t="s">
        <v>176</v>
      </c>
      <c r="E738" s="238" t="s">
        <v>19</v>
      </c>
      <c r="F738" s="239" t="s">
        <v>297</v>
      </c>
      <c r="G738" s="236"/>
      <c r="H738" s="240">
        <v>20.199999999999999</v>
      </c>
      <c r="I738" s="241"/>
      <c r="J738" s="236"/>
      <c r="K738" s="236"/>
      <c r="L738" s="242"/>
      <c r="M738" s="243"/>
      <c r="N738" s="244"/>
      <c r="O738" s="244"/>
      <c r="P738" s="244"/>
      <c r="Q738" s="244"/>
      <c r="R738" s="244"/>
      <c r="S738" s="244"/>
      <c r="T738" s="245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6" t="s">
        <v>176</v>
      </c>
      <c r="AU738" s="246" t="s">
        <v>84</v>
      </c>
      <c r="AV738" s="13" t="s">
        <v>84</v>
      </c>
      <c r="AW738" s="13" t="s">
        <v>33</v>
      </c>
      <c r="AX738" s="13" t="s">
        <v>72</v>
      </c>
      <c r="AY738" s="246" t="s">
        <v>165</v>
      </c>
    </row>
    <row r="739" s="13" customFormat="1">
      <c r="A739" s="13"/>
      <c r="B739" s="235"/>
      <c r="C739" s="236"/>
      <c r="D739" s="237" t="s">
        <v>176</v>
      </c>
      <c r="E739" s="238" t="s">
        <v>19</v>
      </c>
      <c r="F739" s="239" t="s">
        <v>298</v>
      </c>
      <c r="G739" s="236"/>
      <c r="H739" s="240">
        <v>10</v>
      </c>
      <c r="I739" s="241"/>
      <c r="J739" s="236"/>
      <c r="K739" s="236"/>
      <c r="L739" s="242"/>
      <c r="M739" s="243"/>
      <c r="N739" s="244"/>
      <c r="O739" s="244"/>
      <c r="P739" s="244"/>
      <c r="Q739" s="244"/>
      <c r="R739" s="244"/>
      <c r="S739" s="244"/>
      <c r="T739" s="245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6" t="s">
        <v>176</v>
      </c>
      <c r="AU739" s="246" t="s">
        <v>84</v>
      </c>
      <c r="AV739" s="13" t="s">
        <v>84</v>
      </c>
      <c r="AW739" s="13" t="s">
        <v>33</v>
      </c>
      <c r="AX739" s="13" t="s">
        <v>72</v>
      </c>
      <c r="AY739" s="246" t="s">
        <v>165</v>
      </c>
    </row>
    <row r="740" s="13" customFormat="1">
      <c r="A740" s="13"/>
      <c r="B740" s="235"/>
      <c r="C740" s="236"/>
      <c r="D740" s="237" t="s">
        <v>176</v>
      </c>
      <c r="E740" s="238" t="s">
        <v>19</v>
      </c>
      <c r="F740" s="239" t="s">
        <v>769</v>
      </c>
      <c r="G740" s="236"/>
      <c r="H740" s="240">
        <v>0</v>
      </c>
      <c r="I740" s="241"/>
      <c r="J740" s="236"/>
      <c r="K740" s="236"/>
      <c r="L740" s="242"/>
      <c r="M740" s="243"/>
      <c r="N740" s="244"/>
      <c r="O740" s="244"/>
      <c r="P740" s="244"/>
      <c r="Q740" s="244"/>
      <c r="R740" s="244"/>
      <c r="S740" s="244"/>
      <c r="T740" s="245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6" t="s">
        <v>176</v>
      </c>
      <c r="AU740" s="246" t="s">
        <v>84</v>
      </c>
      <c r="AV740" s="13" t="s">
        <v>84</v>
      </c>
      <c r="AW740" s="13" t="s">
        <v>33</v>
      </c>
      <c r="AX740" s="13" t="s">
        <v>72</v>
      </c>
      <c r="AY740" s="246" t="s">
        <v>165</v>
      </c>
    </row>
    <row r="741" s="13" customFormat="1">
      <c r="A741" s="13"/>
      <c r="B741" s="235"/>
      <c r="C741" s="236"/>
      <c r="D741" s="237" t="s">
        <v>176</v>
      </c>
      <c r="E741" s="238" t="s">
        <v>19</v>
      </c>
      <c r="F741" s="239" t="s">
        <v>770</v>
      </c>
      <c r="G741" s="236"/>
      <c r="H741" s="240">
        <v>0</v>
      </c>
      <c r="I741" s="241"/>
      <c r="J741" s="236"/>
      <c r="K741" s="236"/>
      <c r="L741" s="242"/>
      <c r="M741" s="243"/>
      <c r="N741" s="244"/>
      <c r="O741" s="244"/>
      <c r="P741" s="244"/>
      <c r="Q741" s="244"/>
      <c r="R741" s="244"/>
      <c r="S741" s="244"/>
      <c r="T741" s="245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6" t="s">
        <v>176</v>
      </c>
      <c r="AU741" s="246" t="s">
        <v>84</v>
      </c>
      <c r="AV741" s="13" t="s">
        <v>84</v>
      </c>
      <c r="AW741" s="13" t="s">
        <v>33</v>
      </c>
      <c r="AX741" s="13" t="s">
        <v>72</v>
      </c>
      <c r="AY741" s="246" t="s">
        <v>165</v>
      </c>
    </row>
    <row r="742" s="16" customFormat="1">
      <c r="A742" s="16"/>
      <c r="B742" s="268"/>
      <c r="C742" s="269"/>
      <c r="D742" s="237" t="s">
        <v>176</v>
      </c>
      <c r="E742" s="270" t="s">
        <v>19</v>
      </c>
      <c r="F742" s="271" t="s">
        <v>252</v>
      </c>
      <c r="G742" s="269"/>
      <c r="H742" s="272">
        <v>47.5</v>
      </c>
      <c r="I742" s="273"/>
      <c r="J742" s="269"/>
      <c r="K742" s="269"/>
      <c r="L742" s="274"/>
      <c r="M742" s="275"/>
      <c r="N742" s="276"/>
      <c r="O742" s="276"/>
      <c r="P742" s="276"/>
      <c r="Q742" s="276"/>
      <c r="R742" s="276"/>
      <c r="S742" s="276"/>
      <c r="T742" s="277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T742" s="278" t="s">
        <v>176</v>
      </c>
      <c r="AU742" s="278" t="s">
        <v>84</v>
      </c>
      <c r="AV742" s="16" t="s">
        <v>89</v>
      </c>
      <c r="AW742" s="16" t="s">
        <v>33</v>
      </c>
      <c r="AX742" s="16" t="s">
        <v>72</v>
      </c>
      <c r="AY742" s="278" t="s">
        <v>165</v>
      </c>
    </row>
    <row r="743" s="14" customFormat="1">
      <c r="A743" s="14"/>
      <c r="B743" s="247"/>
      <c r="C743" s="248"/>
      <c r="D743" s="237" t="s">
        <v>176</v>
      </c>
      <c r="E743" s="249" t="s">
        <v>19</v>
      </c>
      <c r="F743" s="250" t="s">
        <v>213</v>
      </c>
      <c r="G743" s="248"/>
      <c r="H743" s="249" t="s">
        <v>19</v>
      </c>
      <c r="I743" s="251"/>
      <c r="J743" s="248"/>
      <c r="K743" s="248"/>
      <c r="L743" s="252"/>
      <c r="M743" s="253"/>
      <c r="N743" s="254"/>
      <c r="O743" s="254"/>
      <c r="P743" s="254"/>
      <c r="Q743" s="254"/>
      <c r="R743" s="254"/>
      <c r="S743" s="254"/>
      <c r="T743" s="255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6" t="s">
        <v>176</v>
      </c>
      <c r="AU743" s="256" t="s">
        <v>84</v>
      </c>
      <c r="AV743" s="14" t="s">
        <v>79</v>
      </c>
      <c r="AW743" s="14" t="s">
        <v>33</v>
      </c>
      <c r="AX743" s="14" t="s">
        <v>72</v>
      </c>
      <c r="AY743" s="256" t="s">
        <v>165</v>
      </c>
    </row>
    <row r="744" s="13" customFormat="1">
      <c r="A744" s="13"/>
      <c r="B744" s="235"/>
      <c r="C744" s="236"/>
      <c r="D744" s="237" t="s">
        <v>176</v>
      </c>
      <c r="E744" s="238" t="s">
        <v>19</v>
      </c>
      <c r="F744" s="239" t="s">
        <v>440</v>
      </c>
      <c r="G744" s="236"/>
      <c r="H744" s="240">
        <v>7.2999999999999998</v>
      </c>
      <c r="I744" s="241"/>
      <c r="J744" s="236"/>
      <c r="K744" s="236"/>
      <c r="L744" s="242"/>
      <c r="M744" s="243"/>
      <c r="N744" s="244"/>
      <c r="O744" s="244"/>
      <c r="P744" s="244"/>
      <c r="Q744" s="244"/>
      <c r="R744" s="244"/>
      <c r="S744" s="244"/>
      <c r="T744" s="245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6" t="s">
        <v>176</v>
      </c>
      <c r="AU744" s="246" t="s">
        <v>84</v>
      </c>
      <c r="AV744" s="13" t="s">
        <v>84</v>
      </c>
      <c r="AW744" s="13" t="s">
        <v>33</v>
      </c>
      <c r="AX744" s="13" t="s">
        <v>72</v>
      </c>
      <c r="AY744" s="246" t="s">
        <v>165</v>
      </c>
    </row>
    <row r="745" s="13" customFormat="1">
      <c r="A745" s="13"/>
      <c r="B745" s="235"/>
      <c r="C745" s="236"/>
      <c r="D745" s="237" t="s">
        <v>176</v>
      </c>
      <c r="E745" s="238" t="s">
        <v>19</v>
      </c>
      <c r="F745" s="239" t="s">
        <v>441</v>
      </c>
      <c r="G745" s="236"/>
      <c r="H745" s="240">
        <v>18.800000000000001</v>
      </c>
      <c r="I745" s="241"/>
      <c r="J745" s="236"/>
      <c r="K745" s="236"/>
      <c r="L745" s="242"/>
      <c r="M745" s="243"/>
      <c r="N745" s="244"/>
      <c r="O745" s="244"/>
      <c r="P745" s="244"/>
      <c r="Q745" s="244"/>
      <c r="R745" s="244"/>
      <c r="S745" s="244"/>
      <c r="T745" s="245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6" t="s">
        <v>176</v>
      </c>
      <c r="AU745" s="246" t="s">
        <v>84</v>
      </c>
      <c r="AV745" s="13" t="s">
        <v>84</v>
      </c>
      <c r="AW745" s="13" t="s">
        <v>33</v>
      </c>
      <c r="AX745" s="13" t="s">
        <v>72</v>
      </c>
      <c r="AY745" s="246" t="s">
        <v>165</v>
      </c>
    </row>
    <row r="746" s="13" customFormat="1">
      <c r="A746" s="13"/>
      <c r="B746" s="235"/>
      <c r="C746" s="236"/>
      <c r="D746" s="237" t="s">
        <v>176</v>
      </c>
      <c r="E746" s="238" t="s">
        <v>19</v>
      </c>
      <c r="F746" s="239" t="s">
        <v>442</v>
      </c>
      <c r="G746" s="236"/>
      <c r="H746" s="240">
        <v>7.2999999999999998</v>
      </c>
      <c r="I746" s="241"/>
      <c r="J746" s="236"/>
      <c r="K746" s="236"/>
      <c r="L746" s="242"/>
      <c r="M746" s="243"/>
      <c r="N746" s="244"/>
      <c r="O746" s="244"/>
      <c r="P746" s="244"/>
      <c r="Q746" s="244"/>
      <c r="R746" s="244"/>
      <c r="S746" s="244"/>
      <c r="T746" s="245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6" t="s">
        <v>176</v>
      </c>
      <c r="AU746" s="246" t="s">
        <v>84</v>
      </c>
      <c r="AV746" s="13" t="s">
        <v>84</v>
      </c>
      <c r="AW746" s="13" t="s">
        <v>33</v>
      </c>
      <c r="AX746" s="13" t="s">
        <v>72</v>
      </c>
      <c r="AY746" s="246" t="s">
        <v>165</v>
      </c>
    </row>
    <row r="747" s="13" customFormat="1">
      <c r="A747" s="13"/>
      <c r="B747" s="235"/>
      <c r="C747" s="236"/>
      <c r="D747" s="237" t="s">
        <v>176</v>
      </c>
      <c r="E747" s="238" t="s">
        <v>19</v>
      </c>
      <c r="F747" s="239" t="s">
        <v>443</v>
      </c>
      <c r="G747" s="236"/>
      <c r="H747" s="240">
        <v>16.5</v>
      </c>
      <c r="I747" s="241"/>
      <c r="J747" s="236"/>
      <c r="K747" s="236"/>
      <c r="L747" s="242"/>
      <c r="M747" s="243"/>
      <c r="N747" s="244"/>
      <c r="O747" s="244"/>
      <c r="P747" s="244"/>
      <c r="Q747" s="244"/>
      <c r="R747" s="244"/>
      <c r="S747" s="244"/>
      <c r="T747" s="245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6" t="s">
        <v>176</v>
      </c>
      <c r="AU747" s="246" t="s">
        <v>84</v>
      </c>
      <c r="AV747" s="13" t="s">
        <v>84</v>
      </c>
      <c r="AW747" s="13" t="s">
        <v>33</v>
      </c>
      <c r="AX747" s="13" t="s">
        <v>72</v>
      </c>
      <c r="AY747" s="246" t="s">
        <v>165</v>
      </c>
    </row>
    <row r="748" s="13" customFormat="1">
      <c r="A748" s="13"/>
      <c r="B748" s="235"/>
      <c r="C748" s="236"/>
      <c r="D748" s="237" t="s">
        <v>176</v>
      </c>
      <c r="E748" s="238" t="s">
        <v>19</v>
      </c>
      <c r="F748" s="239" t="s">
        <v>444</v>
      </c>
      <c r="G748" s="236"/>
      <c r="H748" s="240">
        <v>7.2999999999999998</v>
      </c>
      <c r="I748" s="241"/>
      <c r="J748" s="236"/>
      <c r="K748" s="236"/>
      <c r="L748" s="242"/>
      <c r="M748" s="243"/>
      <c r="N748" s="244"/>
      <c r="O748" s="244"/>
      <c r="P748" s="244"/>
      <c r="Q748" s="244"/>
      <c r="R748" s="244"/>
      <c r="S748" s="244"/>
      <c r="T748" s="245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6" t="s">
        <v>176</v>
      </c>
      <c r="AU748" s="246" t="s">
        <v>84</v>
      </c>
      <c r="AV748" s="13" t="s">
        <v>84</v>
      </c>
      <c r="AW748" s="13" t="s">
        <v>33</v>
      </c>
      <c r="AX748" s="13" t="s">
        <v>72</v>
      </c>
      <c r="AY748" s="246" t="s">
        <v>165</v>
      </c>
    </row>
    <row r="749" s="13" customFormat="1">
      <c r="A749" s="13"/>
      <c r="B749" s="235"/>
      <c r="C749" s="236"/>
      <c r="D749" s="237" t="s">
        <v>176</v>
      </c>
      <c r="E749" s="238" t="s">
        <v>19</v>
      </c>
      <c r="F749" s="239" t="s">
        <v>445</v>
      </c>
      <c r="G749" s="236"/>
      <c r="H749" s="240">
        <v>17.800000000000001</v>
      </c>
      <c r="I749" s="241"/>
      <c r="J749" s="236"/>
      <c r="K749" s="236"/>
      <c r="L749" s="242"/>
      <c r="M749" s="243"/>
      <c r="N749" s="244"/>
      <c r="O749" s="244"/>
      <c r="P749" s="244"/>
      <c r="Q749" s="244"/>
      <c r="R749" s="244"/>
      <c r="S749" s="244"/>
      <c r="T749" s="245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6" t="s">
        <v>176</v>
      </c>
      <c r="AU749" s="246" t="s">
        <v>84</v>
      </c>
      <c r="AV749" s="13" t="s">
        <v>84</v>
      </c>
      <c r="AW749" s="13" t="s">
        <v>33</v>
      </c>
      <c r="AX749" s="13" t="s">
        <v>72</v>
      </c>
      <c r="AY749" s="246" t="s">
        <v>165</v>
      </c>
    </row>
    <row r="750" s="13" customFormat="1">
      <c r="A750" s="13"/>
      <c r="B750" s="235"/>
      <c r="C750" s="236"/>
      <c r="D750" s="237" t="s">
        <v>176</v>
      </c>
      <c r="E750" s="238" t="s">
        <v>19</v>
      </c>
      <c r="F750" s="239" t="s">
        <v>446</v>
      </c>
      <c r="G750" s="236"/>
      <c r="H750" s="240">
        <v>4.9000000000000004</v>
      </c>
      <c r="I750" s="241"/>
      <c r="J750" s="236"/>
      <c r="K750" s="236"/>
      <c r="L750" s="242"/>
      <c r="M750" s="243"/>
      <c r="N750" s="244"/>
      <c r="O750" s="244"/>
      <c r="P750" s="244"/>
      <c r="Q750" s="244"/>
      <c r="R750" s="244"/>
      <c r="S750" s="244"/>
      <c r="T750" s="24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6" t="s">
        <v>176</v>
      </c>
      <c r="AU750" s="246" t="s">
        <v>84</v>
      </c>
      <c r="AV750" s="13" t="s">
        <v>84</v>
      </c>
      <c r="AW750" s="13" t="s">
        <v>33</v>
      </c>
      <c r="AX750" s="13" t="s">
        <v>72</v>
      </c>
      <c r="AY750" s="246" t="s">
        <v>165</v>
      </c>
    </row>
    <row r="751" s="13" customFormat="1">
      <c r="A751" s="13"/>
      <c r="B751" s="235"/>
      <c r="C751" s="236"/>
      <c r="D751" s="237" t="s">
        <v>176</v>
      </c>
      <c r="E751" s="238" t="s">
        <v>19</v>
      </c>
      <c r="F751" s="239" t="s">
        <v>447</v>
      </c>
      <c r="G751" s="236"/>
      <c r="H751" s="240">
        <v>2.1000000000000001</v>
      </c>
      <c r="I751" s="241"/>
      <c r="J751" s="236"/>
      <c r="K751" s="236"/>
      <c r="L751" s="242"/>
      <c r="M751" s="243"/>
      <c r="N751" s="244"/>
      <c r="O751" s="244"/>
      <c r="P751" s="244"/>
      <c r="Q751" s="244"/>
      <c r="R751" s="244"/>
      <c r="S751" s="244"/>
      <c r="T751" s="245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6" t="s">
        <v>176</v>
      </c>
      <c r="AU751" s="246" t="s">
        <v>84</v>
      </c>
      <c r="AV751" s="13" t="s">
        <v>84</v>
      </c>
      <c r="AW751" s="13" t="s">
        <v>33</v>
      </c>
      <c r="AX751" s="13" t="s">
        <v>72</v>
      </c>
      <c r="AY751" s="246" t="s">
        <v>165</v>
      </c>
    </row>
    <row r="752" s="16" customFormat="1">
      <c r="A752" s="16"/>
      <c r="B752" s="268"/>
      <c r="C752" s="269"/>
      <c r="D752" s="237" t="s">
        <v>176</v>
      </c>
      <c r="E752" s="270" t="s">
        <v>19</v>
      </c>
      <c r="F752" s="271" t="s">
        <v>252</v>
      </c>
      <c r="G752" s="269"/>
      <c r="H752" s="272">
        <v>82</v>
      </c>
      <c r="I752" s="273"/>
      <c r="J752" s="269"/>
      <c r="K752" s="269"/>
      <c r="L752" s="274"/>
      <c r="M752" s="275"/>
      <c r="N752" s="276"/>
      <c r="O752" s="276"/>
      <c r="P752" s="276"/>
      <c r="Q752" s="276"/>
      <c r="R752" s="276"/>
      <c r="S752" s="276"/>
      <c r="T752" s="277"/>
      <c r="U752" s="16"/>
      <c r="V752" s="16"/>
      <c r="W752" s="16"/>
      <c r="X752" s="16"/>
      <c r="Y752" s="16"/>
      <c r="Z752" s="16"/>
      <c r="AA752" s="16"/>
      <c r="AB752" s="16"/>
      <c r="AC752" s="16"/>
      <c r="AD752" s="16"/>
      <c r="AE752" s="16"/>
      <c r="AT752" s="278" t="s">
        <v>176</v>
      </c>
      <c r="AU752" s="278" t="s">
        <v>84</v>
      </c>
      <c r="AV752" s="16" t="s">
        <v>89</v>
      </c>
      <c r="AW752" s="16" t="s">
        <v>33</v>
      </c>
      <c r="AX752" s="16" t="s">
        <v>72</v>
      </c>
      <c r="AY752" s="278" t="s">
        <v>165</v>
      </c>
    </row>
    <row r="753" s="15" customFormat="1">
      <c r="A753" s="15"/>
      <c r="B753" s="257"/>
      <c r="C753" s="258"/>
      <c r="D753" s="237" t="s">
        <v>176</v>
      </c>
      <c r="E753" s="259" t="s">
        <v>19</v>
      </c>
      <c r="F753" s="260" t="s">
        <v>198</v>
      </c>
      <c r="G753" s="258"/>
      <c r="H753" s="261">
        <v>129.5</v>
      </c>
      <c r="I753" s="262"/>
      <c r="J753" s="258"/>
      <c r="K753" s="258"/>
      <c r="L753" s="263"/>
      <c r="M753" s="264"/>
      <c r="N753" s="265"/>
      <c r="O753" s="265"/>
      <c r="P753" s="265"/>
      <c r="Q753" s="265"/>
      <c r="R753" s="265"/>
      <c r="S753" s="265"/>
      <c r="T753" s="266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67" t="s">
        <v>176</v>
      </c>
      <c r="AU753" s="267" t="s">
        <v>84</v>
      </c>
      <c r="AV753" s="15" t="s">
        <v>105</v>
      </c>
      <c r="AW753" s="15" t="s">
        <v>33</v>
      </c>
      <c r="AX753" s="15" t="s">
        <v>79</v>
      </c>
      <c r="AY753" s="267" t="s">
        <v>165</v>
      </c>
    </row>
    <row r="754" s="2" customFormat="1" ht="16.5" customHeight="1">
      <c r="A754" s="41"/>
      <c r="B754" s="42"/>
      <c r="C754" s="279" t="s">
        <v>782</v>
      </c>
      <c r="D754" s="279" t="s">
        <v>322</v>
      </c>
      <c r="E754" s="280" t="s">
        <v>783</v>
      </c>
      <c r="F754" s="281" t="s">
        <v>784</v>
      </c>
      <c r="G754" s="282" t="s">
        <v>170</v>
      </c>
      <c r="H754" s="283">
        <v>129.5</v>
      </c>
      <c r="I754" s="284"/>
      <c r="J754" s="285">
        <f>ROUND(I754*H754,2)</f>
        <v>0</v>
      </c>
      <c r="K754" s="281" t="s">
        <v>19</v>
      </c>
      <c r="L754" s="286"/>
      <c r="M754" s="287" t="s">
        <v>19</v>
      </c>
      <c r="N754" s="288" t="s">
        <v>46</v>
      </c>
      <c r="O754" s="87"/>
      <c r="P754" s="226">
        <f>O754*H754</f>
        <v>0</v>
      </c>
      <c r="Q754" s="226">
        <v>0.0028300000000000001</v>
      </c>
      <c r="R754" s="226">
        <f>Q754*H754</f>
        <v>0.36648500000000001</v>
      </c>
      <c r="S754" s="226">
        <v>0</v>
      </c>
      <c r="T754" s="227">
        <f>S754*H754</f>
        <v>0</v>
      </c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R754" s="228" t="s">
        <v>325</v>
      </c>
      <c r="AT754" s="228" t="s">
        <v>322</v>
      </c>
      <c r="AU754" s="228" t="s">
        <v>84</v>
      </c>
      <c r="AY754" s="20" t="s">
        <v>165</v>
      </c>
      <c r="BE754" s="229">
        <f>IF(N754="základní",J754,0)</f>
        <v>0</v>
      </c>
      <c r="BF754" s="229">
        <f>IF(N754="snížená",J754,0)</f>
        <v>0</v>
      </c>
      <c r="BG754" s="229">
        <f>IF(N754="zákl. přenesená",J754,0)</f>
        <v>0</v>
      </c>
      <c r="BH754" s="229">
        <f>IF(N754="sníž. přenesená",J754,0)</f>
        <v>0</v>
      </c>
      <c r="BI754" s="229">
        <f>IF(N754="nulová",J754,0)</f>
        <v>0</v>
      </c>
      <c r="BJ754" s="20" t="s">
        <v>172</v>
      </c>
      <c r="BK754" s="229">
        <f>ROUND(I754*H754,2)</f>
        <v>0</v>
      </c>
      <c r="BL754" s="20" t="s">
        <v>311</v>
      </c>
      <c r="BM754" s="228" t="s">
        <v>785</v>
      </c>
    </row>
    <row r="755" s="14" customFormat="1">
      <c r="A755" s="14"/>
      <c r="B755" s="247"/>
      <c r="C755" s="248"/>
      <c r="D755" s="237" t="s">
        <v>176</v>
      </c>
      <c r="E755" s="249" t="s">
        <v>19</v>
      </c>
      <c r="F755" s="250" t="s">
        <v>207</v>
      </c>
      <c r="G755" s="248"/>
      <c r="H755" s="249" t="s">
        <v>19</v>
      </c>
      <c r="I755" s="251"/>
      <c r="J755" s="248"/>
      <c r="K755" s="248"/>
      <c r="L755" s="252"/>
      <c r="M755" s="253"/>
      <c r="N755" s="254"/>
      <c r="O755" s="254"/>
      <c r="P755" s="254"/>
      <c r="Q755" s="254"/>
      <c r="R755" s="254"/>
      <c r="S755" s="254"/>
      <c r="T755" s="255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6" t="s">
        <v>176</v>
      </c>
      <c r="AU755" s="256" t="s">
        <v>84</v>
      </c>
      <c r="AV755" s="14" t="s">
        <v>79</v>
      </c>
      <c r="AW755" s="14" t="s">
        <v>33</v>
      </c>
      <c r="AX755" s="14" t="s">
        <v>72</v>
      </c>
      <c r="AY755" s="256" t="s">
        <v>165</v>
      </c>
    </row>
    <row r="756" s="13" customFormat="1">
      <c r="A756" s="13"/>
      <c r="B756" s="235"/>
      <c r="C756" s="236"/>
      <c r="D756" s="237" t="s">
        <v>176</v>
      </c>
      <c r="E756" s="238" t="s">
        <v>19</v>
      </c>
      <c r="F756" s="239" t="s">
        <v>294</v>
      </c>
      <c r="G756" s="236"/>
      <c r="H756" s="240">
        <v>4.4000000000000004</v>
      </c>
      <c r="I756" s="241"/>
      <c r="J756" s="236"/>
      <c r="K756" s="236"/>
      <c r="L756" s="242"/>
      <c r="M756" s="243"/>
      <c r="N756" s="244"/>
      <c r="O756" s="244"/>
      <c r="P756" s="244"/>
      <c r="Q756" s="244"/>
      <c r="R756" s="244"/>
      <c r="S756" s="244"/>
      <c r="T756" s="24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6" t="s">
        <v>176</v>
      </c>
      <c r="AU756" s="246" t="s">
        <v>84</v>
      </c>
      <c r="AV756" s="13" t="s">
        <v>84</v>
      </c>
      <c r="AW756" s="13" t="s">
        <v>33</v>
      </c>
      <c r="AX756" s="13" t="s">
        <v>72</v>
      </c>
      <c r="AY756" s="246" t="s">
        <v>165</v>
      </c>
    </row>
    <row r="757" s="13" customFormat="1">
      <c r="A757" s="13"/>
      <c r="B757" s="235"/>
      <c r="C757" s="236"/>
      <c r="D757" s="237" t="s">
        <v>176</v>
      </c>
      <c r="E757" s="238" t="s">
        <v>19</v>
      </c>
      <c r="F757" s="239" t="s">
        <v>296</v>
      </c>
      <c r="G757" s="236"/>
      <c r="H757" s="240">
        <v>12.9</v>
      </c>
      <c r="I757" s="241"/>
      <c r="J757" s="236"/>
      <c r="K757" s="236"/>
      <c r="L757" s="242"/>
      <c r="M757" s="243"/>
      <c r="N757" s="244"/>
      <c r="O757" s="244"/>
      <c r="P757" s="244"/>
      <c r="Q757" s="244"/>
      <c r="R757" s="244"/>
      <c r="S757" s="244"/>
      <c r="T757" s="245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6" t="s">
        <v>176</v>
      </c>
      <c r="AU757" s="246" t="s">
        <v>84</v>
      </c>
      <c r="AV757" s="13" t="s">
        <v>84</v>
      </c>
      <c r="AW757" s="13" t="s">
        <v>33</v>
      </c>
      <c r="AX757" s="13" t="s">
        <v>72</v>
      </c>
      <c r="AY757" s="246" t="s">
        <v>165</v>
      </c>
    </row>
    <row r="758" s="13" customFormat="1">
      <c r="A758" s="13"/>
      <c r="B758" s="235"/>
      <c r="C758" s="236"/>
      <c r="D758" s="237" t="s">
        <v>176</v>
      </c>
      <c r="E758" s="238" t="s">
        <v>19</v>
      </c>
      <c r="F758" s="239" t="s">
        <v>297</v>
      </c>
      <c r="G758" s="236"/>
      <c r="H758" s="240">
        <v>20.199999999999999</v>
      </c>
      <c r="I758" s="241"/>
      <c r="J758" s="236"/>
      <c r="K758" s="236"/>
      <c r="L758" s="242"/>
      <c r="M758" s="243"/>
      <c r="N758" s="244"/>
      <c r="O758" s="244"/>
      <c r="P758" s="244"/>
      <c r="Q758" s="244"/>
      <c r="R758" s="244"/>
      <c r="S758" s="244"/>
      <c r="T758" s="24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6" t="s">
        <v>176</v>
      </c>
      <c r="AU758" s="246" t="s">
        <v>84</v>
      </c>
      <c r="AV758" s="13" t="s">
        <v>84</v>
      </c>
      <c r="AW758" s="13" t="s">
        <v>33</v>
      </c>
      <c r="AX758" s="13" t="s">
        <v>72</v>
      </c>
      <c r="AY758" s="246" t="s">
        <v>165</v>
      </c>
    </row>
    <row r="759" s="13" customFormat="1">
      <c r="A759" s="13"/>
      <c r="B759" s="235"/>
      <c r="C759" s="236"/>
      <c r="D759" s="237" t="s">
        <v>176</v>
      </c>
      <c r="E759" s="238" t="s">
        <v>19</v>
      </c>
      <c r="F759" s="239" t="s">
        <v>298</v>
      </c>
      <c r="G759" s="236"/>
      <c r="H759" s="240">
        <v>10</v>
      </c>
      <c r="I759" s="241"/>
      <c r="J759" s="236"/>
      <c r="K759" s="236"/>
      <c r="L759" s="242"/>
      <c r="M759" s="243"/>
      <c r="N759" s="244"/>
      <c r="O759" s="244"/>
      <c r="P759" s="244"/>
      <c r="Q759" s="244"/>
      <c r="R759" s="244"/>
      <c r="S759" s="244"/>
      <c r="T759" s="245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6" t="s">
        <v>176</v>
      </c>
      <c r="AU759" s="246" t="s">
        <v>84</v>
      </c>
      <c r="AV759" s="13" t="s">
        <v>84</v>
      </c>
      <c r="AW759" s="13" t="s">
        <v>33</v>
      </c>
      <c r="AX759" s="13" t="s">
        <v>72</v>
      </c>
      <c r="AY759" s="246" t="s">
        <v>165</v>
      </c>
    </row>
    <row r="760" s="13" customFormat="1">
      <c r="A760" s="13"/>
      <c r="B760" s="235"/>
      <c r="C760" s="236"/>
      <c r="D760" s="237" t="s">
        <v>176</v>
      </c>
      <c r="E760" s="238" t="s">
        <v>19</v>
      </c>
      <c r="F760" s="239" t="s">
        <v>769</v>
      </c>
      <c r="G760" s="236"/>
      <c r="H760" s="240">
        <v>0</v>
      </c>
      <c r="I760" s="241"/>
      <c r="J760" s="236"/>
      <c r="K760" s="236"/>
      <c r="L760" s="242"/>
      <c r="M760" s="243"/>
      <c r="N760" s="244"/>
      <c r="O760" s="244"/>
      <c r="P760" s="244"/>
      <c r="Q760" s="244"/>
      <c r="R760" s="244"/>
      <c r="S760" s="244"/>
      <c r="T760" s="245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6" t="s">
        <v>176</v>
      </c>
      <c r="AU760" s="246" t="s">
        <v>84</v>
      </c>
      <c r="AV760" s="13" t="s">
        <v>84</v>
      </c>
      <c r="AW760" s="13" t="s">
        <v>33</v>
      </c>
      <c r="AX760" s="13" t="s">
        <v>72</v>
      </c>
      <c r="AY760" s="246" t="s">
        <v>165</v>
      </c>
    </row>
    <row r="761" s="13" customFormat="1">
      <c r="A761" s="13"/>
      <c r="B761" s="235"/>
      <c r="C761" s="236"/>
      <c r="D761" s="237" t="s">
        <v>176</v>
      </c>
      <c r="E761" s="238" t="s">
        <v>19</v>
      </c>
      <c r="F761" s="239" t="s">
        <v>770</v>
      </c>
      <c r="G761" s="236"/>
      <c r="H761" s="240">
        <v>0</v>
      </c>
      <c r="I761" s="241"/>
      <c r="J761" s="236"/>
      <c r="K761" s="236"/>
      <c r="L761" s="242"/>
      <c r="M761" s="243"/>
      <c r="N761" s="244"/>
      <c r="O761" s="244"/>
      <c r="P761" s="244"/>
      <c r="Q761" s="244"/>
      <c r="R761" s="244"/>
      <c r="S761" s="244"/>
      <c r="T761" s="245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6" t="s">
        <v>176</v>
      </c>
      <c r="AU761" s="246" t="s">
        <v>84</v>
      </c>
      <c r="AV761" s="13" t="s">
        <v>84</v>
      </c>
      <c r="AW761" s="13" t="s">
        <v>33</v>
      </c>
      <c r="AX761" s="13" t="s">
        <v>72</v>
      </c>
      <c r="AY761" s="246" t="s">
        <v>165</v>
      </c>
    </row>
    <row r="762" s="16" customFormat="1">
      <c r="A762" s="16"/>
      <c r="B762" s="268"/>
      <c r="C762" s="269"/>
      <c r="D762" s="237" t="s">
        <v>176</v>
      </c>
      <c r="E762" s="270" t="s">
        <v>19</v>
      </c>
      <c r="F762" s="271" t="s">
        <v>252</v>
      </c>
      <c r="G762" s="269"/>
      <c r="H762" s="272">
        <v>47.5</v>
      </c>
      <c r="I762" s="273"/>
      <c r="J762" s="269"/>
      <c r="K762" s="269"/>
      <c r="L762" s="274"/>
      <c r="M762" s="275"/>
      <c r="N762" s="276"/>
      <c r="O762" s="276"/>
      <c r="P762" s="276"/>
      <c r="Q762" s="276"/>
      <c r="R762" s="276"/>
      <c r="S762" s="276"/>
      <c r="T762" s="277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T762" s="278" t="s">
        <v>176</v>
      </c>
      <c r="AU762" s="278" t="s">
        <v>84</v>
      </c>
      <c r="AV762" s="16" t="s">
        <v>89</v>
      </c>
      <c r="AW762" s="16" t="s">
        <v>33</v>
      </c>
      <c r="AX762" s="16" t="s">
        <v>72</v>
      </c>
      <c r="AY762" s="278" t="s">
        <v>165</v>
      </c>
    </row>
    <row r="763" s="14" customFormat="1">
      <c r="A763" s="14"/>
      <c r="B763" s="247"/>
      <c r="C763" s="248"/>
      <c r="D763" s="237" t="s">
        <v>176</v>
      </c>
      <c r="E763" s="249" t="s">
        <v>19</v>
      </c>
      <c r="F763" s="250" t="s">
        <v>213</v>
      </c>
      <c r="G763" s="248"/>
      <c r="H763" s="249" t="s">
        <v>19</v>
      </c>
      <c r="I763" s="251"/>
      <c r="J763" s="248"/>
      <c r="K763" s="248"/>
      <c r="L763" s="252"/>
      <c r="M763" s="253"/>
      <c r="N763" s="254"/>
      <c r="O763" s="254"/>
      <c r="P763" s="254"/>
      <c r="Q763" s="254"/>
      <c r="R763" s="254"/>
      <c r="S763" s="254"/>
      <c r="T763" s="255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6" t="s">
        <v>176</v>
      </c>
      <c r="AU763" s="256" t="s">
        <v>84</v>
      </c>
      <c r="AV763" s="14" t="s">
        <v>79</v>
      </c>
      <c r="AW763" s="14" t="s">
        <v>33</v>
      </c>
      <c r="AX763" s="14" t="s">
        <v>72</v>
      </c>
      <c r="AY763" s="256" t="s">
        <v>165</v>
      </c>
    </row>
    <row r="764" s="13" customFormat="1">
      <c r="A764" s="13"/>
      <c r="B764" s="235"/>
      <c r="C764" s="236"/>
      <c r="D764" s="237" t="s">
        <v>176</v>
      </c>
      <c r="E764" s="238" t="s">
        <v>19</v>
      </c>
      <c r="F764" s="239" t="s">
        <v>440</v>
      </c>
      <c r="G764" s="236"/>
      <c r="H764" s="240">
        <v>7.2999999999999998</v>
      </c>
      <c r="I764" s="241"/>
      <c r="J764" s="236"/>
      <c r="K764" s="236"/>
      <c r="L764" s="242"/>
      <c r="M764" s="243"/>
      <c r="N764" s="244"/>
      <c r="O764" s="244"/>
      <c r="P764" s="244"/>
      <c r="Q764" s="244"/>
      <c r="R764" s="244"/>
      <c r="S764" s="244"/>
      <c r="T764" s="245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6" t="s">
        <v>176</v>
      </c>
      <c r="AU764" s="246" t="s">
        <v>84</v>
      </c>
      <c r="AV764" s="13" t="s">
        <v>84</v>
      </c>
      <c r="AW764" s="13" t="s">
        <v>33</v>
      </c>
      <c r="AX764" s="13" t="s">
        <v>72</v>
      </c>
      <c r="AY764" s="246" t="s">
        <v>165</v>
      </c>
    </row>
    <row r="765" s="13" customFormat="1">
      <c r="A765" s="13"/>
      <c r="B765" s="235"/>
      <c r="C765" s="236"/>
      <c r="D765" s="237" t="s">
        <v>176</v>
      </c>
      <c r="E765" s="238" t="s">
        <v>19</v>
      </c>
      <c r="F765" s="239" t="s">
        <v>441</v>
      </c>
      <c r="G765" s="236"/>
      <c r="H765" s="240">
        <v>18.800000000000001</v>
      </c>
      <c r="I765" s="241"/>
      <c r="J765" s="236"/>
      <c r="K765" s="236"/>
      <c r="L765" s="242"/>
      <c r="M765" s="243"/>
      <c r="N765" s="244"/>
      <c r="O765" s="244"/>
      <c r="P765" s="244"/>
      <c r="Q765" s="244"/>
      <c r="R765" s="244"/>
      <c r="S765" s="244"/>
      <c r="T765" s="245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6" t="s">
        <v>176</v>
      </c>
      <c r="AU765" s="246" t="s">
        <v>84</v>
      </c>
      <c r="AV765" s="13" t="s">
        <v>84</v>
      </c>
      <c r="AW765" s="13" t="s">
        <v>33</v>
      </c>
      <c r="AX765" s="13" t="s">
        <v>72</v>
      </c>
      <c r="AY765" s="246" t="s">
        <v>165</v>
      </c>
    </row>
    <row r="766" s="13" customFormat="1">
      <c r="A766" s="13"/>
      <c r="B766" s="235"/>
      <c r="C766" s="236"/>
      <c r="D766" s="237" t="s">
        <v>176</v>
      </c>
      <c r="E766" s="238" t="s">
        <v>19</v>
      </c>
      <c r="F766" s="239" t="s">
        <v>442</v>
      </c>
      <c r="G766" s="236"/>
      <c r="H766" s="240">
        <v>7.2999999999999998</v>
      </c>
      <c r="I766" s="241"/>
      <c r="J766" s="236"/>
      <c r="K766" s="236"/>
      <c r="L766" s="242"/>
      <c r="M766" s="243"/>
      <c r="N766" s="244"/>
      <c r="O766" s="244"/>
      <c r="P766" s="244"/>
      <c r="Q766" s="244"/>
      <c r="R766" s="244"/>
      <c r="S766" s="244"/>
      <c r="T766" s="245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6" t="s">
        <v>176</v>
      </c>
      <c r="AU766" s="246" t="s">
        <v>84</v>
      </c>
      <c r="AV766" s="13" t="s">
        <v>84</v>
      </c>
      <c r="AW766" s="13" t="s">
        <v>33</v>
      </c>
      <c r="AX766" s="13" t="s">
        <v>72</v>
      </c>
      <c r="AY766" s="246" t="s">
        <v>165</v>
      </c>
    </row>
    <row r="767" s="13" customFormat="1">
      <c r="A767" s="13"/>
      <c r="B767" s="235"/>
      <c r="C767" s="236"/>
      <c r="D767" s="237" t="s">
        <v>176</v>
      </c>
      <c r="E767" s="238" t="s">
        <v>19</v>
      </c>
      <c r="F767" s="239" t="s">
        <v>443</v>
      </c>
      <c r="G767" s="236"/>
      <c r="H767" s="240">
        <v>16.5</v>
      </c>
      <c r="I767" s="241"/>
      <c r="J767" s="236"/>
      <c r="K767" s="236"/>
      <c r="L767" s="242"/>
      <c r="M767" s="243"/>
      <c r="N767" s="244"/>
      <c r="O767" s="244"/>
      <c r="P767" s="244"/>
      <c r="Q767" s="244"/>
      <c r="R767" s="244"/>
      <c r="S767" s="244"/>
      <c r="T767" s="245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6" t="s">
        <v>176</v>
      </c>
      <c r="AU767" s="246" t="s">
        <v>84</v>
      </c>
      <c r="AV767" s="13" t="s">
        <v>84</v>
      </c>
      <c r="AW767" s="13" t="s">
        <v>33</v>
      </c>
      <c r="AX767" s="13" t="s">
        <v>72</v>
      </c>
      <c r="AY767" s="246" t="s">
        <v>165</v>
      </c>
    </row>
    <row r="768" s="13" customFormat="1">
      <c r="A768" s="13"/>
      <c r="B768" s="235"/>
      <c r="C768" s="236"/>
      <c r="D768" s="237" t="s">
        <v>176</v>
      </c>
      <c r="E768" s="238" t="s">
        <v>19</v>
      </c>
      <c r="F768" s="239" t="s">
        <v>444</v>
      </c>
      <c r="G768" s="236"/>
      <c r="H768" s="240">
        <v>7.2999999999999998</v>
      </c>
      <c r="I768" s="241"/>
      <c r="J768" s="236"/>
      <c r="K768" s="236"/>
      <c r="L768" s="242"/>
      <c r="M768" s="243"/>
      <c r="N768" s="244"/>
      <c r="O768" s="244"/>
      <c r="P768" s="244"/>
      <c r="Q768" s="244"/>
      <c r="R768" s="244"/>
      <c r="S768" s="244"/>
      <c r="T768" s="245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6" t="s">
        <v>176</v>
      </c>
      <c r="AU768" s="246" t="s">
        <v>84</v>
      </c>
      <c r="AV768" s="13" t="s">
        <v>84</v>
      </c>
      <c r="AW768" s="13" t="s">
        <v>33</v>
      </c>
      <c r="AX768" s="13" t="s">
        <v>72</v>
      </c>
      <c r="AY768" s="246" t="s">
        <v>165</v>
      </c>
    </row>
    <row r="769" s="13" customFormat="1">
      <c r="A769" s="13"/>
      <c r="B769" s="235"/>
      <c r="C769" s="236"/>
      <c r="D769" s="237" t="s">
        <v>176</v>
      </c>
      <c r="E769" s="238" t="s">
        <v>19</v>
      </c>
      <c r="F769" s="239" t="s">
        <v>445</v>
      </c>
      <c r="G769" s="236"/>
      <c r="H769" s="240">
        <v>17.800000000000001</v>
      </c>
      <c r="I769" s="241"/>
      <c r="J769" s="236"/>
      <c r="K769" s="236"/>
      <c r="L769" s="242"/>
      <c r="M769" s="243"/>
      <c r="N769" s="244"/>
      <c r="O769" s="244"/>
      <c r="P769" s="244"/>
      <c r="Q769" s="244"/>
      <c r="R769" s="244"/>
      <c r="S769" s="244"/>
      <c r="T769" s="245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6" t="s">
        <v>176</v>
      </c>
      <c r="AU769" s="246" t="s">
        <v>84</v>
      </c>
      <c r="AV769" s="13" t="s">
        <v>84</v>
      </c>
      <c r="AW769" s="13" t="s">
        <v>33</v>
      </c>
      <c r="AX769" s="13" t="s">
        <v>72</v>
      </c>
      <c r="AY769" s="246" t="s">
        <v>165</v>
      </c>
    </row>
    <row r="770" s="13" customFormat="1">
      <c r="A770" s="13"/>
      <c r="B770" s="235"/>
      <c r="C770" s="236"/>
      <c r="D770" s="237" t="s">
        <v>176</v>
      </c>
      <c r="E770" s="238" t="s">
        <v>19</v>
      </c>
      <c r="F770" s="239" t="s">
        <v>446</v>
      </c>
      <c r="G770" s="236"/>
      <c r="H770" s="240">
        <v>4.9000000000000004</v>
      </c>
      <c r="I770" s="241"/>
      <c r="J770" s="236"/>
      <c r="K770" s="236"/>
      <c r="L770" s="242"/>
      <c r="M770" s="243"/>
      <c r="N770" s="244"/>
      <c r="O770" s="244"/>
      <c r="P770" s="244"/>
      <c r="Q770" s="244"/>
      <c r="R770" s="244"/>
      <c r="S770" s="244"/>
      <c r="T770" s="245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6" t="s">
        <v>176</v>
      </c>
      <c r="AU770" s="246" t="s">
        <v>84</v>
      </c>
      <c r="AV770" s="13" t="s">
        <v>84</v>
      </c>
      <c r="AW770" s="13" t="s">
        <v>33</v>
      </c>
      <c r="AX770" s="13" t="s">
        <v>72</v>
      </c>
      <c r="AY770" s="246" t="s">
        <v>165</v>
      </c>
    </row>
    <row r="771" s="13" customFormat="1">
      <c r="A771" s="13"/>
      <c r="B771" s="235"/>
      <c r="C771" s="236"/>
      <c r="D771" s="237" t="s">
        <v>176</v>
      </c>
      <c r="E771" s="238" t="s">
        <v>19</v>
      </c>
      <c r="F771" s="239" t="s">
        <v>447</v>
      </c>
      <c r="G771" s="236"/>
      <c r="H771" s="240">
        <v>2.1000000000000001</v>
      </c>
      <c r="I771" s="241"/>
      <c r="J771" s="236"/>
      <c r="K771" s="236"/>
      <c r="L771" s="242"/>
      <c r="M771" s="243"/>
      <c r="N771" s="244"/>
      <c r="O771" s="244"/>
      <c r="P771" s="244"/>
      <c r="Q771" s="244"/>
      <c r="R771" s="244"/>
      <c r="S771" s="244"/>
      <c r="T771" s="245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6" t="s">
        <v>176</v>
      </c>
      <c r="AU771" s="246" t="s">
        <v>84</v>
      </c>
      <c r="AV771" s="13" t="s">
        <v>84</v>
      </c>
      <c r="AW771" s="13" t="s">
        <v>33</v>
      </c>
      <c r="AX771" s="13" t="s">
        <v>72</v>
      </c>
      <c r="AY771" s="246" t="s">
        <v>165</v>
      </c>
    </row>
    <row r="772" s="16" customFormat="1">
      <c r="A772" s="16"/>
      <c r="B772" s="268"/>
      <c r="C772" s="269"/>
      <c r="D772" s="237" t="s">
        <v>176</v>
      </c>
      <c r="E772" s="270" t="s">
        <v>19</v>
      </c>
      <c r="F772" s="271" t="s">
        <v>252</v>
      </c>
      <c r="G772" s="269"/>
      <c r="H772" s="272">
        <v>82</v>
      </c>
      <c r="I772" s="273"/>
      <c r="J772" s="269"/>
      <c r="K772" s="269"/>
      <c r="L772" s="274"/>
      <c r="M772" s="275"/>
      <c r="N772" s="276"/>
      <c r="O772" s="276"/>
      <c r="P772" s="276"/>
      <c r="Q772" s="276"/>
      <c r="R772" s="276"/>
      <c r="S772" s="276"/>
      <c r="T772" s="277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T772" s="278" t="s">
        <v>176</v>
      </c>
      <c r="AU772" s="278" t="s">
        <v>84</v>
      </c>
      <c r="AV772" s="16" t="s">
        <v>89</v>
      </c>
      <c r="AW772" s="16" t="s">
        <v>33</v>
      </c>
      <c r="AX772" s="16" t="s">
        <v>72</v>
      </c>
      <c r="AY772" s="278" t="s">
        <v>165</v>
      </c>
    </row>
    <row r="773" s="15" customFormat="1">
      <c r="A773" s="15"/>
      <c r="B773" s="257"/>
      <c r="C773" s="258"/>
      <c r="D773" s="237" t="s">
        <v>176</v>
      </c>
      <c r="E773" s="259" t="s">
        <v>19</v>
      </c>
      <c r="F773" s="260" t="s">
        <v>198</v>
      </c>
      <c r="G773" s="258"/>
      <c r="H773" s="261">
        <v>129.5</v>
      </c>
      <c r="I773" s="262"/>
      <c r="J773" s="258"/>
      <c r="K773" s="258"/>
      <c r="L773" s="263"/>
      <c r="M773" s="264"/>
      <c r="N773" s="265"/>
      <c r="O773" s="265"/>
      <c r="P773" s="265"/>
      <c r="Q773" s="265"/>
      <c r="R773" s="265"/>
      <c r="S773" s="265"/>
      <c r="T773" s="266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67" t="s">
        <v>176</v>
      </c>
      <c r="AU773" s="267" t="s">
        <v>84</v>
      </c>
      <c r="AV773" s="15" t="s">
        <v>105</v>
      </c>
      <c r="AW773" s="15" t="s">
        <v>33</v>
      </c>
      <c r="AX773" s="15" t="s">
        <v>79</v>
      </c>
      <c r="AY773" s="267" t="s">
        <v>165</v>
      </c>
    </row>
    <row r="774" s="2" customFormat="1" ht="16.5" customHeight="1">
      <c r="A774" s="41"/>
      <c r="B774" s="42"/>
      <c r="C774" s="217" t="s">
        <v>786</v>
      </c>
      <c r="D774" s="217" t="s">
        <v>167</v>
      </c>
      <c r="E774" s="218" t="s">
        <v>787</v>
      </c>
      <c r="F774" s="219" t="s">
        <v>788</v>
      </c>
      <c r="G774" s="220" t="s">
        <v>180</v>
      </c>
      <c r="H774" s="221">
        <v>155.69999999999999</v>
      </c>
      <c r="I774" s="222"/>
      <c r="J774" s="223">
        <f>ROUND(I774*H774,2)</f>
        <v>0</v>
      </c>
      <c r="K774" s="219" t="s">
        <v>171</v>
      </c>
      <c r="L774" s="47"/>
      <c r="M774" s="224" t="s">
        <v>19</v>
      </c>
      <c r="N774" s="225" t="s">
        <v>46</v>
      </c>
      <c r="O774" s="87"/>
      <c r="P774" s="226">
        <f>O774*H774</f>
        <v>0</v>
      </c>
      <c r="Q774" s="226">
        <v>1.0000000000000001E-05</v>
      </c>
      <c r="R774" s="226">
        <f>Q774*H774</f>
        <v>0.001557</v>
      </c>
      <c r="S774" s="226">
        <v>0</v>
      </c>
      <c r="T774" s="227">
        <f>S774*H774</f>
        <v>0</v>
      </c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R774" s="228" t="s">
        <v>311</v>
      </c>
      <c r="AT774" s="228" t="s">
        <v>167</v>
      </c>
      <c r="AU774" s="228" t="s">
        <v>84</v>
      </c>
      <c r="AY774" s="20" t="s">
        <v>165</v>
      </c>
      <c r="BE774" s="229">
        <f>IF(N774="základní",J774,0)</f>
        <v>0</v>
      </c>
      <c r="BF774" s="229">
        <f>IF(N774="snížená",J774,0)</f>
        <v>0</v>
      </c>
      <c r="BG774" s="229">
        <f>IF(N774="zákl. přenesená",J774,0)</f>
        <v>0</v>
      </c>
      <c r="BH774" s="229">
        <f>IF(N774="sníž. přenesená",J774,0)</f>
        <v>0</v>
      </c>
      <c r="BI774" s="229">
        <f>IF(N774="nulová",J774,0)</f>
        <v>0</v>
      </c>
      <c r="BJ774" s="20" t="s">
        <v>172</v>
      </c>
      <c r="BK774" s="229">
        <f>ROUND(I774*H774,2)</f>
        <v>0</v>
      </c>
      <c r="BL774" s="20" t="s">
        <v>311</v>
      </c>
      <c r="BM774" s="228" t="s">
        <v>789</v>
      </c>
    </row>
    <row r="775" s="2" customFormat="1">
      <c r="A775" s="41"/>
      <c r="B775" s="42"/>
      <c r="C775" s="43"/>
      <c r="D775" s="230" t="s">
        <v>174</v>
      </c>
      <c r="E775" s="43"/>
      <c r="F775" s="231" t="s">
        <v>790</v>
      </c>
      <c r="G775" s="43"/>
      <c r="H775" s="43"/>
      <c r="I775" s="232"/>
      <c r="J775" s="43"/>
      <c r="K775" s="43"/>
      <c r="L775" s="47"/>
      <c r="M775" s="233"/>
      <c r="N775" s="234"/>
      <c r="O775" s="87"/>
      <c r="P775" s="87"/>
      <c r="Q775" s="87"/>
      <c r="R775" s="87"/>
      <c r="S775" s="87"/>
      <c r="T775" s="88"/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T775" s="20" t="s">
        <v>174</v>
      </c>
      <c r="AU775" s="20" t="s">
        <v>84</v>
      </c>
    </row>
    <row r="776" s="14" customFormat="1">
      <c r="A776" s="14"/>
      <c r="B776" s="247"/>
      <c r="C776" s="248"/>
      <c r="D776" s="237" t="s">
        <v>176</v>
      </c>
      <c r="E776" s="249" t="s">
        <v>19</v>
      </c>
      <c r="F776" s="250" t="s">
        <v>207</v>
      </c>
      <c r="G776" s="248"/>
      <c r="H776" s="249" t="s">
        <v>19</v>
      </c>
      <c r="I776" s="251"/>
      <c r="J776" s="248"/>
      <c r="K776" s="248"/>
      <c r="L776" s="252"/>
      <c r="M776" s="253"/>
      <c r="N776" s="254"/>
      <c r="O776" s="254"/>
      <c r="P776" s="254"/>
      <c r="Q776" s="254"/>
      <c r="R776" s="254"/>
      <c r="S776" s="254"/>
      <c r="T776" s="255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6" t="s">
        <v>176</v>
      </c>
      <c r="AU776" s="256" t="s">
        <v>84</v>
      </c>
      <c r="AV776" s="14" t="s">
        <v>79</v>
      </c>
      <c r="AW776" s="14" t="s">
        <v>33</v>
      </c>
      <c r="AX776" s="14" t="s">
        <v>72</v>
      </c>
      <c r="AY776" s="256" t="s">
        <v>165</v>
      </c>
    </row>
    <row r="777" s="13" customFormat="1">
      <c r="A777" s="13"/>
      <c r="B777" s="235"/>
      <c r="C777" s="236"/>
      <c r="D777" s="237" t="s">
        <v>176</v>
      </c>
      <c r="E777" s="238" t="s">
        <v>19</v>
      </c>
      <c r="F777" s="239" t="s">
        <v>791</v>
      </c>
      <c r="G777" s="236"/>
      <c r="H777" s="240">
        <v>8.4000000000000004</v>
      </c>
      <c r="I777" s="241"/>
      <c r="J777" s="236"/>
      <c r="K777" s="236"/>
      <c r="L777" s="242"/>
      <c r="M777" s="243"/>
      <c r="N777" s="244"/>
      <c r="O777" s="244"/>
      <c r="P777" s="244"/>
      <c r="Q777" s="244"/>
      <c r="R777" s="244"/>
      <c r="S777" s="244"/>
      <c r="T777" s="245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6" t="s">
        <v>176</v>
      </c>
      <c r="AU777" s="246" t="s">
        <v>84</v>
      </c>
      <c r="AV777" s="13" t="s">
        <v>84</v>
      </c>
      <c r="AW777" s="13" t="s">
        <v>33</v>
      </c>
      <c r="AX777" s="13" t="s">
        <v>72</v>
      </c>
      <c r="AY777" s="246" t="s">
        <v>165</v>
      </c>
    </row>
    <row r="778" s="13" customFormat="1">
      <c r="A778" s="13"/>
      <c r="B778" s="235"/>
      <c r="C778" s="236"/>
      <c r="D778" s="237" t="s">
        <v>176</v>
      </c>
      <c r="E778" s="238" t="s">
        <v>19</v>
      </c>
      <c r="F778" s="239" t="s">
        <v>792</v>
      </c>
      <c r="G778" s="236"/>
      <c r="H778" s="240">
        <v>14.6</v>
      </c>
      <c r="I778" s="241"/>
      <c r="J778" s="236"/>
      <c r="K778" s="236"/>
      <c r="L778" s="242"/>
      <c r="M778" s="243"/>
      <c r="N778" s="244"/>
      <c r="O778" s="244"/>
      <c r="P778" s="244"/>
      <c r="Q778" s="244"/>
      <c r="R778" s="244"/>
      <c r="S778" s="244"/>
      <c r="T778" s="245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6" t="s">
        <v>176</v>
      </c>
      <c r="AU778" s="246" t="s">
        <v>84</v>
      </c>
      <c r="AV778" s="13" t="s">
        <v>84</v>
      </c>
      <c r="AW778" s="13" t="s">
        <v>33</v>
      </c>
      <c r="AX778" s="13" t="s">
        <v>72</v>
      </c>
      <c r="AY778" s="246" t="s">
        <v>165</v>
      </c>
    </row>
    <row r="779" s="13" customFormat="1">
      <c r="A779" s="13"/>
      <c r="B779" s="235"/>
      <c r="C779" s="236"/>
      <c r="D779" s="237" t="s">
        <v>176</v>
      </c>
      <c r="E779" s="238" t="s">
        <v>19</v>
      </c>
      <c r="F779" s="239" t="s">
        <v>793</v>
      </c>
      <c r="G779" s="236"/>
      <c r="H779" s="240">
        <v>18</v>
      </c>
      <c r="I779" s="241"/>
      <c r="J779" s="236"/>
      <c r="K779" s="236"/>
      <c r="L779" s="242"/>
      <c r="M779" s="243"/>
      <c r="N779" s="244"/>
      <c r="O779" s="244"/>
      <c r="P779" s="244"/>
      <c r="Q779" s="244"/>
      <c r="R779" s="244"/>
      <c r="S779" s="244"/>
      <c r="T779" s="245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6" t="s">
        <v>176</v>
      </c>
      <c r="AU779" s="246" t="s">
        <v>84</v>
      </c>
      <c r="AV779" s="13" t="s">
        <v>84</v>
      </c>
      <c r="AW779" s="13" t="s">
        <v>33</v>
      </c>
      <c r="AX779" s="13" t="s">
        <v>72</v>
      </c>
      <c r="AY779" s="246" t="s">
        <v>165</v>
      </c>
    </row>
    <row r="780" s="13" customFormat="1">
      <c r="A780" s="13"/>
      <c r="B780" s="235"/>
      <c r="C780" s="236"/>
      <c r="D780" s="237" t="s">
        <v>176</v>
      </c>
      <c r="E780" s="238" t="s">
        <v>19</v>
      </c>
      <c r="F780" s="239" t="s">
        <v>794</v>
      </c>
      <c r="G780" s="236"/>
      <c r="H780" s="240">
        <v>12.6</v>
      </c>
      <c r="I780" s="241"/>
      <c r="J780" s="236"/>
      <c r="K780" s="236"/>
      <c r="L780" s="242"/>
      <c r="M780" s="243"/>
      <c r="N780" s="244"/>
      <c r="O780" s="244"/>
      <c r="P780" s="244"/>
      <c r="Q780" s="244"/>
      <c r="R780" s="244"/>
      <c r="S780" s="244"/>
      <c r="T780" s="245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6" t="s">
        <v>176</v>
      </c>
      <c r="AU780" s="246" t="s">
        <v>84</v>
      </c>
      <c r="AV780" s="13" t="s">
        <v>84</v>
      </c>
      <c r="AW780" s="13" t="s">
        <v>33</v>
      </c>
      <c r="AX780" s="13" t="s">
        <v>72</v>
      </c>
      <c r="AY780" s="246" t="s">
        <v>165</v>
      </c>
    </row>
    <row r="781" s="13" customFormat="1">
      <c r="A781" s="13"/>
      <c r="B781" s="235"/>
      <c r="C781" s="236"/>
      <c r="D781" s="237" t="s">
        <v>176</v>
      </c>
      <c r="E781" s="238" t="s">
        <v>19</v>
      </c>
      <c r="F781" s="239" t="s">
        <v>769</v>
      </c>
      <c r="G781" s="236"/>
      <c r="H781" s="240">
        <v>0</v>
      </c>
      <c r="I781" s="241"/>
      <c r="J781" s="236"/>
      <c r="K781" s="236"/>
      <c r="L781" s="242"/>
      <c r="M781" s="243"/>
      <c r="N781" s="244"/>
      <c r="O781" s="244"/>
      <c r="P781" s="244"/>
      <c r="Q781" s="244"/>
      <c r="R781" s="244"/>
      <c r="S781" s="244"/>
      <c r="T781" s="245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6" t="s">
        <v>176</v>
      </c>
      <c r="AU781" s="246" t="s">
        <v>84</v>
      </c>
      <c r="AV781" s="13" t="s">
        <v>84</v>
      </c>
      <c r="AW781" s="13" t="s">
        <v>33</v>
      </c>
      <c r="AX781" s="13" t="s">
        <v>72</v>
      </c>
      <c r="AY781" s="246" t="s">
        <v>165</v>
      </c>
    </row>
    <row r="782" s="13" customFormat="1">
      <c r="A782" s="13"/>
      <c r="B782" s="235"/>
      <c r="C782" s="236"/>
      <c r="D782" s="237" t="s">
        <v>176</v>
      </c>
      <c r="E782" s="238" t="s">
        <v>19</v>
      </c>
      <c r="F782" s="239" t="s">
        <v>770</v>
      </c>
      <c r="G782" s="236"/>
      <c r="H782" s="240">
        <v>0</v>
      </c>
      <c r="I782" s="241"/>
      <c r="J782" s="236"/>
      <c r="K782" s="236"/>
      <c r="L782" s="242"/>
      <c r="M782" s="243"/>
      <c r="N782" s="244"/>
      <c r="O782" s="244"/>
      <c r="P782" s="244"/>
      <c r="Q782" s="244"/>
      <c r="R782" s="244"/>
      <c r="S782" s="244"/>
      <c r="T782" s="245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6" t="s">
        <v>176</v>
      </c>
      <c r="AU782" s="246" t="s">
        <v>84</v>
      </c>
      <c r="AV782" s="13" t="s">
        <v>84</v>
      </c>
      <c r="AW782" s="13" t="s">
        <v>33</v>
      </c>
      <c r="AX782" s="13" t="s">
        <v>72</v>
      </c>
      <c r="AY782" s="246" t="s">
        <v>165</v>
      </c>
    </row>
    <row r="783" s="16" customFormat="1">
      <c r="A783" s="16"/>
      <c r="B783" s="268"/>
      <c r="C783" s="269"/>
      <c r="D783" s="237" t="s">
        <v>176</v>
      </c>
      <c r="E783" s="270" t="s">
        <v>19</v>
      </c>
      <c r="F783" s="271" t="s">
        <v>252</v>
      </c>
      <c r="G783" s="269"/>
      <c r="H783" s="272">
        <v>53.600000000000001</v>
      </c>
      <c r="I783" s="273"/>
      <c r="J783" s="269"/>
      <c r="K783" s="269"/>
      <c r="L783" s="274"/>
      <c r="M783" s="275"/>
      <c r="N783" s="276"/>
      <c r="O783" s="276"/>
      <c r="P783" s="276"/>
      <c r="Q783" s="276"/>
      <c r="R783" s="276"/>
      <c r="S783" s="276"/>
      <c r="T783" s="277"/>
      <c r="U783" s="16"/>
      <c r="V783" s="16"/>
      <c r="W783" s="16"/>
      <c r="X783" s="16"/>
      <c r="Y783" s="16"/>
      <c r="Z783" s="16"/>
      <c r="AA783" s="16"/>
      <c r="AB783" s="16"/>
      <c r="AC783" s="16"/>
      <c r="AD783" s="16"/>
      <c r="AE783" s="16"/>
      <c r="AT783" s="278" t="s">
        <v>176</v>
      </c>
      <c r="AU783" s="278" t="s">
        <v>84</v>
      </c>
      <c r="AV783" s="16" t="s">
        <v>89</v>
      </c>
      <c r="AW783" s="16" t="s">
        <v>33</v>
      </c>
      <c r="AX783" s="16" t="s">
        <v>72</v>
      </c>
      <c r="AY783" s="278" t="s">
        <v>165</v>
      </c>
    </row>
    <row r="784" s="14" customFormat="1">
      <c r="A784" s="14"/>
      <c r="B784" s="247"/>
      <c r="C784" s="248"/>
      <c r="D784" s="237" t="s">
        <v>176</v>
      </c>
      <c r="E784" s="249" t="s">
        <v>19</v>
      </c>
      <c r="F784" s="250" t="s">
        <v>213</v>
      </c>
      <c r="G784" s="248"/>
      <c r="H784" s="249" t="s">
        <v>19</v>
      </c>
      <c r="I784" s="251"/>
      <c r="J784" s="248"/>
      <c r="K784" s="248"/>
      <c r="L784" s="252"/>
      <c r="M784" s="253"/>
      <c r="N784" s="254"/>
      <c r="O784" s="254"/>
      <c r="P784" s="254"/>
      <c r="Q784" s="254"/>
      <c r="R784" s="254"/>
      <c r="S784" s="254"/>
      <c r="T784" s="255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6" t="s">
        <v>176</v>
      </c>
      <c r="AU784" s="256" t="s">
        <v>84</v>
      </c>
      <c r="AV784" s="14" t="s">
        <v>79</v>
      </c>
      <c r="AW784" s="14" t="s">
        <v>33</v>
      </c>
      <c r="AX784" s="14" t="s">
        <v>72</v>
      </c>
      <c r="AY784" s="256" t="s">
        <v>165</v>
      </c>
    </row>
    <row r="785" s="13" customFormat="1">
      <c r="A785" s="13"/>
      <c r="B785" s="235"/>
      <c r="C785" s="236"/>
      <c r="D785" s="237" t="s">
        <v>176</v>
      </c>
      <c r="E785" s="238" t="s">
        <v>19</v>
      </c>
      <c r="F785" s="239" t="s">
        <v>795</v>
      </c>
      <c r="G785" s="236"/>
      <c r="H785" s="240">
        <v>11.9</v>
      </c>
      <c r="I785" s="241"/>
      <c r="J785" s="236"/>
      <c r="K785" s="236"/>
      <c r="L785" s="242"/>
      <c r="M785" s="243"/>
      <c r="N785" s="244"/>
      <c r="O785" s="244"/>
      <c r="P785" s="244"/>
      <c r="Q785" s="244"/>
      <c r="R785" s="244"/>
      <c r="S785" s="244"/>
      <c r="T785" s="245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6" t="s">
        <v>176</v>
      </c>
      <c r="AU785" s="246" t="s">
        <v>84</v>
      </c>
      <c r="AV785" s="13" t="s">
        <v>84</v>
      </c>
      <c r="AW785" s="13" t="s">
        <v>33</v>
      </c>
      <c r="AX785" s="13" t="s">
        <v>72</v>
      </c>
      <c r="AY785" s="246" t="s">
        <v>165</v>
      </c>
    </row>
    <row r="786" s="13" customFormat="1">
      <c r="A786" s="13"/>
      <c r="B786" s="235"/>
      <c r="C786" s="236"/>
      <c r="D786" s="237" t="s">
        <v>176</v>
      </c>
      <c r="E786" s="238" t="s">
        <v>19</v>
      </c>
      <c r="F786" s="239" t="s">
        <v>796</v>
      </c>
      <c r="G786" s="236"/>
      <c r="H786" s="240">
        <v>17</v>
      </c>
      <c r="I786" s="241"/>
      <c r="J786" s="236"/>
      <c r="K786" s="236"/>
      <c r="L786" s="242"/>
      <c r="M786" s="243"/>
      <c r="N786" s="244"/>
      <c r="O786" s="244"/>
      <c r="P786" s="244"/>
      <c r="Q786" s="244"/>
      <c r="R786" s="244"/>
      <c r="S786" s="244"/>
      <c r="T786" s="245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6" t="s">
        <v>176</v>
      </c>
      <c r="AU786" s="246" t="s">
        <v>84</v>
      </c>
      <c r="AV786" s="13" t="s">
        <v>84</v>
      </c>
      <c r="AW786" s="13" t="s">
        <v>33</v>
      </c>
      <c r="AX786" s="13" t="s">
        <v>72</v>
      </c>
      <c r="AY786" s="246" t="s">
        <v>165</v>
      </c>
    </row>
    <row r="787" s="13" customFormat="1">
      <c r="A787" s="13"/>
      <c r="B787" s="235"/>
      <c r="C787" s="236"/>
      <c r="D787" s="237" t="s">
        <v>176</v>
      </c>
      <c r="E787" s="238" t="s">
        <v>19</v>
      </c>
      <c r="F787" s="239" t="s">
        <v>797</v>
      </c>
      <c r="G787" s="236"/>
      <c r="H787" s="240">
        <v>12.199999999999999</v>
      </c>
      <c r="I787" s="241"/>
      <c r="J787" s="236"/>
      <c r="K787" s="236"/>
      <c r="L787" s="242"/>
      <c r="M787" s="243"/>
      <c r="N787" s="244"/>
      <c r="O787" s="244"/>
      <c r="P787" s="244"/>
      <c r="Q787" s="244"/>
      <c r="R787" s="244"/>
      <c r="S787" s="244"/>
      <c r="T787" s="245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6" t="s">
        <v>176</v>
      </c>
      <c r="AU787" s="246" t="s">
        <v>84</v>
      </c>
      <c r="AV787" s="13" t="s">
        <v>84</v>
      </c>
      <c r="AW787" s="13" t="s">
        <v>33</v>
      </c>
      <c r="AX787" s="13" t="s">
        <v>72</v>
      </c>
      <c r="AY787" s="246" t="s">
        <v>165</v>
      </c>
    </row>
    <row r="788" s="13" customFormat="1">
      <c r="A788" s="13"/>
      <c r="B788" s="235"/>
      <c r="C788" s="236"/>
      <c r="D788" s="237" t="s">
        <v>176</v>
      </c>
      <c r="E788" s="238" t="s">
        <v>19</v>
      </c>
      <c r="F788" s="239" t="s">
        <v>798</v>
      </c>
      <c r="G788" s="236"/>
      <c r="H788" s="240">
        <v>16.600000000000001</v>
      </c>
      <c r="I788" s="241"/>
      <c r="J788" s="236"/>
      <c r="K788" s="236"/>
      <c r="L788" s="242"/>
      <c r="M788" s="243"/>
      <c r="N788" s="244"/>
      <c r="O788" s="244"/>
      <c r="P788" s="244"/>
      <c r="Q788" s="244"/>
      <c r="R788" s="244"/>
      <c r="S788" s="244"/>
      <c r="T788" s="245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6" t="s">
        <v>176</v>
      </c>
      <c r="AU788" s="246" t="s">
        <v>84</v>
      </c>
      <c r="AV788" s="13" t="s">
        <v>84</v>
      </c>
      <c r="AW788" s="13" t="s">
        <v>33</v>
      </c>
      <c r="AX788" s="13" t="s">
        <v>72</v>
      </c>
      <c r="AY788" s="246" t="s">
        <v>165</v>
      </c>
    </row>
    <row r="789" s="13" customFormat="1">
      <c r="A789" s="13"/>
      <c r="B789" s="235"/>
      <c r="C789" s="236"/>
      <c r="D789" s="237" t="s">
        <v>176</v>
      </c>
      <c r="E789" s="238" t="s">
        <v>19</v>
      </c>
      <c r="F789" s="239" t="s">
        <v>799</v>
      </c>
      <c r="G789" s="236"/>
      <c r="H789" s="240">
        <v>12.199999999999999</v>
      </c>
      <c r="I789" s="241"/>
      <c r="J789" s="236"/>
      <c r="K789" s="236"/>
      <c r="L789" s="242"/>
      <c r="M789" s="243"/>
      <c r="N789" s="244"/>
      <c r="O789" s="244"/>
      <c r="P789" s="244"/>
      <c r="Q789" s="244"/>
      <c r="R789" s="244"/>
      <c r="S789" s="244"/>
      <c r="T789" s="245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6" t="s">
        <v>176</v>
      </c>
      <c r="AU789" s="246" t="s">
        <v>84</v>
      </c>
      <c r="AV789" s="13" t="s">
        <v>84</v>
      </c>
      <c r="AW789" s="13" t="s">
        <v>33</v>
      </c>
      <c r="AX789" s="13" t="s">
        <v>72</v>
      </c>
      <c r="AY789" s="246" t="s">
        <v>165</v>
      </c>
    </row>
    <row r="790" s="13" customFormat="1">
      <c r="A790" s="13"/>
      <c r="B790" s="235"/>
      <c r="C790" s="236"/>
      <c r="D790" s="237" t="s">
        <v>176</v>
      </c>
      <c r="E790" s="238" t="s">
        <v>19</v>
      </c>
      <c r="F790" s="239" t="s">
        <v>800</v>
      </c>
      <c r="G790" s="236"/>
      <c r="H790" s="240">
        <v>17</v>
      </c>
      <c r="I790" s="241"/>
      <c r="J790" s="236"/>
      <c r="K790" s="236"/>
      <c r="L790" s="242"/>
      <c r="M790" s="243"/>
      <c r="N790" s="244"/>
      <c r="O790" s="244"/>
      <c r="P790" s="244"/>
      <c r="Q790" s="244"/>
      <c r="R790" s="244"/>
      <c r="S790" s="244"/>
      <c r="T790" s="245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6" t="s">
        <v>176</v>
      </c>
      <c r="AU790" s="246" t="s">
        <v>84</v>
      </c>
      <c r="AV790" s="13" t="s">
        <v>84</v>
      </c>
      <c r="AW790" s="13" t="s">
        <v>33</v>
      </c>
      <c r="AX790" s="13" t="s">
        <v>72</v>
      </c>
      <c r="AY790" s="246" t="s">
        <v>165</v>
      </c>
    </row>
    <row r="791" s="13" customFormat="1">
      <c r="A791" s="13"/>
      <c r="B791" s="235"/>
      <c r="C791" s="236"/>
      <c r="D791" s="237" t="s">
        <v>176</v>
      </c>
      <c r="E791" s="238" t="s">
        <v>19</v>
      </c>
      <c r="F791" s="239" t="s">
        <v>801</v>
      </c>
      <c r="G791" s="236"/>
      <c r="H791" s="240">
        <v>9.1999999999999993</v>
      </c>
      <c r="I791" s="241"/>
      <c r="J791" s="236"/>
      <c r="K791" s="236"/>
      <c r="L791" s="242"/>
      <c r="M791" s="243"/>
      <c r="N791" s="244"/>
      <c r="O791" s="244"/>
      <c r="P791" s="244"/>
      <c r="Q791" s="244"/>
      <c r="R791" s="244"/>
      <c r="S791" s="244"/>
      <c r="T791" s="245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6" t="s">
        <v>176</v>
      </c>
      <c r="AU791" s="246" t="s">
        <v>84</v>
      </c>
      <c r="AV791" s="13" t="s">
        <v>84</v>
      </c>
      <c r="AW791" s="13" t="s">
        <v>33</v>
      </c>
      <c r="AX791" s="13" t="s">
        <v>72</v>
      </c>
      <c r="AY791" s="246" t="s">
        <v>165</v>
      </c>
    </row>
    <row r="792" s="13" customFormat="1">
      <c r="A792" s="13"/>
      <c r="B792" s="235"/>
      <c r="C792" s="236"/>
      <c r="D792" s="237" t="s">
        <v>176</v>
      </c>
      <c r="E792" s="238" t="s">
        <v>19</v>
      </c>
      <c r="F792" s="239" t="s">
        <v>802</v>
      </c>
      <c r="G792" s="236"/>
      <c r="H792" s="240">
        <v>6</v>
      </c>
      <c r="I792" s="241"/>
      <c r="J792" s="236"/>
      <c r="K792" s="236"/>
      <c r="L792" s="242"/>
      <c r="M792" s="243"/>
      <c r="N792" s="244"/>
      <c r="O792" s="244"/>
      <c r="P792" s="244"/>
      <c r="Q792" s="244"/>
      <c r="R792" s="244"/>
      <c r="S792" s="244"/>
      <c r="T792" s="245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6" t="s">
        <v>176</v>
      </c>
      <c r="AU792" s="246" t="s">
        <v>84</v>
      </c>
      <c r="AV792" s="13" t="s">
        <v>84</v>
      </c>
      <c r="AW792" s="13" t="s">
        <v>33</v>
      </c>
      <c r="AX792" s="13" t="s">
        <v>72</v>
      </c>
      <c r="AY792" s="246" t="s">
        <v>165</v>
      </c>
    </row>
    <row r="793" s="16" customFormat="1">
      <c r="A793" s="16"/>
      <c r="B793" s="268"/>
      <c r="C793" s="269"/>
      <c r="D793" s="237" t="s">
        <v>176</v>
      </c>
      <c r="E793" s="270" t="s">
        <v>19</v>
      </c>
      <c r="F793" s="271" t="s">
        <v>252</v>
      </c>
      <c r="G793" s="269"/>
      <c r="H793" s="272">
        <v>102.09999999999999</v>
      </c>
      <c r="I793" s="273"/>
      <c r="J793" s="269"/>
      <c r="K793" s="269"/>
      <c r="L793" s="274"/>
      <c r="M793" s="275"/>
      <c r="N793" s="276"/>
      <c r="O793" s="276"/>
      <c r="P793" s="276"/>
      <c r="Q793" s="276"/>
      <c r="R793" s="276"/>
      <c r="S793" s="276"/>
      <c r="T793" s="277"/>
      <c r="U793" s="16"/>
      <c r="V793" s="16"/>
      <c r="W793" s="16"/>
      <c r="X793" s="16"/>
      <c r="Y793" s="16"/>
      <c r="Z793" s="16"/>
      <c r="AA793" s="16"/>
      <c r="AB793" s="16"/>
      <c r="AC793" s="16"/>
      <c r="AD793" s="16"/>
      <c r="AE793" s="16"/>
      <c r="AT793" s="278" t="s">
        <v>176</v>
      </c>
      <c r="AU793" s="278" t="s">
        <v>84</v>
      </c>
      <c r="AV793" s="16" t="s">
        <v>89</v>
      </c>
      <c r="AW793" s="16" t="s">
        <v>33</v>
      </c>
      <c r="AX793" s="16" t="s">
        <v>72</v>
      </c>
      <c r="AY793" s="278" t="s">
        <v>165</v>
      </c>
    </row>
    <row r="794" s="15" customFormat="1">
      <c r="A794" s="15"/>
      <c r="B794" s="257"/>
      <c r="C794" s="258"/>
      <c r="D794" s="237" t="s">
        <v>176</v>
      </c>
      <c r="E794" s="259" t="s">
        <v>19</v>
      </c>
      <c r="F794" s="260" t="s">
        <v>198</v>
      </c>
      <c r="G794" s="258"/>
      <c r="H794" s="261">
        <v>155.69999999999999</v>
      </c>
      <c r="I794" s="262"/>
      <c r="J794" s="258"/>
      <c r="K794" s="258"/>
      <c r="L794" s="263"/>
      <c r="M794" s="264"/>
      <c r="N794" s="265"/>
      <c r="O794" s="265"/>
      <c r="P794" s="265"/>
      <c r="Q794" s="265"/>
      <c r="R794" s="265"/>
      <c r="S794" s="265"/>
      <c r="T794" s="266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67" t="s">
        <v>176</v>
      </c>
      <c r="AU794" s="267" t="s">
        <v>84</v>
      </c>
      <c r="AV794" s="15" t="s">
        <v>105</v>
      </c>
      <c r="AW794" s="15" t="s">
        <v>33</v>
      </c>
      <c r="AX794" s="15" t="s">
        <v>79</v>
      </c>
      <c r="AY794" s="267" t="s">
        <v>165</v>
      </c>
    </row>
    <row r="795" s="2" customFormat="1" ht="16.5" customHeight="1">
      <c r="A795" s="41"/>
      <c r="B795" s="42"/>
      <c r="C795" s="279" t="s">
        <v>803</v>
      </c>
      <c r="D795" s="279" t="s">
        <v>322</v>
      </c>
      <c r="E795" s="280" t="s">
        <v>804</v>
      </c>
      <c r="F795" s="281" t="s">
        <v>805</v>
      </c>
      <c r="G795" s="282" t="s">
        <v>180</v>
      </c>
      <c r="H795" s="283">
        <v>171.27000000000001</v>
      </c>
      <c r="I795" s="284"/>
      <c r="J795" s="285">
        <f>ROUND(I795*H795,2)</f>
        <v>0</v>
      </c>
      <c r="K795" s="281" t="s">
        <v>171</v>
      </c>
      <c r="L795" s="286"/>
      <c r="M795" s="287" t="s">
        <v>19</v>
      </c>
      <c r="N795" s="288" t="s">
        <v>46</v>
      </c>
      <c r="O795" s="87"/>
      <c r="P795" s="226">
        <f>O795*H795</f>
        <v>0</v>
      </c>
      <c r="Q795" s="226">
        <v>0.00038000000000000002</v>
      </c>
      <c r="R795" s="226">
        <f>Q795*H795</f>
        <v>0.065082600000000004</v>
      </c>
      <c r="S795" s="226">
        <v>0</v>
      </c>
      <c r="T795" s="227">
        <f>S795*H795</f>
        <v>0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28" t="s">
        <v>325</v>
      </c>
      <c r="AT795" s="228" t="s">
        <v>322</v>
      </c>
      <c r="AU795" s="228" t="s">
        <v>84</v>
      </c>
      <c r="AY795" s="20" t="s">
        <v>165</v>
      </c>
      <c r="BE795" s="229">
        <f>IF(N795="základní",J795,0)</f>
        <v>0</v>
      </c>
      <c r="BF795" s="229">
        <f>IF(N795="snížená",J795,0)</f>
        <v>0</v>
      </c>
      <c r="BG795" s="229">
        <f>IF(N795="zákl. přenesená",J795,0)</f>
        <v>0</v>
      </c>
      <c r="BH795" s="229">
        <f>IF(N795="sníž. přenesená",J795,0)</f>
        <v>0</v>
      </c>
      <c r="BI795" s="229">
        <f>IF(N795="nulová",J795,0)</f>
        <v>0</v>
      </c>
      <c r="BJ795" s="20" t="s">
        <v>172</v>
      </c>
      <c r="BK795" s="229">
        <f>ROUND(I795*H795,2)</f>
        <v>0</v>
      </c>
      <c r="BL795" s="20" t="s">
        <v>311</v>
      </c>
      <c r="BM795" s="228" t="s">
        <v>806</v>
      </c>
    </row>
    <row r="796" s="13" customFormat="1">
      <c r="A796" s="13"/>
      <c r="B796" s="235"/>
      <c r="C796" s="236"/>
      <c r="D796" s="237" t="s">
        <v>176</v>
      </c>
      <c r="E796" s="238" t="s">
        <v>19</v>
      </c>
      <c r="F796" s="239" t="s">
        <v>807</v>
      </c>
      <c r="G796" s="236"/>
      <c r="H796" s="240">
        <v>171.27000000000001</v>
      </c>
      <c r="I796" s="241"/>
      <c r="J796" s="236"/>
      <c r="K796" s="236"/>
      <c r="L796" s="242"/>
      <c r="M796" s="243"/>
      <c r="N796" s="244"/>
      <c r="O796" s="244"/>
      <c r="P796" s="244"/>
      <c r="Q796" s="244"/>
      <c r="R796" s="244"/>
      <c r="S796" s="244"/>
      <c r="T796" s="245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6" t="s">
        <v>176</v>
      </c>
      <c r="AU796" s="246" t="s">
        <v>84</v>
      </c>
      <c r="AV796" s="13" t="s">
        <v>84</v>
      </c>
      <c r="AW796" s="13" t="s">
        <v>33</v>
      </c>
      <c r="AX796" s="13" t="s">
        <v>72</v>
      </c>
      <c r="AY796" s="246" t="s">
        <v>165</v>
      </c>
    </row>
    <row r="797" s="16" customFormat="1">
      <c r="A797" s="16"/>
      <c r="B797" s="268"/>
      <c r="C797" s="269"/>
      <c r="D797" s="237" t="s">
        <v>176</v>
      </c>
      <c r="E797" s="270" t="s">
        <v>19</v>
      </c>
      <c r="F797" s="271" t="s">
        <v>252</v>
      </c>
      <c r="G797" s="269"/>
      <c r="H797" s="272">
        <v>171.27000000000001</v>
      </c>
      <c r="I797" s="273"/>
      <c r="J797" s="269"/>
      <c r="K797" s="269"/>
      <c r="L797" s="274"/>
      <c r="M797" s="275"/>
      <c r="N797" s="276"/>
      <c r="O797" s="276"/>
      <c r="P797" s="276"/>
      <c r="Q797" s="276"/>
      <c r="R797" s="276"/>
      <c r="S797" s="276"/>
      <c r="T797" s="277"/>
      <c r="U797" s="16"/>
      <c r="V797" s="16"/>
      <c r="W797" s="16"/>
      <c r="X797" s="16"/>
      <c r="Y797" s="16"/>
      <c r="Z797" s="16"/>
      <c r="AA797" s="16"/>
      <c r="AB797" s="16"/>
      <c r="AC797" s="16"/>
      <c r="AD797" s="16"/>
      <c r="AE797" s="16"/>
      <c r="AT797" s="278" t="s">
        <v>176</v>
      </c>
      <c r="AU797" s="278" t="s">
        <v>84</v>
      </c>
      <c r="AV797" s="16" t="s">
        <v>89</v>
      </c>
      <c r="AW797" s="16" t="s">
        <v>33</v>
      </c>
      <c r="AX797" s="16" t="s">
        <v>79</v>
      </c>
      <c r="AY797" s="278" t="s">
        <v>165</v>
      </c>
    </row>
    <row r="798" s="2" customFormat="1" ht="24.15" customHeight="1">
      <c r="A798" s="41"/>
      <c r="B798" s="42"/>
      <c r="C798" s="217" t="s">
        <v>808</v>
      </c>
      <c r="D798" s="217" t="s">
        <v>167</v>
      </c>
      <c r="E798" s="218" t="s">
        <v>809</v>
      </c>
      <c r="F798" s="219" t="s">
        <v>810</v>
      </c>
      <c r="G798" s="220" t="s">
        <v>509</v>
      </c>
      <c r="H798" s="221">
        <v>0.55600000000000005</v>
      </c>
      <c r="I798" s="222"/>
      <c r="J798" s="223">
        <f>ROUND(I798*H798,2)</f>
        <v>0</v>
      </c>
      <c r="K798" s="219" t="s">
        <v>171</v>
      </c>
      <c r="L798" s="47"/>
      <c r="M798" s="224" t="s">
        <v>19</v>
      </c>
      <c r="N798" s="225" t="s">
        <v>46</v>
      </c>
      <c r="O798" s="87"/>
      <c r="P798" s="226">
        <f>O798*H798</f>
        <v>0</v>
      </c>
      <c r="Q798" s="226">
        <v>0</v>
      </c>
      <c r="R798" s="226">
        <f>Q798*H798</f>
        <v>0</v>
      </c>
      <c r="S798" s="226">
        <v>0</v>
      </c>
      <c r="T798" s="227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28" t="s">
        <v>311</v>
      </c>
      <c r="AT798" s="228" t="s">
        <v>167</v>
      </c>
      <c r="AU798" s="228" t="s">
        <v>84</v>
      </c>
      <c r="AY798" s="20" t="s">
        <v>165</v>
      </c>
      <c r="BE798" s="229">
        <f>IF(N798="základní",J798,0)</f>
        <v>0</v>
      </c>
      <c r="BF798" s="229">
        <f>IF(N798="snížená",J798,0)</f>
        <v>0</v>
      </c>
      <c r="BG798" s="229">
        <f>IF(N798="zákl. přenesená",J798,0)</f>
        <v>0</v>
      </c>
      <c r="BH798" s="229">
        <f>IF(N798="sníž. přenesená",J798,0)</f>
        <v>0</v>
      </c>
      <c r="BI798" s="229">
        <f>IF(N798="nulová",J798,0)</f>
        <v>0</v>
      </c>
      <c r="BJ798" s="20" t="s">
        <v>172</v>
      </c>
      <c r="BK798" s="229">
        <f>ROUND(I798*H798,2)</f>
        <v>0</v>
      </c>
      <c r="BL798" s="20" t="s">
        <v>311</v>
      </c>
      <c r="BM798" s="228" t="s">
        <v>811</v>
      </c>
    </row>
    <row r="799" s="2" customFormat="1">
      <c r="A799" s="41"/>
      <c r="B799" s="42"/>
      <c r="C799" s="43"/>
      <c r="D799" s="230" t="s">
        <v>174</v>
      </c>
      <c r="E799" s="43"/>
      <c r="F799" s="231" t="s">
        <v>812</v>
      </c>
      <c r="G799" s="43"/>
      <c r="H799" s="43"/>
      <c r="I799" s="232"/>
      <c r="J799" s="43"/>
      <c r="K799" s="43"/>
      <c r="L799" s="47"/>
      <c r="M799" s="233"/>
      <c r="N799" s="234"/>
      <c r="O799" s="87"/>
      <c r="P799" s="87"/>
      <c r="Q799" s="87"/>
      <c r="R799" s="87"/>
      <c r="S799" s="87"/>
      <c r="T799" s="88"/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T799" s="20" t="s">
        <v>174</v>
      </c>
      <c r="AU799" s="20" t="s">
        <v>84</v>
      </c>
    </row>
    <row r="800" s="2" customFormat="1" ht="16.5" customHeight="1">
      <c r="A800" s="41"/>
      <c r="B800" s="42"/>
      <c r="C800" s="217" t="s">
        <v>404</v>
      </c>
      <c r="D800" s="217" t="s">
        <v>167</v>
      </c>
      <c r="E800" s="218" t="s">
        <v>813</v>
      </c>
      <c r="F800" s="219" t="s">
        <v>814</v>
      </c>
      <c r="G800" s="220" t="s">
        <v>509</v>
      </c>
      <c r="H800" s="221">
        <v>0.55600000000000005</v>
      </c>
      <c r="I800" s="222"/>
      <c r="J800" s="223">
        <f>ROUND(I800*H800,2)</f>
        <v>0</v>
      </c>
      <c r="K800" s="219" t="s">
        <v>19</v>
      </c>
      <c r="L800" s="47"/>
      <c r="M800" s="224" t="s">
        <v>19</v>
      </c>
      <c r="N800" s="225" t="s">
        <v>46</v>
      </c>
      <c r="O800" s="87"/>
      <c r="P800" s="226">
        <f>O800*H800</f>
        <v>0</v>
      </c>
      <c r="Q800" s="226">
        <v>0</v>
      </c>
      <c r="R800" s="226">
        <f>Q800*H800</f>
        <v>0</v>
      </c>
      <c r="S800" s="226">
        <v>0</v>
      </c>
      <c r="T800" s="227">
        <f>S800*H800</f>
        <v>0</v>
      </c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R800" s="228" t="s">
        <v>311</v>
      </c>
      <c r="AT800" s="228" t="s">
        <v>167</v>
      </c>
      <c r="AU800" s="228" t="s">
        <v>84</v>
      </c>
      <c r="AY800" s="20" t="s">
        <v>165</v>
      </c>
      <c r="BE800" s="229">
        <f>IF(N800="základní",J800,0)</f>
        <v>0</v>
      </c>
      <c r="BF800" s="229">
        <f>IF(N800="snížená",J800,0)</f>
        <v>0</v>
      </c>
      <c r="BG800" s="229">
        <f>IF(N800="zákl. přenesená",J800,0)</f>
        <v>0</v>
      </c>
      <c r="BH800" s="229">
        <f>IF(N800="sníž. přenesená",J800,0)</f>
        <v>0</v>
      </c>
      <c r="BI800" s="229">
        <f>IF(N800="nulová",J800,0)</f>
        <v>0</v>
      </c>
      <c r="BJ800" s="20" t="s">
        <v>172</v>
      </c>
      <c r="BK800" s="229">
        <f>ROUND(I800*H800,2)</f>
        <v>0</v>
      </c>
      <c r="BL800" s="20" t="s">
        <v>311</v>
      </c>
      <c r="BM800" s="228" t="s">
        <v>815</v>
      </c>
    </row>
    <row r="801" s="12" customFormat="1" ht="22.8" customHeight="1">
      <c r="A801" s="12"/>
      <c r="B801" s="201"/>
      <c r="C801" s="202"/>
      <c r="D801" s="203" t="s">
        <v>71</v>
      </c>
      <c r="E801" s="215" t="s">
        <v>816</v>
      </c>
      <c r="F801" s="215" t="s">
        <v>817</v>
      </c>
      <c r="G801" s="202"/>
      <c r="H801" s="202"/>
      <c r="I801" s="205"/>
      <c r="J801" s="216">
        <f>BK801</f>
        <v>0</v>
      </c>
      <c r="K801" s="202"/>
      <c r="L801" s="207"/>
      <c r="M801" s="208"/>
      <c r="N801" s="209"/>
      <c r="O801" s="209"/>
      <c r="P801" s="210">
        <f>SUM(P802:P847)</f>
        <v>0</v>
      </c>
      <c r="Q801" s="209"/>
      <c r="R801" s="210">
        <f>SUM(R802:R847)</f>
        <v>1.0580752</v>
      </c>
      <c r="S801" s="209"/>
      <c r="T801" s="211">
        <f>SUM(T802:T847)</f>
        <v>0</v>
      </c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R801" s="212" t="s">
        <v>84</v>
      </c>
      <c r="AT801" s="213" t="s">
        <v>71</v>
      </c>
      <c r="AU801" s="213" t="s">
        <v>79</v>
      </c>
      <c r="AY801" s="212" t="s">
        <v>165</v>
      </c>
      <c r="BK801" s="214">
        <f>SUM(BK802:BK847)</f>
        <v>0</v>
      </c>
    </row>
    <row r="802" s="2" customFormat="1" ht="16.5" customHeight="1">
      <c r="A802" s="41"/>
      <c r="B802" s="42"/>
      <c r="C802" s="217" t="s">
        <v>421</v>
      </c>
      <c r="D802" s="217" t="s">
        <v>167</v>
      </c>
      <c r="E802" s="218" t="s">
        <v>818</v>
      </c>
      <c r="F802" s="219" t="s">
        <v>819</v>
      </c>
      <c r="G802" s="220" t="s">
        <v>170</v>
      </c>
      <c r="H802" s="221">
        <v>30.379999999999999</v>
      </c>
      <c r="I802" s="222"/>
      <c r="J802" s="223">
        <f>ROUND(I802*H802,2)</f>
        <v>0</v>
      </c>
      <c r="K802" s="219" t="s">
        <v>171</v>
      </c>
      <c r="L802" s="47"/>
      <c r="M802" s="224" t="s">
        <v>19</v>
      </c>
      <c r="N802" s="225" t="s">
        <v>46</v>
      </c>
      <c r="O802" s="87"/>
      <c r="P802" s="226">
        <f>O802*H802</f>
        <v>0</v>
      </c>
      <c r="Q802" s="226">
        <v>0.00029999999999999997</v>
      </c>
      <c r="R802" s="226">
        <f>Q802*H802</f>
        <v>0.0091139999999999988</v>
      </c>
      <c r="S802" s="226">
        <v>0</v>
      </c>
      <c r="T802" s="227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28" t="s">
        <v>311</v>
      </c>
      <c r="AT802" s="228" t="s">
        <v>167</v>
      </c>
      <c r="AU802" s="228" t="s">
        <v>84</v>
      </c>
      <c r="AY802" s="20" t="s">
        <v>165</v>
      </c>
      <c r="BE802" s="229">
        <f>IF(N802="základní",J802,0)</f>
        <v>0</v>
      </c>
      <c r="BF802" s="229">
        <f>IF(N802="snížená",J802,0)</f>
        <v>0</v>
      </c>
      <c r="BG802" s="229">
        <f>IF(N802="zákl. přenesená",J802,0)</f>
        <v>0</v>
      </c>
      <c r="BH802" s="229">
        <f>IF(N802="sníž. přenesená",J802,0)</f>
        <v>0</v>
      </c>
      <c r="BI802" s="229">
        <f>IF(N802="nulová",J802,0)</f>
        <v>0</v>
      </c>
      <c r="BJ802" s="20" t="s">
        <v>172</v>
      </c>
      <c r="BK802" s="229">
        <f>ROUND(I802*H802,2)</f>
        <v>0</v>
      </c>
      <c r="BL802" s="20" t="s">
        <v>311</v>
      </c>
      <c r="BM802" s="228" t="s">
        <v>820</v>
      </c>
    </row>
    <row r="803" s="2" customFormat="1">
      <c r="A803" s="41"/>
      <c r="B803" s="42"/>
      <c r="C803" s="43"/>
      <c r="D803" s="230" t="s">
        <v>174</v>
      </c>
      <c r="E803" s="43"/>
      <c r="F803" s="231" t="s">
        <v>821</v>
      </c>
      <c r="G803" s="43"/>
      <c r="H803" s="43"/>
      <c r="I803" s="232"/>
      <c r="J803" s="43"/>
      <c r="K803" s="43"/>
      <c r="L803" s="47"/>
      <c r="M803" s="233"/>
      <c r="N803" s="234"/>
      <c r="O803" s="87"/>
      <c r="P803" s="87"/>
      <c r="Q803" s="87"/>
      <c r="R803" s="87"/>
      <c r="S803" s="87"/>
      <c r="T803" s="88"/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T803" s="20" t="s">
        <v>174</v>
      </c>
      <c r="AU803" s="20" t="s">
        <v>84</v>
      </c>
    </row>
    <row r="804" s="13" customFormat="1">
      <c r="A804" s="13"/>
      <c r="B804" s="235"/>
      <c r="C804" s="236"/>
      <c r="D804" s="237" t="s">
        <v>176</v>
      </c>
      <c r="E804" s="238" t="s">
        <v>19</v>
      </c>
      <c r="F804" s="239" t="s">
        <v>822</v>
      </c>
      <c r="G804" s="236"/>
      <c r="H804" s="240">
        <v>30.379999999999999</v>
      </c>
      <c r="I804" s="241"/>
      <c r="J804" s="236"/>
      <c r="K804" s="236"/>
      <c r="L804" s="242"/>
      <c r="M804" s="243"/>
      <c r="N804" s="244"/>
      <c r="O804" s="244"/>
      <c r="P804" s="244"/>
      <c r="Q804" s="244"/>
      <c r="R804" s="244"/>
      <c r="S804" s="244"/>
      <c r="T804" s="245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6" t="s">
        <v>176</v>
      </c>
      <c r="AU804" s="246" t="s">
        <v>84</v>
      </c>
      <c r="AV804" s="13" t="s">
        <v>84</v>
      </c>
      <c r="AW804" s="13" t="s">
        <v>33</v>
      </c>
      <c r="AX804" s="13" t="s">
        <v>79</v>
      </c>
      <c r="AY804" s="246" t="s">
        <v>165</v>
      </c>
    </row>
    <row r="805" s="2" customFormat="1" ht="21.75" customHeight="1">
      <c r="A805" s="41"/>
      <c r="B805" s="42"/>
      <c r="C805" s="217" t="s">
        <v>458</v>
      </c>
      <c r="D805" s="217" t="s">
        <v>167</v>
      </c>
      <c r="E805" s="218" t="s">
        <v>823</v>
      </c>
      <c r="F805" s="219" t="s">
        <v>824</v>
      </c>
      <c r="G805" s="220" t="s">
        <v>170</v>
      </c>
      <c r="H805" s="221">
        <v>100</v>
      </c>
      <c r="I805" s="222"/>
      <c r="J805" s="223">
        <f>ROUND(I805*H805,2)</f>
        <v>0</v>
      </c>
      <c r="K805" s="219" t="s">
        <v>171</v>
      </c>
      <c r="L805" s="47"/>
      <c r="M805" s="224" t="s">
        <v>19</v>
      </c>
      <c r="N805" s="225" t="s">
        <v>46</v>
      </c>
      <c r="O805" s="87"/>
      <c r="P805" s="226">
        <f>O805*H805</f>
        <v>0</v>
      </c>
      <c r="Q805" s="226">
        <v>0.0044999999999999997</v>
      </c>
      <c r="R805" s="226">
        <f>Q805*H805</f>
        <v>0.44999999999999996</v>
      </c>
      <c r="S805" s="226">
        <v>0</v>
      </c>
      <c r="T805" s="227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228" t="s">
        <v>311</v>
      </c>
      <c r="AT805" s="228" t="s">
        <v>167</v>
      </c>
      <c r="AU805" s="228" t="s">
        <v>84</v>
      </c>
      <c r="AY805" s="20" t="s">
        <v>165</v>
      </c>
      <c r="BE805" s="229">
        <f>IF(N805="základní",J805,0)</f>
        <v>0</v>
      </c>
      <c r="BF805" s="229">
        <f>IF(N805="snížená",J805,0)</f>
        <v>0</v>
      </c>
      <c r="BG805" s="229">
        <f>IF(N805="zákl. přenesená",J805,0)</f>
        <v>0</v>
      </c>
      <c r="BH805" s="229">
        <f>IF(N805="sníž. přenesená",J805,0)</f>
        <v>0</v>
      </c>
      <c r="BI805" s="229">
        <f>IF(N805="nulová",J805,0)</f>
        <v>0</v>
      </c>
      <c r="BJ805" s="20" t="s">
        <v>172</v>
      </c>
      <c r="BK805" s="229">
        <f>ROUND(I805*H805,2)</f>
        <v>0</v>
      </c>
      <c r="BL805" s="20" t="s">
        <v>311</v>
      </c>
      <c r="BM805" s="228" t="s">
        <v>825</v>
      </c>
    </row>
    <row r="806" s="2" customFormat="1">
      <c r="A806" s="41"/>
      <c r="B806" s="42"/>
      <c r="C806" s="43"/>
      <c r="D806" s="230" t="s">
        <v>174</v>
      </c>
      <c r="E806" s="43"/>
      <c r="F806" s="231" t="s">
        <v>826</v>
      </c>
      <c r="G806" s="43"/>
      <c r="H806" s="43"/>
      <c r="I806" s="232"/>
      <c r="J806" s="43"/>
      <c r="K806" s="43"/>
      <c r="L806" s="47"/>
      <c r="M806" s="233"/>
      <c r="N806" s="234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174</v>
      </c>
      <c r="AU806" s="20" t="s">
        <v>84</v>
      </c>
    </row>
    <row r="807" s="2" customFormat="1" ht="21.75" customHeight="1">
      <c r="A807" s="41"/>
      <c r="B807" s="42"/>
      <c r="C807" s="217" t="s">
        <v>468</v>
      </c>
      <c r="D807" s="217" t="s">
        <v>167</v>
      </c>
      <c r="E807" s="218" t="s">
        <v>827</v>
      </c>
      <c r="F807" s="219" t="s">
        <v>828</v>
      </c>
      <c r="G807" s="220" t="s">
        <v>170</v>
      </c>
      <c r="H807" s="221">
        <v>30.379999999999999</v>
      </c>
      <c r="I807" s="222"/>
      <c r="J807" s="223">
        <f>ROUND(I807*H807,2)</f>
        <v>0</v>
      </c>
      <c r="K807" s="219" t="s">
        <v>171</v>
      </c>
      <c r="L807" s="47"/>
      <c r="M807" s="224" t="s">
        <v>19</v>
      </c>
      <c r="N807" s="225" t="s">
        <v>46</v>
      </c>
      <c r="O807" s="87"/>
      <c r="P807" s="226">
        <f>O807*H807</f>
        <v>0</v>
      </c>
      <c r="Q807" s="226">
        <v>0.0053800000000000002</v>
      </c>
      <c r="R807" s="226">
        <f>Q807*H807</f>
        <v>0.16344439999999999</v>
      </c>
      <c r="S807" s="226">
        <v>0</v>
      </c>
      <c r="T807" s="227">
        <f>S807*H807</f>
        <v>0</v>
      </c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R807" s="228" t="s">
        <v>311</v>
      </c>
      <c r="AT807" s="228" t="s">
        <v>167</v>
      </c>
      <c r="AU807" s="228" t="s">
        <v>84</v>
      </c>
      <c r="AY807" s="20" t="s">
        <v>165</v>
      </c>
      <c r="BE807" s="229">
        <f>IF(N807="základní",J807,0)</f>
        <v>0</v>
      </c>
      <c r="BF807" s="229">
        <f>IF(N807="snížená",J807,0)</f>
        <v>0</v>
      </c>
      <c r="BG807" s="229">
        <f>IF(N807="zákl. přenesená",J807,0)</f>
        <v>0</v>
      </c>
      <c r="BH807" s="229">
        <f>IF(N807="sníž. přenesená",J807,0)</f>
        <v>0</v>
      </c>
      <c r="BI807" s="229">
        <f>IF(N807="nulová",J807,0)</f>
        <v>0</v>
      </c>
      <c r="BJ807" s="20" t="s">
        <v>172</v>
      </c>
      <c r="BK807" s="229">
        <f>ROUND(I807*H807,2)</f>
        <v>0</v>
      </c>
      <c r="BL807" s="20" t="s">
        <v>311</v>
      </c>
      <c r="BM807" s="228" t="s">
        <v>829</v>
      </c>
    </row>
    <row r="808" s="2" customFormat="1">
      <c r="A808" s="41"/>
      <c r="B808" s="42"/>
      <c r="C808" s="43"/>
      <c r="D808" s="230" t="s">
        <v>174</v>
      </c>
      <c r="E808" s="43"/>
      <c r="F808" s="231" t="s">
        <v>830</v>
      </c>
      <c r="G808" s="43"/>
      <c r="H808" s="43"/>
      <c r="I808" s="232"/>
      <c r="J808" s="43"/>
      <c r="K808" s="43"/>
      <c r="L808" s="47"/>
      <c r="M808" s="233"/>
      <c r="N808" s="234"/>
      <c r="O808" s="87"/>
      <c r="P808" s="87"/>
      <c r="Q808" s="87"/>
      <c r="R808" s="87"/>
      <c r="S808" s="87"/>
      <c r="T808" s="88"/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T808" s="20" t="s">
        <v>174</v>
      </c>
      <c r="AU808" s="20" t="s">
        <v>84</v>
      </c>
    </row>
    <row r="809" s="14" customFormat="1">
      <c r="A809" s="14"/>
      <c r="B809" s="247"/>
      <c r="C809" s="248"/>
      <c r="D809" s="237" t="s">
        <v>176</v>
      </c>
      <c r="E809" s="249" t="s">
        <v>19</v>
      </c>
      <c r="F809" s="250" t="s">
        <v>207</v>
      </c>
      <c r="G809" s="248"/>
      <c r="H809" s="249" t="s">
        <v>19</v>
      </c>
      <c r="I809" s="251"/>
      <c r="J809" s="248"/>
      <c r="K809" s="248"/>
      <c r="L809" s="252"/>
      <c r="M809" s="253"/>
      <c r="N809" s="254"/>
      <c r="O809" s="254"/>
      <c r="P809" s="254"/>
      <c r="Q809" s="254"/>
      <c r="R809" s="254"/>
      <c r="S809" s="254"/>
      <c r="T809" s="255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6" t="s">
        <v>176</v>
      </c>
      <c r="AU809" s="256" t="s">
        <v>84</v>
      </c>
      <c r="AV809" s="14" t="s">
        <v>79</v>
      </c>
      <c r="AW809" s="14" t="s">
        <v>33</v>
      </c>
      <c r="AX809" s="14" t="s">
        <v>72</v>
      </c>
      <c r="AY809" s="256" t="s">
        <v>165</v>
      </c>
    </row>
    <row r="810" s="13" customFormat="1">
      <c r="A810" s="13"/>
      <c r="B810" s="235"/>
      <c r="C810" s="236"/>
      <c r="D810" s="237" t="s">
        <v>176</v>
      </c>
      <c r="E810" s="238" t="s">
        <v>19</v>
      </c>
      <c r="F810" s="239" t="s">
        <v>499</v>
      </c>
      <c r="G810" s="236"/>
      <c r="H810" s="240">
        <v>14.800000000000001</v>
      </c>
      <c r="I810" s="241"/>
      <c r="J810" s="236"/>
      <c r="K810" s="236"/>
      <c r="L810" s="242"/>
      <c r="M810" s="243"/>
      <c r="N810" s="244"/>
      <c r="O810" s="244"/>
      <c r="P810" s="244"/>
      <c r="Q810" s="244"/>
      <c r="R810" s="244"/>
      <c r="S810" s="244"/>
      <c r="T810" s="245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6" t="s">
        <v>176</v>
      </c>
      <c r="AU810" s="246" t="s">
        <v>84</v>
      </c>
      <c r="AV810" s="13" t="s">
        <v>84</v>
      </c>
      <c r="AW810" s="13" t="s">
        <v>33</v>
      </c>
      <c r="AX810" s="13" t="s">
        <v>72</v>
      </c>
      <c r="AY810" s="246" t="s">
        <v>165</v>
      </c>
    </row>
    <row r="811" s="13" customFormat="1">
      <c r="A811" s="13"/>
      <c r="B811" s="235"/>
      <c r="C811" s="236"/>
      <c r="D811" s="237" t="s">
        <v>176</v>
      </c>
      <c r="E811" s="238" t="s">
        <v>19</v>
      </c>
      <c r="F811" s="239" t="s">
        <v>734</v>
      </c>
      <c r="G811" s="236"/>
      <c r="H811" s="240">
        <v>0</v>
      </c>
      <c r="I811" s="241"/>
      <c r="J811" s="236"/>
      <c r="K811" s="236"/>
      <c r="L811" s="242"/>
      <c r="M811" s="243"/>
      <c r="N811" s="244"/>
      <c r="O811" s="244"/>
      <c r="P811" s="244"/>
      <c r="Q811" s="244"/>
      <c r="R811" s="244"/>
      <c r="S811" s="244"/>
      <c r="T811" s="245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6" t="s">
        <v>176</v>
      </c>
      <c r="AU811" s="246" t="s">
        <v>84</v>
      </c>
      <c r="AV811" s="13" t="s">
        <v>84</v>
      </c>
      <c r="AW811" s="13" t="s">
        <v>33</v>
      </c>
      <c r="AX811" s="13" t="s">
        <v>72</v>
      </c>
      <c r="AY811" s="246" t="s">
        <v>165</v>
      </c>
    </row>
    <row r="812" s="13" customFormat="1">
      <c r="A812" s="13"/>
      <c r="B812" s="235"/>
      <c r="C812" s="236"/>
      <c r="D812" s="237" t="s">
        <v>176</v>
      </c>
      <c r="E812" s="238" t="s">
        <v>19</v>
      </c>
      <c r="F812" s="239" t="s">
        <v>735</v>
      </c>
      <c r="G812" s="236"/>
      <c r="H812" s="240">
        <v>0</v>
      </c>
      <c r="I812" s="241"/>
      <c r="J812" s="236"/>
      <c r="K812" s="236"/>
      <c r="L812" s="242"/>
      <c r="M812" s="243"/>
      <c r="N812" s="244"/>
      <c r="O812" s="244"/>
      <c r="P812" s="244"/>
      <c r="Q812" s="244"/>
      <c r="R812" s="244"/>
      <c r="S812" s="244"/>
      <c r="T812" s="245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6" t="s">
        <v>176</v>
      </c>
      <c r="AU812" s="246" t="s">
        <v>84</v>
      </c>
      <c r="AV812" s="13" t="s">
        <v>84</v>
      </c>
      <c r="AW812" s="13" t="s">
        <v>33</v>
      </c>
      <c r="AX812" s="13" t="s">
        <v>72</v>
      </c>
      <c r="AY812" s="246" t="s">
        <v>165</v>
      </c>
    </row>
    <row r="813" s="13" customFormat="1">
      <c r="A813" s="13"/>
      <c r="B813" s="235"/>
      <c r="C813" s="236"/>
      <c r="D813" s="237" t="s">
        <v>176</v>
      </c>
      <c r="E813" s="238" t="s">
        <v>19</v>
      </c>
      <c r="F813" s="239" t="s">
        <v>736</v>
      </c>
      <c r="G813" s="236"/>
      <c r="H813" s="240">
        <v>0</v>
      </c>
      <c r="I813" s="241"/>
      <c r="J813" s="236"/>
      <c r="K813" s="236"/>
      <c r="L813" s="242"/>
      <c r="M813" s="243"/>
      <c r="N813" s="244"/>
      <c r="O813" s="244"/>
      <c r="P813" s="244"/>
      <c r="Q813" s="244"/>
      <c r="R813" s="244"/>
      <c r="S813" s="244"/>
      <c r="T813" s="245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6" t="s">
        <v>176</v>
      </c>
      <c r="AU813" s="246" t="s">
        <v>84</v>
      </c>
      <c r="AV813" s="13" t="s">
        <v>84</v>
      </c>
      <c r="AW813" s="13" t="s">
        <v>33</v>
      </c>
      <c r="AX813" s="13" t="s">
        <v>72</v>
      </c>
      <c r="AY813" s="246" t="s">
        <v>165</v>
      </c>
    </row>
    <row r="814" s="13" customFormat="1">
      <c r="A814" s="13"/>
      <c r="B814" s="235"/>
      <c r="C814" s="236"/>
      <c r="D814" s="237" t="s">
        <v>176</v>
      </c>
      <c r="E814" s="238" t="s">
        <v>19</v>
      </c>
      <c r="F814" s="239" t="s">
        <v>737</v>
      </c>
      <c r="G814" s="236"/>
      <c r="H814" s="240">
        <v>0</v>
      </c>
      <c r="I814" s="241"/>
      <c r="J814" s="236"/>
      <c r="K814" s="236"/>
      <c r="L814" s="242"/>
      <c r="M814" s="243"/>
      <c r="N814" s="244"/>
      <c r="O814" s="244"/>
      <c r="P814" s="244"/>
      <c r="Q814" s="244"/>
      <c r="R814" s="244"/>
      <c r="S814" s="244"/>
      <c r="T814" s="245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6" t="s">
        <v>176</v>
      </c>
      <c r="AU814" s="246" t="s">
        <v>84</v>
      </c>
      <c r="AV814" s="13" t="s">
        <v>84</v>
      </c>
      <c r="AW814" s="13" t="s">
        <v>33</v>
      </c>
      <c r="AX814" s="13" t="s">
        <v>72</v>
      </c>
      <c r="AY814" s="246" t="s">
        <v>165</v>
      </c>
    </row>
    <row r="815" s="13" customFormat="1">
      <c r="A815" s="13"/>
      <c r="B815" s="235"/>
      <c r="C815" s="236"/>
      <c r="D815" s="237" t="s">
        <v>176</v>
      </c>
      <c r="E815" s="238" t="s">
        <v>19</v>
      </c>
      <c r="F815" s="239" t="s">
        <v>500</v>
      </c>
      <c r="G815" s="236"/>
      <c r="H815" s="240">
        <v>1.8600000000000001</v>
      </c>
      <c r="I815" s="241"/>
      <c r="J815" s="236"/>
      <c r="K815" s="236"/>
      <c r="L815" s="242"/>
      <c r="M815" s="243"/>
      <c r="N815" s="244"/>
      <c r="O815" s="244"/>
      <c r="P815" s="244"/>
      <c r="Q815" s="244"/>
      <c r="R815" s="244"/>
      <c r="S815" s="244"/>
      <c r="T815" s="245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6" t="s">
        <v>176</v>
      </c>
      <c r="AU815" s="246" t="s">
        <v>84</v>
      </c>
      <c r="AV815" s="13" t="s">
        <v>84</v>
      </c>
      <c r="AW815" s="13" t="s">
        <v>33</v>
      </c>
      <c r="AX815" s="13" t="s">
        <v>72</v>
      </c>
      <c r="AY815" s="246" t="s">
        <v>165</v>
      </c>
    </row>
    <row r="816" s="16" customFormat="1">
      <c r="A816" s="16"/>
      <c r="B816" s="268"/>
      <c r="C816" s="269"/>
      <c r="D816" s="237" t="s">
        <v>176</v>
      </c>
      <c r="E816" s="270" t="s">
        <v>19</v>
      </c>
      <c r="F816" s="271" t="s">
        <v>252</v>
      </c>
      <c r="G816" s="269"/>
      <c r="H816" s="272">
        <v>16.66</v>
      </c>
      <c r="I816" s="273"/>
      <c r="J816" s="269"/>
      <c r="K816" s="269"/>
      <c r="L816" s="274"/>
      <c r="M816" s="275"/>
      <c r="N816" s="276"/>
      <c r="O816" s="276"/>
      <c r="P816" s="276"/>
      <c r="Q816" s="276"/>
      <c r="R816" s="276"/>
      <c r="S816" s="276"/>
      <c r="T816" s="277"/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T816" s="278" t="s">
        <v>176</v>
      </c>
      <c r="AU816" s="278" t="s">
        <v>84</v>
      </c>
      <c r="AV816" s="16" t="s">
        <v>89</v>
      </c>
      <c r="AW816" s="16" t="s">
        <v>33</v>
      </c>
      <c r="AX816" s="16" t="s">
        <v>72</v>
      </c>
      <c r="AY816" s="278" t="s">
        <v>165</v>
      </c>
    </row>
    <row r="817" s="14" customFormat="1">
      <c r="A817" s="14"/>
      <c r="B817" s="247"/>
      <c r="C817" s="248"/>
      <c r="D817" s="237" t="s">
        <v>176</v>
      </c>
      <c r="E817" s="249" t="s">
        <v>19</v>
      </c>
      <c r="F817" s="250" t="s">
        <v>213</v>
      </c>
      <c r="G817" s="248"/>
      <c r="H817" s="249" t="s">
        <v>19</v>
      </c>
      <c r="I817" s="251"/>
      <c r="J817" s="248"/>
      <c r="K817" s="248"/>
      <c r="L817" s="252"/>
      <c r="M817" s="253"/>
      <c r="N817" s="254"/>
      <c r="O817" s="254"/>
      <c r="P817" s="254"/>
      <c r="Q817" s="254"/>
      <c r="R817" s="254"/>
      <c r="S817" s="254"/>
      <c r="T817" s="255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6" t="s">
        <v>176</v>
      </c>
      <c r="AU817" s="256" t="s">
        <v>84</v>
      </c>
      <c r="AV817" s="14" t="s">
        <v>79</v>
      </c>
      <c r="AW817" s="14" t="s">
        <v>33</v>
      </c>
      <c r="AX817" s="14" t="s">
        <v>72</v>
      </c>
      <c r="AY817" s="256" t="s">
        <v>165</v>
      </c>
    </row>
    <row r="818" s="13" customFormat="1">
      <c r="A818" s="13"/>
      <c r="B818" s="235"/>
      <c r="C818" s="236"/>
      <c r="D818" s="237" t="s">
        <v>176</v>
      </c>
      <c r="E818" s="238" t="s">
        <v>19</v>
      </c>
      <c r="F818" s="239" t="s">
        <v>501</v>
      </c>
      <c r="G818" s="236"/>
      <c r="H818" s="240">
        <v>6.7999999999999998</v>
      </c>
      <c r="I818" s="241"/>
      <c r="J818" s="236"/>
      <c r="K818" s="236"/>
      <c r="L818" s="242"/>
      <c r="M818" s="243"/>
      <c r="N818" s="244"/>
      <c r="O818" s="244"/>
      <c r="P818" s="244"/>
      <c r="Q818" s="244"/>
      <c r="R818" s="244"/>
      <c r="S818" s="244"/>
      <c r="T818" s="245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6" t="s">
        <v>176</v>
      </c>
      <c r="AU818" s="246" t="s">
        <v>84</v>
      </c>
      <c r="AV818" s="13" t="s">
        <v>84</v>
      </c>
      <c r="AW818" s="13" t="s">
        <v>33</v>
      </c>
      <c r="AX818" s="13" t="s">
        <v>72</v>
      </c>
      <c r="AY818" s="246" t="s">
        <v>165</v>
      </c>
    </row>
    <row r="819" s="13" customFormat="1">
      <c r="A819" s="13"/>
      <c r="B819" s="235"/>
      <c r="C819" s="236"/>
      <c r="D819" s="237" t="s">
        <v>176</v>
      </c>
      <c r="E819" s="238" t="s">
        <v>19</v>
      </c>
      <c r="F819" s="239" t="s">
        <v>502</v>
      </c>
      <c r="G819" s="236"/>
      <c r="H819" s="240">
        <v>5</v>
      </c>
      <c r="I819" s="241"/>
      <c r="J819" s="236"/>
      <c r="K819" s="236"/>
      <c r="L819" s="242"/>
      <c r="M819" s="243"/>
      <c r="N819" s="244"/>
      <c r="O819" s="244"/>
      <c r="P819" s="244"/>
      <c r="Q819" s="244"/>
      <c r="R819" s="244"/>
      <c r="S819" s="244"/>
      <c r="T819" s="245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6" t="s">
        <v>176</v>
      </c>
      <c r="AU819" s="246" t="s">
        <v>84</v>
      </c>
      <c r="AV819" s="13" t="s">
        <v>84</v>
      </c>
      <c r="AW819" s="13" t="s">
        <v>33</v>
      </c>
      <c r="AX819" s="13" t="s">
        <v>72</v>
      </c>
      <c r="AY819" s="246" t="s">
        <v>165</v>
      </c>
    </row>
    <row r="820" s="13" customFormat="1">
      <c r="A820" s="13"/>
      <c r="B820" s="235"/>
      <c r="C820" s="236"/>
      <c r="D820" s="237" t="s">
        <v>176</v>
      </c>
      <c r="E820" s="238" t="s">
        <v>19</v>
      </c>
      <c r="F820" s="239" t="s">
        <v>503</v>
      </c>
      <c r="G820" s="236"/>
      <c r="H820" s="240">
        <v>1.9199999999999999</v>
      </c>
      <c r="I820" s="241"/>
      <c r="J820" s="236"/>
      <c r="K820" s="236"/>
      <c r="L820" s="242"/>
      <c r="M820" s="243"/>
      <c r="N820" s="244"/>
      <c r="O820" s="244"/>
      <c r="P820" s="244"/>
      <c r="Q820" s="244"/>
      <c r="R820" s="244"/>
      <c r="S820" s="244"/>
      <c r="T820" s="245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6" t="s">
        <v>176</v>
      </c>
      <c r="AU820" s="246" t="s">
        <v>84</v>
      </c>
      <c r="AV820" s="13" t="s">
        <v>84</v>
      </c>
      <c r="AW820" s="13" t="s">
        <v>33</v>
      </c>
      <c r="AX820" s="13" t="s">
        <v>72</v>
      </c>
      <c r="AY820" s="246" t="s">
        <v>165</v>
      </c>
    </row>
    <row r="821" s="16" customFormat="1">
      <c r="A821" s="16"/>
      <c r="B821" s="268"/>
      <c r="C821" s="269"/>
      <c r="D821" s="237" t="s">
        <v>176</v>
      </c>
      <c r="E821" s="270" t="s">
        <v>19</v>
      </c>
      <c r="F821" s="271" t="s">
        <v>252</v>
      </c>
      <c r="G821" s="269"/>
      <c r="H821" s="272">
        <v>13.720000000000001</v>
      </c>
      <c r="I821" s="273"/>
      <c r="J821" s="269"/>
      <c r="K821" s="269"/>
      <c r="L821" s="274"/>
      <c r="M821" s="275"/>
      <c r="N821" s="276"/>
      <c r="O821" s="276"/>
      <c r="P821" s="276"/>
      <c r="Q821" s="276"/>
      <c r="R821" s="276"/>
      <c r="S821" s="276"/>
      <c r="T821" s="277"/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T821" s="278" t="s">
        <v>176</v>
      </c>
      <c r="AU821" s="278" t="s">
        <v>84</v>
      </c>
      <c r="AV821" s="16" t="s">
        <v>89</v>
      </c>
      <c r="AW821" s="16" t="s">
        <v>33</v>
      </c>
      <c r="AX821" s="16" t="s">
        <v>72</v>
      </c>
      <c r="AY821" s="278" t="s">
        <v>165</v>
      </c>
    </row>
    <row r="822" s="15" customFormat="1">
      <c r="A822" s="15"/>
      <c r="B822" s="257"/>
      <c r="C822" s="258"/>
      <c r="D822" s="237" t="s">
        <v>176</v>
      </c>
      <c r="E822" s="259" t="s">
        <v>19</v>
      </c>
      <c r="F822" s="260" t="s">
        <v>198</v>
      </c>
      <c r="G822" s="258"/>
      <c r="H822" s="261">
        <v>30.380000000000003</v>
      </c>
      <c r="I822" s="262"/>
      <c r="J822" s="258"/>
      <c r="K822" s="258"/>
      <c r="L822" s="263"/>
      <c r="M822" s="264"/>
      <c r="N822" s="265"/>
      <c r="O822" s="265"/>
      <c r="P822" s="265"/>
      <c r="Q822" s="265"/>
      <c r="R822" s="265"/>
      <c r="S822" s="265"/>
      <c r="T822" s="266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67" t="s">
        <v>176</v>
      </c>
      <c r="AU822" s="267" t="s">
        <v>84</v>
      </c>
      <c r="AV822" s="15" t="s">
        <v>105</v>
      </c>
      <c r="AW822" s="15" t="s">
        <v>33</v>
      </c>
      <c r="AX822" s="15" t="s">
        <v>79</v>
      </c>
      <c r="AY822" s="267" t="s">
        <v>165</v>
      </c>
    </row>
    <row r="823" s="2" customFormat="1" ht="16.5" customHeight="1">
      <c r="A823" s="41"/>
      <c r="B823" s="42"/>
      <c r="C823" s="279" t="s">
        <v>831</v>
      </c>
      <c r="D823" s="279" t="s">
        <v>322</v>
      </c>
      <c r="E823" s="280" t="s">
        <v>832</v>
      </c>
      <c r="F823" s="281" t="s">
        <v>833</v>
      </c>
      <c r="G823" s="282" t="s">
        <v>170</v>
      </c>
      <c r="H823" s="283">
        <v>33.417999999999999</v>
      </c>
      <c r="I823" s="284"/>
      <c r="J823" s="285">
        <f>ROUND(I823*H823,2)</f>
        <v>0</v>
      </c>
      <c r="K823" s="281" t="s">
        <v>19</v>
      </c>
      <c r="L823" s="286"/>
      <c r="M823" s="287" t="s">
        <v>19</v>
      </c>
      <c r="N823" s="288" t="s">
        <v>46</v>
      </c>
      <c r="O823" s="87"/>
      <c r="P823" s="226">
        <f>O823*H823</f>
        <v>0</v>
      </c>
      <c r="Q823" s="226">
        <v>0.0126</v>
      </c>
      <c r="R823" s="226">
        <f>Q823*H823</f>
        <v>0.42106680000000002</v>
      </c>
      <c r="S823" s="226">
        <v>0</v>
      </c>
      <c r="T823" s="227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28" t="s">
        <v>325</v>
      </c>
      <c r="AT823" s="228" t="s">
        <v>322</v>
      </c>
      <c r="AU823" s="228" t="s">
        <v>84</v>
      </c>
      <c r="AY823" s="20" t="s">
        <v>165</v>
      </c>
      <c r="BE823" s="229">
        <f>IF(N823="základní",J823,0)</f>
        <v>0</v>
      </c>
      <c r="BF823" s="229">
        <f>IF(N823="snížená",J823,0)</f>
        <v>0</v>
      </c>
      <c r="BG823" s="229">
        <f>IF(N823="zákl. přenesená",J823,0)</f>
        <v>0</v>
      </c>
      <c r="BH823" s="229">
        <f>IF(N823="sníž. přenesená",J823,0)</f>
        <v>0</v>
      </c>
      <c r="BI823" s="229">
        <f>IF(N823="nulová",J823,0)</f>
        <v>0</v>
      </c>
      <c r="BJ823" s="20" t="s">
        <v>172</v>
      </c>
      <c r="BK823" s="229">
        <f>ROUND(I823*H823,2)</f>
        <v>0</v>
      </c>
      <c r="BL823" s="20" t="s">
        <v>311</v>
      </c>
      <c r="BM823" s="228" t="s">
        <v>834</v>
      </c>
    </row>
    <row r="824" s="13" customFormat="1">
      <c r="A824" s="13"/>
      <c r="B824" s="235"/>
      <c r="C824" s="236"/>
      <c r="D824" s="237" t="s">
        <v>176</v>
      </c>
      <c r="E824" s="238" t="s">
        <v>19</v>
      </c>
      <c r="F824" s="239" t="s">
        <v>835</v>
      </c>
      <c r="G824" s="236"/>
      <c r="H824" s="240">
        <v>30.379999999999999</v>
      </c>
      <c r="I824" s="241"/>
      <c r="J824" s="236"/>
      <c r="K824" s="236"/>
      <c r="L824" s="242"/>
      <c r="M824" s="243"/>
      <c r="N824" s="244"/>
      <c r="O824" s="244"/>
      <c r="P824" s="244"/>
      <c r="Q824" s="244"/>
      <c r="R824" s="244"/>
      <c r="S824" s="244"/>
      <c r="T824" s="245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6" t="s">
        <v>176</v>
      </c>
      <c r="AU824" s="246" t="s">
        <v>84</v>
      </c>
      <c r="AV824" s="13" t="s">
        <v>84</v>
      </c>
      <c r="AW824" s="13" t="s">
        <v>33</v>
      </c>
      <c r="AX824" s="13" t="s">
        <v>72</v>
      </c>
      <c r="AY824" s="246" t="s">
        <v>165</v>
      </c>
    </row>
    <row r="825" s="16" customFormat="1">
      <c r="A825" s="16"/>
      <c r="B825" s="268"/>
      <c r="C825" s="269"/>
      <c r="D825" s="237" t="s">
        <v>176</v>
      </c>
      <c r="E825" s="270" t="s">
        <v>19</v>
      </c>
      <c r="F825" s="271" t="s">
        <v>252</v>
      </c>
      <c r="G825" s="269"/>
      <c r="H825" s="272">
        <v>30.379999999999999</v>
      </c>
      <c r="I825" s="273"/>
      <c r="J825" s="269"/>
      <c r="K825" s="269"/>
      <c r="L825" s="274"/>
      <c r="M825" s="275"/>
      <c r="N825" s="276"/>
      <c r="O825" s="276"/>
      <c r="P825" s="276"/>
      <c r="Q825" s="276"/>
      <c r="R825" s="276"/>
      <c r="S825" s="276"/>
      <c r="T825" s="277"/>
      <c r="U825" s="16"/>
      <c r="V825" s="16"/>
      <c r="W825" s="16"/>
      <c r="X825" s="16"/>
      <c r="Y825" s="16"/>
      <c r="Z825" s="16"/>
      <c r="AA825" s="16"/>
      <c r="AB825" s="16"/>
      <c r="AC825" s="16"/>
      <c r="AD825" s="16"/>
      <c r="AE825" s="16"/>
      <c r="AT825" s="278" t="s">
        <v>176</v>
      </c>
      <c r="AU825" s="278" t="s">
        <v>84</v>
      </c>
      <c r="AV825" s="16" t="s">
        <v>89</v>
      </c>
      <c r="AW825" s="16" t="s">
        <v>33</v>
      </c>
      <c r="AX825" s="16" t="s">
        <v>72</v>
      </c>
      <c r="AY825" s="278" t="s">
        <v>165</v>
      </c>
    </row>
    <row r="826" s="13" customFormat="1">
      <c r="A826" s="13"/>
      <c r="B826" s="235"/>
      <c r="C826" s="236"/>
      <c r="D826" s="237" t="s">
        <v>176</v>
      </c>
      <c r="E826" s="238" t="s">
        <v>19</v>
      </c>
      <c r="F826" s="239" t="s">
        <v>836</v>
      </c>
      <c r="G826" s="236"/>
      <c r="H826" s="240">
        <v>33.417999999999999</v>
      </c>
      <c r="I826" s="241"/>
      <c r="J826" s="236"/>
      <c r="K826" s="236"/>
      <c r="L826" s="242"/>
      <c r="M826" s="243"/>
      <c r="N826" s="244"/>
      <c r="O826" s="244"/>
      <c r="P826" s="244"/>
      <c r="Q826" s="244"/>
      <c r="R826" s="244"/>
      <c r="S826" s="244"/>
      <c r="T826" s="245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6" t="s">
        <v>176</v>
      </c>
      <c r="AU826" s="246" t="s">
        <v>84</v>
      </c>
      <c r="AV826" s="13" t="s">
        <v>84</v>
      </c>
      <c r="AW826" s="13" t="s">
        <v>33</v>
      </c>
      <c r="AX826" s="13" t="s">
        <v>79</v>
      </c>
      <c r="AY826" s="246" t="s">
        <v>165</v>
      </c>
    </row>
    <row r="827" s="2" customFormat="1" ht="16.5" customHeight="1">
      <c r="A827" s="41"/>
      <c r="B827" s="42"/>
      <c r="C827" s="217" t="s">
        <v>837</v>
      </c>
      <c r="D827" s="217" t="s">
        <v>167</v>
      </c>
      <c r="E827" s="218" t="s">
        <v>838</v>
      </c>
      <c r="F827" s="219" t="s">
        <v>839</v>
      </c>
      <c r="G827" s="220" t="s">
        <v>170</v>
      </c>
      <c r="H827" s="221">
        <v>30.379999999999999</v>
      </c>
      <c r="I827" s="222"/>
      <c r="J827" s="223">
        <f>ROUND(I827*H827,2)</f>
        <v>0</v>
      </c>
      <c r="K827" s="219" t="s">
        <v>19</v>
      </c>
      <c r="L827" s="47"/>
      <c r="M827" s="224" t="s">
        <v>19</v>
      </c>
      <c r="N827" s="225" t="s">
        <v>46</v>
      </c>
      <c r="O827" s="87"/>
      <c r="P827" s="226">
        <f>O827*H827</f>
        <v>0</v>
      </c>
      <c r="Q827" s="226">
        <v>0</v>
      </c>
      <c r="R827" s="226">
        <f>Q827*H827</f>
        <v>0</v>
      </c>
      <c r="S827" s="226">
        <v>0</v>
      </c>
      <c r="T827" s="227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28" t="s">
        <v>311</v>
      </c>
      <c r="AT827" s="228" t="s">
        <v>167</v>
      </c>
      <c r="AU827" s="228" t="s">
        <v>84</v>
      </c>
      <c r="AY827" s="20" t="s">
        <v>165</v>
      </c>
      <c r="BE827" s="229">
        <f>IF(N827="základní",J827,0)</f>
        <v>0</v>
      </c>
      <c r="BF827" s="229">
        <f>IF(N827="snížená",J827,0)</f>
        <v>0</v>
      </c>
      <c r="BG827" s="229">
        <f>IF(N827="zákl. přenesená",J827,0)</f>
        <v>0</v>
      </c>
      <c r="BH827" s="229">
        <f>IF(N827="sníž. přenesená",J827,0)</f>
        <v>0</v>
      </c>
      <c r="BI827" s="229">
        <f>IF(N827="nulová",J827,0)</f>
        <v>0</v>
      </c>
      <c r="BJ827" s="20" t="s">
        <v>172</v>
      </c>
      <c r="BK827" s="229">
        <f>ROUND(I827*H827,2)</f>
        <v>0</v>
      </c>
      <c r="BL827" s="20" t="s">
        <v>311</v>
      </c>
      <c r="BM827" s="228" t="s">
        <v>840</v>
      </c>
    </row>
    <row r="828" s="13" customFormat="1">
      <c r="A828" s="13"/>
      <c r="B828" s="235"/>
      <c r="C828" s="236"/>
      <c r="D828" s="237" t="s">
        <v>176</v>
      </c>
      <c r="E828" s="238" t="s">
        <v>19</v>
      </c>
      <c r="F828" s="239" t="s">
        <v>822</v>
      </c>
      <c r="G828" s="236"/>
      <c r="H828" s="240">
        <v>30.379999999999999</v>
      </c>
      <c r="I828" s="241"/>
      <c r="J828" s="236"/>
      <c r="K828" s="236"/>
      <c r="L828" s="242"/>
      <c r="M828" s="243"/>
      <c r="N828" s="244"/>
      <c r="O828" s="244"/>
      <c r="P828" s="244"/>
      <c r="Q828" s="244"/>
      <c r="R828" s="244"/>
      <c r="S828" s="244"/>
      <c r="T828" s="245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6" t="s">
        <v>176</v>
      </c>
      <c r="AU828" s="246" t="s">
        <v>84</v>
      </c>
      <c r="AV828" s="13" t="s">
        <v>84</v>
      </c>
      <c r="AW828" s="13" t="s">
        <v>33</v>
      </c>
      <c r="AX828" s="13" t="s">
        <v>79</v>
      </c>
      <c r="AY828" s="246" t="s">
        <v>165</v>
      </c>
    </row>
    <row r="829" s="2" customFormat="1" ht="16.5" customHeight="1">
      <c r="A829" s="41"/>
      <c r="B829" s="42"/>
      <c r="C829" s="217" t="s">
        <v>841</v>
      </c>
      <c r="D829" s="217" t="s">
        <v>167</v>
      </c>
      <c r="E829" s="218" t="s">
        <v>842</v>
      </c>
      <c r="F829" s="219" t="s">
        <v>843</v>
      </c>
      <c r="G829" s="220" t="s">
        <v>170</v>
      </c>
      <c r="H829" s="221">
        <v>30.379999999999999</v>
      </c>
      <c r="I829" s="222"/>
      <c r="J829" s="223">
        <f>ROUND(I829*H829,2)</f>
        <v>0</v>
      </c>
      <c r="K829" s="219" t="s">
        <v>19</v>
      </c>
      <c r="L829" s="47"/>
      <c r="M829" s="224" t="s">
        <v>19</v>
      </c>
      <c r="N829" s="225" t="s">
        <v>46</v>
      </c>
      <c r="O829" s="87"/>
      <c r="P829" s="226">
        <f>O829*H829</f>
        <v>0</v>
      </c>
      <c r="Q829" s="226">
        <v>0</v>
      </c>
      <c r="R829" s="226">
        <f>Q829*H829</f>
        <v>0</v>
      </c>
      <c r="S829" s="226">
        <v>0</v>
      </c>
      <c r="T829" s="227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28" t="s">
        <v>311</v>
      </c>
      <c r="AT829" s="228" t="s">
        <v>167</v>
      </c>
      <c r="AU829" s="228" t="s">
        <v>84</v>
      </c>
      <c r="AY829" s="20" t="s">
        <v>165</v>
      </c>
      <c r="BE829" s="229">
        <f>IF(N829="základní",J829,0)</f>
        <v>0</v>
      </c>
      <c r="BF829" s="229">
        <f>IF(N829="snížená",J829,0)</f>
        <v>0</v>
      </c>
      <c r="BG829" s="229">
        <f>IF(N829="zákl. přenesená",J829,0)</f>
        <v>0</v>
      </c>
      <c r="BH829" s="229">
        <f>IF(N829="sníž. přenesená",J829,0)</f>
        <v>0</v>
      </c>
      <c r="BI829" s="229">
        <f>IF(N829="nulová",J829,0)</f>
        <v>0</v>
      </c>
      <c r="BJ829" s="20" t="s">
        <v>172</v>
      </c>
      <c r="BK829" s="229">
        <f>ROUND(I829*H829,2)</f>
        <v>0</v>
      </c>
      <c r="BL829" s="20" t="s">
        <v>311</v>
      </c>
      <c r="BM829" s="228" t="s">
        <v>844</v>
      </c>
    </row>
    <row r="830" s="13" customFormat="1">
      <c r="A830" s="13"/>
      <c r="B830" s="235"/>
      <c r="C830" s="236"/>
      <c r="D830" s="237" t="s">
        <v>176</v>
      </c>
      <c r="E830" s="238" t="s">
        <v>19</v>
      </c>
      <c r="F830" s="239" t="s">
        <v>822</v>
      </c>
      <c r="G830" s="236"/>
      <c r="H830" s="240">
        <v>30.379999999999999</v>
      </c>
      <c r="I830" s="241"/>
      <c r="J830" s="236"/>
      <c r="K830" s="236"/>
      <c r="L830" s="242"/>
      <c r="M830" s="243"/>
      <c r="N830" s="244"/>
      <c r="O830" s="244"/>
      <c r="P830" s="244"/>
      <c r="Q830" s="244"/>
      <c r="R830" s="244"/>
      <c r="S830" s="244"/>
      <c r="T830" s="245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6" t="s">
        <v>176</v>
      </c>
      <c r="AU830" s="246" t="s">
        <v>84</v>
      </c>
      <c r="AV830" s="13" t="s">
        <v>84</v>
      </c>
      <c r="AW830" s="13" t="s">
        <v>33</v>
      </c>
      <c r="AX830" s="13" t="s">
        <v>79</v>
      </c>
      <c r="AY830" s="246" t="s">
        <v>165</v>
      </c>
    </row>
    <row r="831" s="2" customFormat="1" ht="16.5" customHeight="1">
      <c r="A831" s="41"/>
      <c r="B831" s="42"/>
      <c r="C831" s="217" t="s">
        <v>845</v>
      </c>
      <c r="D831" s="217" t="s">
        <v>167</v>
      </c>
      <c r="E831" s="218" t="s">
        <v>846</v>
      </c>
      <c r="F831" s="219" t="s">
        <v>847</v>
      </c>
      <c r="G831" s="220" t="s">
        <v>180</v>
      </c>
      <c r="H831" s="221">
        <v>28.899999999999999</v>
      </c>
      <c r="I831" s="222"/>
      <c r="J831" s="223">
        <f>ROUND(I831*H831,2)</f>
        <v>0</v>
      </c>
      <c r="K831" s="219" t="s">
        <v>19</v>
      </c>
      <c r="L831" s="47"/>
      <c r="M831" s="224" t="s">
        <v>19</v>
      </c>
      <c r="N831" s="225" t="s">
        <v>46</v>
      </c>
      <c r="O831" s="87"/>
      <c r="P831" s="226">
        <f>O831*H831</f>
        <v>0</v>
      </c>
      <c r="Q831" s="226">
        <v>0.00050000000000000001</v>
      </c>
      <c r="R831" s="226">
        <f>Q831*H831</f>
        <v>0.014449999999999999</v>
      </c>
      <c r="S831" s="226">
        <v>0</v>
      </c>
      <c r="T831" s="227">
        <f>S831*H831</f>
        <v>0</v>
      </c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R831" s="228" t="s">
        <v>311</v>
      </c>
      <c r="AT831" s="228" t="s">
        <v>167</v>
      </c>
      <c r="AU831" s="228" t="s">
        <v>84</v>
      </c>
      <c r="AY831" s="20" t="s">
        <v>165</v>
      </c>
      <c r="BE831" s="229">
        <f>IF(N831="základní",J831,0)</f>
        <v>0</v>
      </c>
      <c r="BF831" s="229">
        <f>IF(N831="snížená",J831,0)</f>
        <v>0</v>
      </c>
      <c r="BG831" s="229">
        <f>IF(N831="zákl. přenesená",J831,0)</f>
        <v>0</v>
      </c>
      <c r="BH831" s="229">
        <f>IF(N831="sníž. přenesená",J831,0)</f>
        <v>0</v>
      </c>
      <c r="BI831" s="229">
        <f>IF(N831="nulová",J831,0)</f>
        <v>0</v>
      </c>
      <c r="BJ831" s="20" t="s">
        <v>172</v>
      </c>
      <c r="BK831" s="229">
        <f>ROUND(I831*H831,2)</f>
        <v>0</v>
      </c>
      <c r="BL831" s="20" t="s">
        <v>311</v>
      </c>
      <c r="BM831" s="228" t="s">
        <v>848</v>
      </c>
    </row>
    <row r="832" s="14" customFormat="1">
      <c r="A832" s="14"/>
      <c r="B832" s="247"/>
      <c r="C832" s="248"/>
      <c r="D832" s="237" t="s">
        <v>176</v>
      </c>
      <c r="E832" s="249" t="s">
        <v>19</v>
      </c>
      <c r="F832" s="250" t="s">
        <v>207</v>
      </c>
      <c r="G832" s="248"/>
      <c r="H832" s="249" t="s">
        <v>19</v>
      </c>
      <c r="I832" s="251"/>
      <c r="J832" s="248"/>
      <c r="K832" s="248"/>
      <c r="L832" s="252"/>
      <c r="M832" s="253"/>
      <c r="N832" s="254"/>
      <c r="O832" s="254"/>
      <c r="P832" s="254"/>
      <c r="Q832" s="254"/>
      <c r="R832" s="254"/>
      <c r="S832" s="254"/>
      <c r="T832" s="255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6" t="s">
        <v>176</v>
      </c>
      <c r="AU832" s="256" t="s">
        <v>84</v>
      </c>
      <c r="AV832" s="14" t="s">
        <v>79</v>
      </c>
      <c r="AW832" s="14" t="s">
        <v>33</v>
      </c>
      <c r="AX832" s="14" t="s">
        <v>72</v>
      </c>
      <c r="AY832" s="256" t="s">
        <v>165</v>
      </c>
    </row>
    <row r="833" s="13" customFormat="1">
      <c r="A833" s="13"/>
      <c r="B833" s="235"/>
      <c r="C833" s="236"/>
      <c r="D833" s="237" t="s">
        <v>176</v>
      </c>
      <c r="E833" s="238" t="s">
        <v>19</v>
      </c>
      <c r="F833" s="239" t="s">
        <v>849</v>
      </c>
      <c r="G833" s="236"/>
      <c r="H833" s="240">
        <v>8</v>
      </c>
      <c r="I833" s="241"/>
      <c r="J833" s="236"/>
      <c r="K833" s="236"/>
      <c r="L833" s="242"/>
      <c r="M833" s="243"/>
      <c r="N833" s="244"/>
      <c r="O833" s="244"/>
      <c r="P833" s="244"/>
      <c r="Q833" s="244"/>
      <c r="R833" s="244"/>
      <c r="S833" s="244"/>
      <c r="T833" s="245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6" t="s">
        <v>176</v>
      </c>
      <c r="AU833" s="246" t="s">
        <v>84</v>
      </c>
      <c r="AV833" s="13" t="s">
        <v>84</v>
      </c>
      <c r="AW833" s="13" t="s">
        <v>33</v>
      </c>
      <c r="AX833" s="13" t="s">
        <v>72</v>
      </c>
      <c r="AY833" s="246" t="s">
        <v>165</v>
      </c>
    </row>
    <row r="834" s="13" customFormat="1">
      <c r="A834" s="13"/>
      <c r="B834" s="235"/>
      <c r="C834" s="236"/>
      <c r="D834" s="237" t="s">
        <v>176</v>
      </c>
      <c r="E834" s="238" t="s">
        <v>19</v>
      </c>
      <c r="F834" s="239" t="s">
        <v>734</v>
      </c>
      <c r="G834" s="236"/>
      <c r="H834" s="240">
        <v>0</v>
      </c>
      <c r="I834" s="241"/>
      <c r="J834" s="236"/>
      <c r="K834" s="236"/>
      <c r="L834" s="242"/>
      <c r="M834" s="243"/>
      <c r="N834" s="244"/>
      <c r="O834" s="244"/>
      <c r="P834" s="244"/>
      <c r="Q834" s="244"/>
      <c r="R834" s="244"/>
      <c r="S834" s="244"/>
      <c r="T834" s="245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6" t="s">
        <v>176</v>
      </c>
      <c r="AU834" s="246" t="s">
        <v>84</v>
      </c>
      <c r="AV834" s="13" t="s">
        <v>84</v>
      </c>
      <c r="AW834" s="13" t="s">
        <v>33</v>
      </c>
      <c r="AX834" s="13" t="s">
        <v>72</v>
      </c>
      <c r="AY834" s="246" t="s">
        <v>165</v>
      </c>
    </row>
    <row r="835" s="13" customFormat="1">
      <c r="A835" s="13"/>
      <c r="B835" s="235"/>
      <c r="C835" s="236"/>
      <c r="D835" s="237" t="s">
        <v>176</v>
      </c>
      <c r="E835" s="238" t="s">
        <v>19</v>
      </c>
      <c r="F835" s="239" t="s">
        <v>735</v>
      </c>
      <c r="G835" s="236"/>
      <c r="H835" s="240">
        <v>0</v>
      </c>
      <c r="I835" s="241"/>
      <c r="J835" s="236"/>
      <c r="K835" s="236"/>
      <c r="L835" s="242"/>
      <c r="M835" s="243"/>
      <c r="N835" s="244"/>
      <c r="O835" s="244"/>
      <c r="P835" s="244"/>
      <c r="Q835" s="244"/>
      <c r="R835" s="244"/>
      <c r="S835" s="244"/>
      <c r="T835" s="245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6" t="s">
        <v>176</v>
      </c>
      <c r="AU835" s="246" t="s">
        <v>84</v>
      </c>
      <c r="AV835" s="13" t="s">
        <v>84</v>
      </c>
      <c r="AW835" s="13" t="s">
        <v>33</v>
      </c>
      <c r="AX835" s="13" t="s">
        <v>72</v>
      </c>
      <c r="AY835" s="246" t="s">
        <v>165</v>
      </c>
    </row>
    <row r="836" s="13" customFormat="1">
      <c r="A836" s="13"/>
      <c r="B836" s="235"/>
      <c r="C836" s="236"/>
      <c r="D836" s="237" t="s">
        <v>176</v>
      </c>
      <c r="E836" s="238" t="s">
        <v>19</v>
      </c>
      <c r="F836" s="239" t="s">
        <v>736</v>
      </c>
      <c r="G836" s="236"/>
      <c r="H836" s="240">
        <v>0</v>
      </c>
      <c r="I836" s="241"/>
      <c r="J836" s="236"/>
      <c r="K836" s="236"/>
      <c r="L836" s="242"/>
      <c r="M836" s="243"/>
      <c r="N836" s="244"/>
      <c r="O836" s="244"/>
      <c r="P836" s="244"/>
      <c r="Q836" s="244"/>
      <c r="R836" s="244"/>
      <c r="S836" s="244"/>
      <c r="T836" s="245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6" t="s">
        <v>176</v>
      </c>
      <c r="AU836" s="246" t="s">
        <v>84</v>
      </c>
      <c r="AV836" s="13" t="s">
        <v>84</v>
      </c>
      <c r="AW836" s="13" t="s">
        <v>33</v>
      </c>
      <c r="AX836" s="13" t="s">
        <v>72</v>
      </c>
      <c r="AY836" s="246" t="s">
        <v>165</v>
      </c>
    </row>
    <row r="837" s="13" customFormat="1">
      <c r="A837" s="13"/>
      <c r="B837" s="235"/>
      <c r="C837" s="236"/>
      <c r="D837" s="237" t="s">
        <v>176</v>
      </c>
      <c r="E837" s="238" t="s">
        <v>19</v>
      </c>
      <c r="F837" s="239" t="s">
        <v>737</v>
      </c>
      <c r="G837" s="236"/>
      <c r="H837" s="240">
        <v>0</v>
      </c>
      <c r="I837" s="241"/>
      <c r="J837" s="236"/>
      <c r="K837" s="236"/>
      <c r="L837" s="242"/>
      <c r="M837" s="243"/>
      <c r="N837" s="244"/>
      <c r="O837" s="244"/>
      <c r="P837" s="244"/>
      <c r="Q837" s="244"/>
      <c r="R837" s="244"/>
      <c r="S837" s="244"/>
      <c r="T837" s="245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6" t="s">
        <v>176</v>
      </c>
      <c r="AU837" s="246" t="s">
        <v>84</v>
      </c>
      <c r="AV837" s="13" t="s">
        <v>84</v>
      </c>
      <c r="AW837" s="13" t="s">
        <v>33</v>
      </c>
      <c r="AX837" s="13" t="s">
        <v>72</v>
      </c>
      <c r="AY837" s="246" t="s">
        <v>165</v>
      </c>
    </row>
    <row r="838" s="13" customFormat="1">
      <c r="A838" s="13"/>
      <c r="B838" s="235"/>
      <c r="C838" s="236"/>
      <c r="D838" s="237" t="s">
        <v>176</v>
      </c>
      <c r="E838" s="238" t="s">
        <v>19</v>
      </c>
      <c r="F838" s="239" t="s">
        <v>850</v>
      </c>
      <c r="G838" s="236"/>
      <c r="H838" s="240">
        <v>3.1000000000000001</v>
      </c>
      <c r="I838" s="241"/>
      <c r="J838" s="236"/>
      <c r="K838" s="236"/>
      <c r="L838" s="242"/>
      <c r="M838" s="243"/>
      <c r="N838" s="244"/>
      <c r="O838" s="244"/>
      <c r="P838" s="244"/>
      <c r="Q838" s="244"/>
      <c r="R838" s="244"/>
      <c r="S838" s="244"/>
      <c r="T838" s="245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6" t="s">
        <v>176</v>
      </c>
      <c r="AU838" s="246" t="s">
        <v>84</v>
      </c>
      <c r="AV838" s="13" t="s">
        <v>84</v>
      </c>
      <c r="AW838" s="13" t="s">
        <v>33</v>
      </c>
      <c r="AX838" s="13" t="s">
        <v>72</v>
      </c>
      <c r="AY838" s="246" t="s">
        <v>165</v>
      </c>
    </row>
    <row r="839" s="16" customFormat="1">
      <c r="A839" s="16"/>
      <c r="B839" s="268"/>
      <c r="C839" s="269"/>
      <c r="D839" s="237" t="s">
        <v>176</v>
      </c>
      <c r="E839" s="270" t="s">
        <v>19</v>
      </c>
      <c r="F839" s="271" t="s">
        <v>252</v>
      </c>
      <c r="G839" s="269"/>
      <c r="H839" s="272">
        <v>11.1</v>
      </c>
      <c r="I839" s="273"/>
      <c r="J839" s="269"/>
      <c r="K839" s="269"/>
      <c r="L839" s="274"/>
      <c r="M839" s="275"/>
      <c r="N839" s="276"/>
      <c r="O839" s="276"/>
      <c r="P839" s="276"/>
      <c r="Q839" s="276"/>
      <c r="R839" s="276"/>
      <c r="S839" s="276"/>
      <c r="T839" s="277"/>
      <c r="U839" s="16"/>
      <c r="V839" s="16"/>
      <c r="W839" s="16"/>
      <c r="X839" s="16"/>
      <c r="Y839" s="16"/>
      <c r="Z839" s="16"/>
      <c r="AA839" s="16"/>
      <c r="AB839" s="16"/>
      <c r="AC839" s="16"/>
      <c r="AD839" s="16"/>
      <c r="AE839" s="16"/>
      <c r="AT839" s="278" t="s">
        <v>176</v>
      </c>
      <c r="AU839" s="278" t="s">
        <v>84</v>
      </c>
      <c r="AV839" s="16" t="s">
        <v>89</v>
      </c>
      <c r="AW839" s="16" t="s">
        <v>33</v>
      </c>
      <c r="AX839" s="16" t="s">
        <v>72</v>
      </c>
      <c r="AY839" s="278" t="s">
        <v>165</v>
      </c>
    </row>
    <row r="840" s="14" customFormat="1">
      <c r="A840" s="14"/>
      <c r="B840" s="247"/>
      <c r="C840" s="248"/>
      <c r="D840" s="237" t="s">
        <v>176</v>
      </c>
      <c r="E840" s="249" t="s">
        <v>19</v>
      </c>
      <c r="F840" s="250" t="s">
        <v>213</v>
      </c>
      <c r="G840" s="248"/>
      <c r="H840" s="249" t="s">
        <v>19</v>
      </c>
      <c r="I840" s="251"/>
      <c r="J840" s="248"/>
      <c r="K840" s="248"/>
      <c r="L840" s="252"/>
      <c r="M840" s="253"/>
      <c r="N840" s="254"/>
      <c r="O840" s="254"/>
      <c r="P840" s="254"/>
      <c r="Q840" s="254"/>
      <c r="R840" s="254"/>
      <c r="S840" s="254"/>
      <c r="T840" s="255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6" t="s">
        <v>176</v>
      </c>
      <c r="AU840" s="256" t="s">
        <v>84</v>
      </c>
      <c r="AV840" s="14" t="s">
        <v>79</v>
      </c>
      <c r="AW840" s="14" t="s">
        <v>33</v>
      </c>
      <c r="AX840" s="14" t="s">
        <v>72</v>
      </c>
      <c r="AY840" s="256" t="s">
        <v>165</v>
      </c>
    </row>
    <row r="841" s="13" customFormat="1">
      <c r="A841" s="13"/>
      <c r="B841" s="235"/>
      <c r="C841" s="236"/>
      <c r="D841" s="237" t="s">
        <v>176</v>
      </c>
      <c r="E841" s="238" t="s">
        <v>19</v>
      </c>
      <c r="F841" s="239" t="s">
        <v>851</v>
      </c>
      <c r="G841" s="236"/>
      <c r="H841" s="240">
        <v>8.4000000000000004</v>
      </c>
      <c r="I841" s="241"/>
      <c r="J841" s="236"/>
      <c r="K841" s="236"/>
      <c r="L841" s="242"/>
      <c r="M841" s="243"/>
      <c r="N841" s="244"/>
      <c r="O841" s="244"/>
      <c r="P841" s="244"/>
      <c r="Q841" s="244"/>
      <c r="R841" s="244"/>
      <c r="S841" s="244"/>
      <c r="T841" s="245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6" t="s">
        <v>176</v>
      </c>
      <c r="AU841" s="246" t="s">
        <v>84</v>
      </c>
      <c r="AV841" s="13" t="s">
        <v>84</v>
      </c>
      <c r="AW841" s="13" t="s">
        <v>33</v>
      </c>
      <c r="AX841" s="13" t="s">
        <v>72</v>
      </c>
      <c r="AY841" s="246" t="s">
        <v>165</v>
      </c>
    </row>
    <row r="842" s="13" customFormat="1">
      <c r="A842" s="13"/>
      <c r="B842" s="235"/>
      <c r="C842" s="236"/>
      <c r="D842" s="237" t="s">
        <v>176</v>
      </c>
      <c r="E842" s="238" t="s">
        <v>19</v>
      </c>
      <c r="F842" s="239" t="s">
        <v>852</v>
      </c>
      <c r="G842" s="236"/>
      <c r="H842" s="240">
        <v>6.2000000000000002</v>
      </c>
      <c r="I842" s="241"/>
      <c r="J842" s="236"/>
      <c r="K842" s="236"/>
      <c r="L842" s="242"/>
      <c r="M842" s="243"/>
      <c r="N842" s="244"/>
      <c r="O842" s="244"/>
      <c r="P842" s="244"/>
      <c r="Q842" s="244"/>
      <c r="R842" s="244"/>
      <c r="S842" s="244"/>
      <c r="T842" s="245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6" t="s">
        <v>176</v>
      </c>
      <c r="AU842" s="246" t="s">
        <v>84</v>
      </c>
      <c r="AV842" s="13" t="s">
        <v>84</v>
      </c>
      <c r="AW842" s="13" t="s">
        <v>33</v>
      </c>
      <c r="AX842" s="13" t="s">
        <v>72</v>
      </c>
      <c r="AY842" s="246" t="s">
        <v>165</v>
      </c>
    </row>
    <row r="843" s="13" customFormat="1">
      <c r="A843" s="13"/>
      <c r="B843" s="235"/>
      <c r="C843" s="236"/>
      <c r="D843" s="237" t="s">
        <v>176</v>
      </c>
      <c r="E843" s="238" t="s">
        <v>19</v>
      </c>
      <c r="F843" s="239" t="s">
        <v>853</v>
      </c>
      <c r="G843" s="236"/>
      <c r="H843" s="240">
        <v>3.2000000000000002</v>
      </c>
      <c r="I843" s="241"/>
      <c r="J843" s="236"/>
      <c r="K843" s="236"/>
      <c r="L843" s="242"/>
      <c r="M843" s="243"/>
      <c r="N843" s="244"/>
      <c r="O843" s="244"/>
      <c r="P843" s="244"/>
      <c r="Q843" s="244"/>
      <c r="R843" s="244"/>
      <c r="S843" s="244"/>
      <c r="T843" s="245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6" t="s">
        <v>176</v>
      </c>
      <c r="AU843" s="246" t="s">
        <v>84</v>
      </c>
      <c r="AV843" s="13" t="s">
        <v>84</v>
      </c>
      <c r="AW843" s="13" t="s">
        <v>33</v>
      </c>
      <c r="AX843" s="13" t="s">
        <v>72</v>
      </c>
      <c r="AY843" s="246" t="s">
        <v>165</v>
      </c>
    </row>
    <row r="844" s="16" customFormat="1">
      <c r="A844" s="16"/>
      <c r="B844" s="268"/>
      <c r="C844" s="269"/>
      <c r="D844" s="237" t="s">
        <v>176</v>
      </c>
      <c r="E844" s="270" t="s">
        <v>19</v>
      </c>
      <c r="F844" s="271" t="s">
        <v>252</v>
      </c>
      <c r="G844" s="269"/>
      <c r="H844" s="272">
        <v>17.800000000000001</v>
      </c>
      <c r="I844" s="273"/>
      <c r="J844" s="269"/>
      <c r="K844" s="269"/>
      <c r="L844" s="274"/>
      <c r="M844" s="275"/>
      <c r="N844" s="276"/>
      <c r="O844" s="276"/>
      <c r="P844" s="276"/>
      <c r="Q844" s="276"/>
      <c r="R844" s="276"/>
      <c r="S844" s="276"/>
      <c r="T844" s="277"/>
      <c r="U844" s="16"/>
      <c r="V844" s="16"/>
      <c r="W844" s="16"/>
      <c r="X844" s="16"/>
      <c r="Y844" s="16"/>
      <c r="Z844" s="16"/>
      <c r="AA844" s="16"/>
      <c r="AB844" s="16"/>
      <c r="AC844" s="16"/>
      <c r="AD844" s="16"/>
      <c r="AE844" s="16"/>
      <c r="AT844" s="278" t="s">
        <v>176</v>
      </c>
      <c r="AU844" s="278" t="s">
        <v>84</v>
      </c>
      <c r="AV844" s="16" t="s">
        <v>89</v>
      </c>
      <c r="AW844" s="16" t="s">
        <v>33</v>
      </c>
      <c r="AX844" s="16" t="s">
        <v>72</v>
      </c>
      <c r="AY844" s="278" t="s">
        <v>165</v>
      </c>
    </row>
    <row r="845" s="15" customFormat="1">
      <c r="A845" s="15"/>
      <c r="B845" s="257"/>
      <c r="C845" s="258"/>
      <c r="D845" s="237" t="s">
        <v>176</v>
      </c>
      <c r="E845" s="259" t="s">
        <v>19</v>
      </c>
      <c r="F845" s="260" t="s">
        <v>198</v>
      </c>
      <c r="G845" s="258"/>
      <c r="H845" s="261">
        <v>28.899999999999999</v>
      </c>
      <c r="I845" s="262"/>
      <c r="J845" s="258"/>
      <c r="K845" s="258"/>
      <c r="L845" s="263"/>
      <c r="M845" s="264"/>
      <c r="N845" s="265"/>
      <c r="O845" s="265"/>
      <c r="P845" s="265"/>
      <c r="Q845" s="265"/>
      <c r="R845" s="265"/>
      <c r="S845" s="265"/>
      <c r="T845" s="266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67" t="s">
        <v>176</v>
      </c>
      <c r="AU845" s="267" t="s">
        <v>84</v>
      </c>
      <c r="AV845" s="15" t="s">
        <v>105</v>
      </c>
      <c r="AW845" s="15" t="s">
        <v>33</v>
      </c>
      <c r="AX845" s="15" t="s">
        <v>79</v>
      </c>
      <c r="AY845" s="267" t="s">
        <v>165</v>
      </c>
    </row>
    <row r="846" s="2" customFormat="1" ht="24.15" customHeight="1">
      <c r="A846" s="41"/>
      <c r="B846" s="42"/>
      <c r="C846" s="217" t="s">
        <v>854</v>
      </c>
      <c r="D846" s="217" t="s">
        <v>167</v>
      </c>
      <c r="E846" s="218" t="s">
        <v>855</v>
      </c>
      <c r="F846" s="219" t="s">
        <v>856</v>
      </c>
      <c r="G846" s="220" t="s">
        <v>509</v>
      </c>
      <c r="H846" s="221">
        <v>1.3089999999999999</v>
      </c>
      <c r="I846" s="222"/>
      <c r="J846" s="223">
        <f>ROUND(I846*H846,2)</f>
        <v>0</v>
      </c>
      <c r="K846" s="219" t="s">
        <v>171</v>
      </c>
      <c r="L846" s="47"/>
      <c r="M846" s="224" t="s">
        <v>19</v>
      </c>
      <c r="N846" s="225" t="s">
        <v>46</v>
      </c>
      <c r="O846" s="87"/>
      <c r="P846" s="226">
        <f>O846*H846</f>
        <v>0</v>
      </c>
      <c r="Q846" s="226">
        <v>0</v>
      </c>
      <c r="R846" s="226">
        <f>Q846*H846</f>
        <v>0</v>
      </c>
      <c r="S846" s="226">
        <v>0</v>
      </c>
      <c r="T846" s="227">
        <f>S846*H846</f>
        <v>0</v>
      </c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R846" s="228" t="s">
        <v>311</v>
      </c>
      <c r="AT846" s="228" t="s">
        <v>167</v>
      </c>
      <c r="AU846" s="228" t="s">
        <v>84</v>
      </c>
      <c r="AY846" s="20" t="s">
        <v>165</v>
      </c>
      <c r="BE846" s="229">
        <f>IF(N846="základní",J846,0)</f>
        <v>0</v>
      </c>
      <c r="BF846" s="229">
        <f>IF(N846="snížená",J846,0)</f>
        <v>0</v>
      </c>
      <c r="BG846" s="229">
        <f>IF(N846="zákl. přenesená",J846,0)</f>
        <v>0</v>
      </c>
      <c r="BH846" s="229">
        <f>IF(N846="sníž. přenesená",J846,0)</f>
        <v>0</v>
      </c>
      <c r="BI846" s="229">
        <f>IF(N846="nulová",J846,0)</f>
        <v>0</v>
      </c>
      <c r="BJ846" s="20" t="s">
        <v>172</v>
      </c>
      <c r="BK846" s="229">
        <f>ROUND(I846*H846,2)</f>
        <v>0</v>
      </c>
      <c r="BL846" s="20" t="s">
        <v>311</v>
      </c>
      <c r="BM846" s="228" t="s">
        <v>857</v>
      </c>
    </row>
    <row r="847" s="2" customFormat="1">
      <c r="A847" s="41"/>
      <c r="B847" s="42"/>
      <c r="C847" s="43"/>
      <c r="D847" s="230" t="s">
        <v>174</v>
      </c>
      <c r="E847" s="43"/>
      <c r="F847" s="231" t="s">
        <v>858</v>
      </c>
      <c r="G847" s="43"/>
      <c r="H847" s="43"/>
      <c r="I847" s="232"/>
      <c r="J847" s="43"/>
      <c r="K847" s="43"/>
      <c r="L847" s="47"/>
      <c r="M847" s="233"/>
      <c r="N847" s="234"/>
      <c r="O847" s="87"/>
      <c r="P847" s="87"/>
      <c r="Q847" s="87"/>
      <c r="R847" s="87"/>
      <c r="S847" s="87"/>
      <c r="T847" s="88"/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T847" s="20" t="s">
        <v>174</v>
      </c>
      <c r="AU847" s="20" t="s">
        <v>84</v>
      </c>
    </row>
    <row r="848" s="12" customFormat="1" ht="22.8" customHeight="1">
      <c r="A848" s="12"/>
      <c r="B848" s="201"/>
      <c r="C848" s="202"/>
      <c r="D848" s="203" t="s">
        <v>71</v>
      </c>
      <c r="E848" s="215" t="s">
        <v>859</v>
      </c>
      <c r="F848" s="215" t="s">
        <v>860</v>
      </c>
      <c r="G848" s="202"/>
      <c r="H848" s="202"/>
      <c r="I848" s="205"/>
      <c r="J848" s="216">
        <f>BK848</f>
        <v>0</v>
      </c>
      <c r="K848" s="202"/>
      <c r="L848" s="207"/>
      <c r="M848" s="208"/>
      <c r="N848" s="209"/>
      <c r="O848" s="209"/>
      <c r="P848" s="210">
        <f>SUM(P849:P858)</f>
        <v>0</v>
      </c>
      <c r="Q848" s="209"/>
      <c r="R848" s="210">
        <f>SUM(R849:R858)</f>
        <v>0.0040299999999999997</v>
      </c>
      <c r="S848" s="209"/>
      <c r="T848" s="211">
        <f>SUM(T849:T858)</f>
        <v>0</v>
      </c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R848" s="212" t="s">
        <v>84</v>
      </c>
      <c r="AT848" s="213" t="s">
        <v>71</v>
      </c>
      <c r="AU848" s="213" t="s">
        <v>79</v>
      </c>
      <c r="AY848" s="212" t="s">
        <v>165</v>
      </c>
      <c r="BK848" s="214">
        <f>SUM(BK849:BK858)</f>
        <v>0</v>
      </c>
    </row>
    <row r="849" s="2" customFormat="1" ht="21.75" customHeight="1">
      <c r="A849" s="41"/>
      <c r="B849" s="42"/>
      <c r="C849" s="217" t="s">
        <v>861</v>
      </c>
      <c r="D849" s="217" t="s">
        <v>167</v>
      </c>
      <c r="E849" s="218" t="s">
        <v>862</v>
      </c>
      <c r="F849" s="219" t="s">
        <v>863</v>
      </c>
      <c r="G849" s="220" t="s">
        <v>170</v>
      </c>
      <c r="H849" s="221">
        <v>13</v>
      </c>
      <c r="I849" s="222"/>
      <c r="J849" s="223">
        <f>ROUND(I849*H849,2)</f>
        <v>0</v>
      </c>
      <c r="K849" s="219" t="s">
        <v>171</v>
      </c>
      <c r="L849" s="47"/>
      <c r="M849" s="224" t="s">
        <v>19</v>
      </c>
      <c r="N849" s="225" t="s">
        <v>46</v>
      </c>
      <c r="O849" s="87"/>
      <c r="P849" s="226">
        <f>O849*H849</f>
        <v>0</v>
      </c>
      <c r="Q849" s="226">
        <v>6.9999999999999994E-05</v>
      </c>
      <c r="R849" s="226">
        <f>Q849*H849</f>
        <v>0.00090999999999999989</v>
      </c>
      <c r="S849" s="226">
        <v>0</v>
      </c>
      <c r="T849" s="227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28" t="s">
        <v>311</v>
      </c>
      <c r="AT849" s="228" t="s">
        <v>167</v>
      </c>
      <c r="AU849" s="228" t="s">
        <v>84</v>
      </c>
      <c r="AY849" s="20" t="s">
        <v>165</v>
      </c>
      <c r="BE849" s="229">
        <f>IF(N849="základní",J849,0)</f>
        <v>0</v>
      </c>
      <c r="BF849" s="229">
        <f>IF(N849="snížená",J849,0)</f>
        <v>0</v>
      </c>
      <c r="BG849" s="229">
        <f>IF(N849="zákl. přenesená",J849,0)</f>
        <v>0</v>
      </c>
      <c r="BH849" s="229">
        <f>IF(N849="sníž. přenesená",J849,0)</f>
        <v>0</v>
      </c>
      <c r="BI849" s="229">
        <f>IF(N849="nulová",J849,0)</f>
        <v>0</v>
      </c>
      <c r="BJ849" s="20" t="s">
        <v>172</v>
      </c>
      <c r="BK849" s="229">
        <f>ROUND(I849*H849,2)</f>
        <v>0</v>
      </c>
      <c r="BL849" s="20" t="s">
        <v>311</v>
      </c>
      <c r="BM849" s="228" t="s">
        <v>864</v>
      </c>
    </row>
    <row r="850" s="2" customFormat="1">
      <c r="A850" s="41"/>
      <c r="B850" s="42"/>
      <c r="C850" s="43"/>
      <c r="D850" s="230" t="s">
        <v>174</v>
      </c>
      <c r="E850" s="43"/>
      <c r="F850" s="231" t="s">
        <v>865</v>
      </c>
      <c r="G850" s="43"/>
      <c r="H850" s="43"/>
      <c r="I850" s="232"/>
      <c r="J850" s="43"/>
      <c r="K850" s="43"/>
      <c r="L850" s="47"/>
      <c r="M850" s="233"/>
      <c r="N850" s="234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T850" s="20" t="s">
        <v>174</v>
      </c>
      <c r="AU850" s="20" t="s">
        <v>84</v>
      </c>
    </row>
    <row r="851" s="13" customFormat="1">
      <c r="A851" s="13"/>
      <c r="B851" s="235"/>
      <c r="C851" s="236"/>
      <c r="D851" s="237" t="s">
        <v>176</v>
      </c>
      <c r="E851" s="238" t="s">
        <v>19</v>
      </c>
      <c r="F851" s="239" t="s">
        <v>866</v>
      </c>
      <c r="G851" s="236"/>
      <c r="H851" s="240">
        <v>13</v>
      </c>
      <c r="I851" s="241"/>
      <c r="J851" s="236"/>
      <c r="K851" s="236"/>
      <c r="L851" s="242"/>
      <c r="M851" s="243"/>
      <c r="N851" s="244"/>
      <c r="O851" s="244"/>
      <c r="P851" s="244"/>
      <c r="Q851" s="244"/>
      <c r="R851" s="244"/>
      <c r="S851" s="244"/>
      <c r="T851" s="245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6" t="s">
        <v>176</v>
      </c>
      <c r="AU851" s="246" t="s">
        <v>84</v>
      </c>
      <c r="AV851" s="13" t="s">
        <v>84</v>
      </c>
      <c r="AW851" s="13" t="s">
        <v>33</v>
      </c>
      <c r="AX851" s="13" t="s">
        <v>72</v>
      </c>
      <c r="AY851" s="246" t="s">
        <v>165</v>
      </c>
    </row>
    <row r="852" s="16" customFormat="1">
      <c r="A852" s="16"/>
      <c r="B852" s="268"/>
      <c r="C852" s="269"/>
      <c r="D852" s="237" t="s">
        <v>176</v>
      </c>
      <c r="E852" s="270" t="s">
        <v>19</v>
      </c>
      <c r="F852" s="271" t="s">
        <v>252</v>
      </c>
      <c r="G852" s="269"/>
      <c r="H852" s="272">
        <v>13</v>
      </c>
      <c r="I852" s="273"/>
      <c r="J852" s="269"/>
      <c r="K852" s="269"/>
      <c r="L852" s="274"/>
      <c r="M852" s="275"/>
      <c r="N852" s="276"/>
      <c r="O852" s="276"/>
      <c r="P852" s="276"/>
      <c r="Q852" s="276"/>
      <c r="R852" s="276"/>
      <c r="S852" s="276"/>
      <c r="T852" s="277"/>
      <c r="U852" s="16"/>
      <c r="V852" s="16"/>
      <c r="W852" s="16"/>
      <c r="X852" s="16"/>
      <c r="Y852" s="16"/>
      <c r="Z852" s="16"/>
      <c r="AA852" s="16"/>
      <c r="AB852" s="16"/>
      <c r="AC852" s="16"/>
      <c r="AD852" s="16"/>
      <c r="AE852" s="16"/>
      <c r="AT852" s="278" t="s">
        <v>176</v>
      </c>
      <c r="AU852" s="278" t="s">
        <v>84</v>
      </c>
      <c r="AV852" s="16" t="s">
        <v>89</v>
      </c>
      <c r="AW852" s="16" t="s">
        <v>33</v>
      </c>
      <c r="AX852" s="16" t="s">
        <v>79</v>
      </c>
      <c r="AY852" s="278" t="s">
        <v>165</v>
      </c>
    </row>
    <row r="853" s="2" customFormat="1" ht="16.5" customHeight="1">
      <c r="A853" s="41"/>
      <c r="B853" s="42"/>
      <c r="C853" s="217" t="s">
        <v>867</v>
      </c>
      <c r="D853" s="217" t="s">
        <v>167</v>
      </c>
      <c r="E853" s="218" t="s">
        <v>868</v>
      </c>
      <c r="F853" s="219" t="s">
        <v>869</v>
      </c>
      <c r="G853" s="220" t="s">
        <v>170</v>
      </c>
      <c r="H853" s="221">
        <v>13</v>
      </c>
      <c r="I853" s="222"/>
      <c r="J853" s="223">
        <f>ROUND(I853*H853,2)</f>
        <v>0</v>
      </c>
      <c r="K853" s="219" t="s">
        <v>171</v>
      </c>
      <c r="L853" s="47"/>
      <c r="M853" s="224" t="s">
        <v>19</v>
      </c>
      <c r="N853" s="225" t="s">
        <v>46</v>
      </c>
      <c r="O853" s="87"/>
      <c r="P853" s="226">
        <f>O853*H853</f>
        <v>0</v>
      </c>
      <c r="Q853" s="226">
        <v>0.00012</v>
      </c>
      <c r="R853" s="226">
        <f>Q853*H853</f>
        <v>0.00156</v>
      </c>
      <c r="S853" s="226">
        <v>0</v>
      </c>
      <c r="T853" s="227">
        <f>S853*H853</f>
        <v>0</v>
      </c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R853" s="228" t="s">
        <v>311</v>
      </c>
      <c r="AT853" s="228" t="s">
        <v>167</v>
      </c>
      <c r="AU853" s="228" t="s">
        <v>84</v>
      </c>
      <c r="AY853" s="20" t="s">
        <v>165</v>
      </c>
      <c r="BE853" s="229">
        <f>IF(N853="základní",J853,0)</f>
        <v>0</v>
      </c>
      <c r="BF853" s="229">
        <f>IF(N853="snížená",J853,0)</f>
        <v>0</v>
      </c>
      <c r="BG853" s="229">
        <f>IF(N853="zákl. přenesená",J853,0)</f>
        <v>0</v>
      </c>
      <c r="BH853" s="229">
        <f>IF(N853="sníž. přenesená",J853,0)</f>
        <v>0</v>
      </c>
      <c r="BI853" s="229">
        <f>IF(N853="nulová",J853,0)</f>
        <v>0</v>
      </c>
      <c r="BJ853" s="20" t="s">
        <v>172</v>
      </c>
      <c r="BK853" s="229">
        <f>ROUND(I853*H853,2)</f>
        <v>0</v>
      </c>
      <c r="BL853" s="20" t="s">
        <v>311</v>
      </c>
      <c r="BM853" s="228" t="s">
        <v>870</v>
      </c>
    </row>
    <row r="854" s="2" customFormat="1">
      <c r="A854" s="41"/>
      <c r="B854" s="42"/>
      <c r="C854" s="43"/>
      <c r="D854" s="230" t="s">
        <v>174</v>
      </c>
      <c r="E854" s="43"/>
      <c r="F854" s="231" t="s">
        <v>871</v>
      </c>
      <c r="G854" s="43"/>
      <c r="H854" s="43"/>
      <c r="I854" s="232"/>
      <c r="J854" s="43"/>
      <c r="K854" s="43"/>
      <c r="L854" s="47"/>
      <c r="M854" s="233"/>
      <c r="N854" s="234"/>
      <c r="O854" s="87"/>
      <c r="P854" s="87"/>
      <c r="Q854" s="87"/>
      <c r="R854" s="87"/>
      <c r="S854" s="87"/>
      <c r="T854" s="88"/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T854" s="20" t="s">
        <v>174</v>
      </c>
      <c r="AU854" s="20" t="s">
        <v>84</v>
      </c>
    </row>
    <row r="855" s="13" customFormat="1">
      <c r="A855" s="13"/>
      <c r="B855" s="235"/>
      <c r="C855" s="236"/>
      <c r="D855" s="237" t="s">
        <v>176</v>
      </c>
      <c r="E855" s="238" t="s">
        <v>19</v>
      </c>
      <c r="F855" s="239" t="s">
        <v>691</v>
      </c>
      <c r="G855" s="236"/>
      <c r="H855" s="240">
        <v>13</v>
      </c>
      <c r="I855" s="241"/>
      <c r="J855" s="236"/>
      <c r="K855" s="236"/>
      <c r="L855" s="242"/>
      <c r="M855" s="243"/>
      <c r="N855" s="244"/>
      <c r="O855" s="244"/>
      <c r="P855" s="244"/>
      <c r="Q855" s="244"/>
      <c r="R855" s="244"/>
      <c r="S855" s="244"/>
      <c r="T855" s="245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6" t="s">
        <v>176</v>
      </c>
      <c r="AU855" s="246" t="s">
        <v>84</v>
      </c>
      <c r="AV855" s="13" t="s">
        <v>84</v>
      </c>
      <c r="AW855" s="13" t="s">
        <v>33</v>
      </c>
      <c r="AX855" s="13" t="s">
        <v>79</v>
      </c>
      <c r="AY855" s="246" t="s">
        <v>165</v>
      </c>
    </row>
    <row r="856" s="2" customFormat="1" ht="16.5" customHeight="1">
      <c r="A856" s="41"/>
      <c r="B856" s="42"/>
      <c r="C856" s="217" t="s">
        <v>872</v>
      </c>
      <c r="D856" s="217" t="s">
        <v>167</v>
      </c>
      <c r="E856" s="218" t="s">
        <v>873</v>
      </c>
      <c r="F856" s="219" t="s">
        <v>874</v>
      </c>
      <c r="G856" s="220" t="s">
        <v>170</v>
      </c>
      <c r="H856" s="221">
        <v>13</v>
      </c>
      <c r="I856" s="222"/>
      <c r="J856" s="223">
        <f>ROUND(I856*H856,2)</f>
        <v>0</v>
      </c>
      <c r="K856" s="219" t="s">
        <v>171</v>
      </c>
      <c r="L856" s="47"/>
      <c r="M856" s="224" t="s">
        <v>19</v>
      </c>
      <c r="N856" s="225" t="s">
        <v>46</v>
      </c>
      <c r="O856" s="87"/>
      <c r="P856" s="226">
        <f>O856*H856</f>
        <v>0</v>
      </c>
      <c r="Q856" s="226">
        <v>0.00012</v>
      </c>
      <c r="R856" s="226">
        <f>Q856*H856</f>
        <v>0.00156</v>
      </c>
      <c r="S856" s="226">
        <v>0</v>
      </c>
      <c r="T856" s="227">
        <f>S856*H856</f>
        <v>0</v>
      </c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R856" s="228" t="s">
        <v>311</v>
      </c>
      <c r="AT856" s="228" t="s">
        <v>167</v>
      </c>
      <c r="AU856" s="228" t="s">
        <v>84</v>
      </c>
      <c r="AY856" s="20" t="s">
        <v>165</v>
      </c>
      <c r="BE856" s="229">
        <f>IF(N856="základní",J856,0)</f>
        <v>0</v>
      </c>
      <c r="BF856" s="229">
        <f>IF(N856="snížená",J856,0)</f>
        <v>0</v>
      </c>
      <c r="BG856" s="229">
        <f>IF(N856="zákl. přenesená",J856,0)</f>
        <v>0</v>
      </c>
      <c r="BH856" s="229">
        <f>IF(N856="sníž. přenesená",J856,0)</f>
        <v>0</v>
      </c>
      <c r="BI856" s="229">
        <f>IF(N856="nulová",J856,0)</f>
        <v>0</v>
      </c>
      <c r="BJ856" s="20" t="s">
        <v>172</v>
      </c>
      <c r="BK856" s="229">
        <f>ROUND(I856*H856,2)</f>
        <v>0</v>
      </c>
      <c r="BL856" s="20" t="s">
        <v>311</v>
      </c>
      <c r="BM856" s="228" t="s">
        <v>875</v>
      </c>
    </row>
    <row r="857" s="2" customFormat="1">
      <c r="A857" s="41"/>
      <c r="B857" s="42"/>
      <c r="C857" s="43"/>
      <c r="D857" s="230" t="s">
        <v>174</v>
      </c>
      <c r="E857" s="43"/>
      <c r="F857" s="231" t="s">
        <v>876</v>
      </c>
      <c r="G857" s="43"/>
      <c r="H857" s="43"/>
      <c r="I857" s="232"/>
      <c r="J857" s="43"/>
      <c r="K857" s="43"/>
      <c r="L857" s="47"/>
      <c r="M857" s="233"/>
      <c r="N857" s="234"/>
      <c r="O857" s="87"/>
      <c r="P857" s="87"/>
      <c r="Q857" s="87"/>
      <c r="R857" s="87"/>
      <c r="S857" s="87"/>
      <c r="T857" s="88"/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T857" s="20" t="s">
        <v>174</v>
      </c>
      <c r="AU857" s="20" t="s">
        <v>84</v>
      </c>
    </row>
    <row r="858" s="13" customFormat="1">
      <c r="A858" s="13"/>
      <c r="B858" s="235"/>
      <c r="C858" s="236"/>
      <c r="D858" s="237" t="s">
        <v>176</v>
      </c>
      <c r="E858" s="238" t="s">
        <v>19</v>
      </c>
      <c r="F858" s="239" t="s">
        <v>691</v>
      </c>
      <c r="G858" s="236"/>
      <c r="H858" s="240">
        <v>13</v>
      </c>
      <c r="I858" s="241"/>
      <c r="J858" s="236"/>
      <c r="K858" s="236"/>
      <c r="L858" s="242"/>
      <c r="M858" s="243"/>
      <c r="N858" s="244"/>
      <c r="O858" s="244"/>
      <c r="P858" s="244"/>
      <c r="Q858" s="244"/>
      <c r="R858" s="244"/>
      <c r="S858" s="244"/>
      <c r="T858" s="245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6" t="s">
        <v>176</v>
      </c>
      <c r="AU858" s="246" t="s">
        <v>84</v>
      </c>
      <c r="AV858" s="13" t="s">
        <v>84</v>
      </c>
      <c r="AW858" s="13" t="s">
        <v>33</v>
      </c>
      <c r="AX858" s="13" t="s">
        <v>79</v>
      </c>
      <c r="AY858" s="246" t="s">
        <v>165</v>
      </c>
    </row>
    <row r="859" s="12" customFormat="1" ht="22.8" customHeight="1">
      <c r="A859" s="12"/>
      <c r="B859" s="201"/>
      <c r="C859" s="202"/>
      <c r="D859" s="203" t="s">
        <v>71</v>
      </c>
      <c r="E859" s="215" t="s">
        <v>877</v>
      </c>
      <c r="F859" s="215" t="s">
        <v>878</v>
      </c>
      <c r="G859" s="202"/>
      <c r="H859" s="202"/>
      <c r="I859" s="205"/>
      <c r="J859" s="216">
        <f>BK859</f>
        <v>0</v>
      </c>
      <c r="K859" s="202"/>
      <c r="L859" s="207"/>
      <c r="M859" s="208"/>
      <c r="N859" s="209"/>
      <c r="O859" s="209"/>
      <c r="P859" s="210">
        <f>SUM(P860:P995)</f>
        <v>0</v>
      </c>
      <c r="Q859" s="209"/>
      <c r="R859" s="210">
        <f>SUM(R860:R995)</f>
        <v>1.0176800800400001</v>
      </c>
      <c r="S859" s="209"/>
      <c r="T859" s="211">
        <f>SUM(T860:T995)</f>
        <v>0.32456528000000001</v>
      </c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R859" s="212" t="s">
        <v>84</v>
      </c>
      <c r="AT859" s="213" t="s">
        <v>71</v>
      </c>
      <c r="AU859" s="213" t="s">
        <v>79</v>
      </c>
      <c r="AY859" s="212" t="s">
        <v>165</v>
      </c>
      <c r="BK859" s="214">
        <f>SUM(BK860:BK995)</f>
        <v>0</v>
      </c>
    </row>
    <row r="860" s="2" customFormat="1" ht="16.5" customHeight="1">
      <c r="A860" s="41"/>
      <c r="B860" s="42"/>
      <c r="C860" s="217" t="s">
        <v>879</v>
      </c>
      <c r="D860" s="217" t="s">
        <v>167</v>
      </c>
      <c r="E860" s="218" t="s">
        <v>880</v>
      </c>
      <c r="F860" s="219" t="s">
        <v>881</v>
      </c>
      <c r="G860" s="220" t="s">
        <v>170</v>
      </c>
      <c r="H860" s="221">
        <v>687.56799999999998</v>
      </c>
      <c r="I860" s="222"/>
      <c r="J860" s="223">
        <f>ROUND(I860*H860,2)</f>
        <v>0</v>
      </c>
      <c r="K860" s="219" t="s">
        <v>171</v>
      </c>
      <c r="L860" s="47"/>
      <c r="M860" s="224" t="s">
        <v>19</v>
      </c>
      <c r="N860" s="225" t="s">
        <v>46</v>
      </c>
      <c r="O860" s="87"/>
      <c r="P860" s="226">
        <f>O860*H860</f>
        <v>0</v>
      </c>
      <c r="Q860" s="226">
        <v>0</v>
      </c>
      <c r="R860" s="226">
        <f>Q860*H860</f>
        <v>0</v>
      </c>
      <c r="S860" s="226">
        <v>0</v>
      </c>
      <c r="T860" s="227">
        <f>S860*H860</f>
        <v>0</v>
      </c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R860" s="228" t="s">
        <v>311</v>
      </c>
      <c r="AT860" s="228" t="s">
        <v>167</v>
      </c>
      <c r="AU860" s="228" t="s">
        <v>84</v>
      </c>
      <c r="AY860" s="20" t="s">
        <v>165</v>
      </c>
      <c r="BE860" s="229">
        <f>IF(N860="základní",J860,0)</f>
        <v>0</v>
      </c>
      <c r="BF860" s="229">
        <f>IF(N860="snížená",J860,0)</f>
        <v>0</v>
      </c>
      <c r="BG860" s="229">
        <f>IF(N860="zákl. přenesená",J860,0)</f>
        <v>0</v>
      </c>
      <c r="BH860" s="229">
        <f>IF(N860="sníž. přenesená",J860,0)</f>
        <v>0</v>
      </c>
      <c r="BI860" s="229">
        <f>IF(N860="nulová",J860,0)</f>
        <v>0</v>
      </c>
      <c r="BJ860" s="20" t="s">
        <v>172</v>
      </c>
      <c r="BK860" s="229">
        <f>ROUND(I860*H860,2)</f>
        <v>0</v>
      </c>
      <c r="BL860" s="20" t="s">
        <v>311</v>
      </c>
      <c r="BM860" s="228" t="s">
        <v>882</v>
      </c>
    </row>
    <row r="861" s="2" customFormat="1">
      <c r="A861" s="41"/>
      <c r="B861" s="42"/>
      <c r="C861" s="43"/>
      <c r="D861" s="230" t="s">
        <v>174</v>
      </c>
      <c r="E861" s="43"/>
      <c r="F861" s="231" t="s">
        <v>883</v>
      </c>
      <c r="G861" s="43"/>
      <c r="H861" s="43"/>
      <c r="I861" s="232"/>
      <c r="J861" s="43"/>
      <c r="K861" s="43"/>
      <c r="L861" s="47"/>
      <c r="M861" s="233"/>
      <c r="N861" s="234"/>
      <c r="O861" s="87"/>
      <c r="P861" s="87"/>
      <c r="Q861" s="87"/>
      <c r="R861" s="87"/>
      <c r="S861" s="87"/>
      <c r="T861" s="88"/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T861" s="20" t="s">
        <v>174</v>
      </c>
      <c r="AU861" s="20" t="s">
        <v>84</v>
      </c>
    </row>
    <row r="862" s="14" customFormat="1">
      <c r="A862" s="14"/>
      <c r="B862" s="247"/>
      <c r="C862" s="248"/>
      <c r="D862" s="237" t="s">
        <v>176</v>
      </c>
      <c r="E862" s="249" t="s">
        <v>19</v>
      </c>
      <c r="F862" s="250" t="s">
        <v>884</v>
      </c>
      <c r="G862" s="248"/>
      <c r="H862" s="249" t="s">
        <v>19</v>
      </c>
      <c r="I862" s="251"/>
      <c r="J862" s="248"/>
      <c r="K862" s="248"/>
      <c r="L862" s="252"/>
      <c r="M862" s="253"/>
      <c r="N862" s="254"/>
      <c r="O862" s="254"/>
      <c r="P862" s="254"/>
      <c r="Q862" s="254"/>
      <c r="R862" s="254"/>
      <c r="S862" s="254"/>
      <c r="T862" s="255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6" t="s">
        <v>176</v>
      </c>
      <c r="AU862" s="256" t="s">
        <v>84</v>
      </c>
      <c r="AV862" s="14" t="s">
        <v>79</v>
      </c>
      <c r="AW862" s="14" t="s">
        <v>33</v>
      </c>
      <c r="AX862" s="14" t="s">
        <v>72</v>
      </c>
      <c r="AY862" s="256" t="s">
        <v>165</v>
      </c>
    </row>
    <row r="863" s="13" customFormat="1">
      <c r="A863" s="13"/>
      <c r="B863" s="235"/>
      <c r="C863" s="236"/>
      <c r="D863" s="237" t="s">
        <v>176</v>
      </c>
      <c r="E863" s="238" t="s">
        <v>19</v>
      </c>
      <c r="F863" s="239" t="s">
        <v>360</v>
      </c>
      <c r="G863" s="236"/>
      <c r="H863" s="240">
        <v>51.5</v>
      </c>
      <c r="I863" s="241"/>
      <c r="J863" s="236"/>
      <c r="K863" s="236"/>
      <c r="L863" s="242"/>
      <c r="M863" s="243"/>
      <c r="N863" s="244"/>
      <c r="O863" s="244"/>
      <c r="P863" s="244"/>
      <c r="Q863" s="244"/>
      <c r="R863" s="244"/>
      <c r="S863" s="244"/>
      <c r="T863" s="245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6" t="s">
        <v>176</v>
      </c>
      <c r="AU863" s="246" t="s">
        <v>84</v>
      </c>
      <c r="AV863" s="13" t="s">
        <v>84</v>
      </c>
      <c r="AW863" s="13" t="s">
        <v>33</v>
      </c>
      <c r="AX863" s="13" t="s">
        <v>72</v>
      </c>
      <c r="AY863" s="246" t="s">
        <v>165</v>
      </c>
    </row>
    <row r="864" s="13" customFormat="1">
      <c r="A864" s="13"/>
      <c r="B864" s="235"/>
      <c r="C864" s="236"/>
      <c r="D864" s="237" t="s">
        <v>176</v>
      </c>
      <c r="E864" s="238" t="s">
        <v>19</v>
      </c>
      <c r="F864" s="239" t="s">
        <v>240</v>
      </c>
      <c r="G864" s="236"/>
      <c r="H864" s="240">
        <v>196.68000000000001</v>
      </c>
      <c r="I864" s="241"/>
      <c r="J864" s="236"/>
      <c r="K864" s="236"/>
      <c r="L864" s="242"/>
      <c r="M864" s="243"/>
      <c r="N864" s="244"/>
      <c r="O864" s="244"/>
      <c r="P864" s="244"/>
      <c r="Q864" s="244"/>
      <c r="R864" s="244"/>
      <c r="S864" s="244"/>
      <c r="T864" s="245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6" t="s">
        <v>176</v>
      </c>
      <c r="AU864" s="246" t="s">
        <v>84</v>
      </c>
      <c r="AV864" s="13" t="s">
        <v>84</v>
      </c>
      <c r="AW864" s="13" t="s">
        <v>33</v>
      </c>
      <c r="AX864" s="13" t="s">
        <v>72</v>
      </c>
      <c r="AY864" s="246" t="s">
        <v>165</v>
      </c>
    </row>
    <row r="865" s="13" customFormat="1">
      <c r="A865" s="13"/>
      <c r="B865" s="235"/>
      <c r="C865" s="236"/>
      <c r="D865" s="237" t="s">
        <v>176</v>
      </c>
      <c r="E865" s="238" t="s">
        <v>19</v>
      </c>
      <c r="F865" s="239" t="s">
        <v>210</v>
      </c>
      <c r="G865" s="236"/>
      <c r="H865" s="240">
        <v>-1.7729999999999999</v>
      </c>
      <c r="I865" s="241"/>
      <c r="J865" s="236"/>
      <c r="K865" s="236"/>
      <c r="L865" s="242"/>
      <c r="M865" s="243"/>
      <c r="N865" s="244"/>
      <c r="O865" s="244"/>
      <c r="P865" s="244"/>
      <c r="Q865" s="244"/>
      <c r="R865" s="244"/>
      <c r="S865" s="244"/>
      <c r="T865" s="245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6" t="s">
        <v>176</v>
      </c>
      <c r="AU865" s="246" t="s">
        <v>84</v>
      </c>
      <c r="AV865" s="13" t="s">
        <v>84</v>
      </c>
      <c r="AW865" s="13" t="s">
        <v>33</v>
      </c>
      <c r="AX865" s="13" t="s">
        <v>72</v>
      </c>
      <c r="AY865" s="246" t="s">
        <v>165</v>
      </c>
    </row>
    <row r="866" s="13" customFormat="1">
      <c r="A866" s="13"/>
      <c r="B866" s="235"/>
      <c r="C866" s="236"/>
      <c r="D866" s="237" t="s">
        <v>176</v>
      </c>
      <c r="E866" s="238" t="s">
        <v>19</v>
      </c>
      <c r="F866" s="239" t="s">
        <v>211</v>
      </c>
      <c r="G866" s="236"/>
      <c r="H866" s="240">
        <v>-9.4559999999999995</v>
      </c>
      <c r="I866" s="241"/>
      <c r="J866" s="236"/>
      <c r="K866" s="236"/>
      <c r="L866" s="242"/>
      <c r="M866" s="243"/>
      <c r="N866" s="244"/>
      <c r="O866" s="244"/>
      <c r="P866" s="244"/>
      <c r="Q866" s="244"/>
      <c r="R866" s="244"/>
      <c r="S866" s="244"/>
      <c r="T866" s="245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6" t="s">
        <v>176</v>
      </c>
      <c r="AU866" s="246" t="s">
        <v>84</v>
      </c>
      <c r="AV866" s="13" t="s">
        <v>84</v>
      </c>
      <c r="AW866" s="13" t="s">
        <v>33</v>
      </c>
      <c r="AX866" s="13" t="s">
        <v>72</v>
      </c>
      <c r="AY866" s="246" t="s">
        <v>165</v>
      </c>
    </row>
    <row r="867" s="13" customFormat="1">
      <c r="A867" s="13"/>
      <c r="B867" s="235"/>
      <c r="C867" s="236"/>
      <c r="D867" s="237" t="s">
        <v>176</v>
      </c>
      <c r="E867" s="238" t="s">
        <v>19</v>
      </c>
      <c r="F867" s="239" t="s">
        <v>212</v>
      </c>
      <c r="G867" s="236"/>
      <c r="H867" s="240">
        <v>-2.3639999999999999</v>
      </c>
      <c r="I867" s="241"/>
      <c r="J867" s="236"/>
      <c r="K867" s="236"/>
      <c r="L867" s="242"/>
      <c r="M867" s="243"/>
      <c r="N867" s="244"/>
      <c r="O867" s="244"/>
      <c r="P867" s="244"/>
      <c r="Q867" s="244"/>
      <c r="R867" s="244"/>
      <c r="S867" s="244"/>
      <c r="T867" s="245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6" t="s">
        <v>176</v>
      </c>
      <c r="AU867" s="246" t="s">
        <v>84</v>
      </c>
      <c r="AV867" s="13" t="s">
        <v>84</v>
      </c>
      <c r="AW867" s="13" t="s">
        <v>33</v>
      </c>
      <c r="AX867" s="13" t="s">
        <v>72</v>
      </c>
      <c r="AY867" s="246" t="s">
        <v>165</v>
      </c>
    </row>
    <row r="868" s="14" customFormat="1">
      <c r="A868" s="14"/>
      <c r="B868" s="247"/>
      <c r="C868" s="248"/>
      <c r="D868" s="237" t="s">
        <v>176</v>
      </c>
      <c r="E868" s="249" t="s">
        <v>19</v>
      </c>
      <c r="F868" s="250" t="s">
        <v>885</v>
      </c>
      <c r="G868" s="248"/>
      <c r="H868" s="249" t="s">
        <v>19</v>
      </c>
      <c r="I868" s="251"/>
      <c r="J868" s="248"/>
      <c r="K868" s="248"/>
      <c r="L868" s="252"/>
      <c r="M868" s="253"/>
      <c r="N868" s="254"/>
      <c r="O868" s="254"/>
      <c r="P868" s="254"/>
      <c r="Q868" s="254"/>
      <c r="R868" s="254"/>
      <c r="S868" s="254"/>
      <c r="T868" s="255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6" t="s">
        <v>176</v>
      </c>
      <c r="AU868" s="256" t="s">
        <v>84</v>
      </c>
      <c r="AV868" s="14" t="s">
        <v>79</v>
      </c>
      <c r="AW868" s="14" t="s">
        <v>33</v>
      </c>
      <c r="AX868" s="14" t="s">
        <v>72</v>
      </c>
      <c r="AY868" s="256" t="s">
        <v>165</v>
      </c>
    </row>
    <row r="869" s="13" customFormat="1">
      <c r="A869" s="13"/>
      <c r="B869" s="235"/>
      <c r="C869" s="236"/>
      <c r="D869" s="237" t="s">
        <v>176</v>
      </c>
      <c r="E869" s="238" t="s">
        <v>19</v>
      </c>
      <c r="F869" s="239" t="s">
        <v>622</v>
      </c>
      <c r="G869" s="236"/>
      <c r="H869" s="240">
        <v>130.19999999999999</v>
      </c>
      <c r="I869" s="241"/>
      <c r="J869" s="236"/>
      <c r="K869" s="236"/>
      <c r="L869" s="242"/>
      <c r="M869" s="243"/>
      <c r="N869" s="244"/>
      <c r="O869" s="244"/>
      <c r="P869" s="244"/>
      <c r="Q869" s="244"/>
      <c r="R869" s="244"/>
      <c r="S869" s="244"/>
      <c r="T869" s="245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6" t="s">
        <v>176</v>
      </c>
      <c r="AU869" s="246" t="s">
        <v>84</v>
      </c>
      <c r="AV869" s="13" t="s">
        <v>84</v>
      </c>
      <c r="AW869" s="13" t="s">
        <v>33</v>
      </c>
      <c r="AX869" s="13" t="s">
        <v>72</v>
      </c>
      <c r="AY869" s="246" t="s">
        <v>165</v>
      </c>
    </row>
    <row r="870" s="13" customFormat="1">
      <c r="A870" s="13"/>
      <c r="B870" s="235"/>
      <c r="C870" s="236"/>
      <c r="D870" s="237" t="s">
        <v>176</v>
      </c>
      <c r="E870" s="238" t="s">
        <v>19</v>
      </c>
      <c r="F870" s="239" t="s">
        <v>578</v>
      </c>
      <c r="G870" s="236"/>
      <c r="H870" s="240">
        <v>29.370000000000001</v>
      </c>
      <c r="I870" s="241"/>
      <c r="J870" s="236"/>
      <c r="K870" s="236"/>
      <c r="L870" s="242"/>
      <c r="M870" s="243"/>
      <c r="N870" s="244"/>
      <c r="O870" s="244"/>
      <c r="P870" s="244"/>
      <c r="Q870" s="244"/>
      <c r="R870" s="244"/>
      <c r="S870" s="244"/>
      <c r="T870" s="245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6" t="s">
        <v>176</v>
      </c>
      <c r="AU870" s="246" t="s">
        <v>84</v>
      </c>
      <c r="AV870" s="13" t="s">
        <v>84</v>
      </c>
      <c r="AW870" s="13" t="s">
        <v>33</v>
      </c>
      <c r="AX870" s="13" t="s">
        <v>72</v>
      </c>
      <c r="AY870" s="246" t="s">
        <v>165</v>
      </c>
    </row>
    <row r="871" s="13" customFormat="1">
      <c r="A871" s="13"/>
      <c r="B871" s="235"/>
      <c r="C871" s="236"/>
      <c r="D871" s="237" t="s">
        <v>176</v>
      </c>
      <c r="E871" s="238" t="s">
        <v>19</v>
      </c>
      <c r="F871" s="239" t="s">
        <v>214</v>
      </c>
      <c r="G871" s="236"/>
      <c r="H871" s="240">
        <v>322.76400000000001</v>
      </c>
      <c r="I871" s="241"/>
      <c r="J871" s="236"/>
      <c r="K871" s="236"/>
      <c r="L871" s="242"/>
      <c r="M871" s="243"/>
      <c r="N871" s="244"/>
      <c r="O871" s="244"/>
      <c r="P871" s="244"/>
      <c r="Q871" s="244"/>
      <c r="R871" s="244"/>
      <c r="S871" s="244"/>
      <c r="T871" s="245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6" t="s">
        <v>176</v>
      </c>
      <c r="AU871" s="246" t="s">
        <v>84</v>
      </c>
      <c r="AV871" s="13" t="s">
        <v>84</v>
      </c>
      <c r="AW871" s="13" t="s">
        <v>33</v>
      </c>
      <c r="AX871" s="13" t="s">
        <v>72</v>
      </c>
      <c r="AY871" s="246" t="s">
        <v>165</v>
      </c>
    </row>
    <row r="872" s="13" customFormat="1">
      <c r="A872" s="13"/>
      <c r="B872" s="235"/>
      <c r="C872" s="236"/>
      <c r="D872" s="237" t="s">
        <v>176</v>
      </c>
      <c r="E872" s="238" t="s">
        <v>19</v>
      </c>
      <c r="F872" s="239" t="s">
        <v>210</v>
      </c>
      <c r="G872" s="236"/>
      <c r="H872" s="240">
        <v>-1.7729999999999999</v>
      </c>
      <c r="I872" s="241"/>
      <c r="J872" s="236"/>
      <c r="K872" s="236"/>
      <c r="L872" s="242"/>
      <c r="M872" s="243"/>
      <c r="N872" s="244"/>
      <c r="O872" s="244"/>
      <c r="P872" s="244"/>
      <c r="Q872" s="244"/>
      <c r="R872" s="244"/>
      <c r="S872" s="244"/>
      <c r="T872" s="245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6" t="s">
        <v>176</v>
      </c>
      <c r="AU872" s="246" t="s">
        <v>84</v>
      </c>
      <c r="AV872" s="13" t="s">
        <v>84</v>
      </c>
      <c r="AW872" s="13" t="s">
        <v>33</v>
      </c>
      <c r="AX872" s="13" t="s">
        <v>72</v>
      </c>
      <c r="AY872" s="246" t="s">
        <v>165</v>
      </c>
    </row>
    <row r="873" s="13" customFormat="1">
      <c r="A873" s="13"/>
      <c r="B873" s="235"/>
      <c r="C873" s="236"/>
      <c r="D873" s="237" t="s">
        <v>176</v>
      </c>
      <c r="E873" s="238" t="s">
        <v>19</v>
      </c>
      <c r="F873" s="239" t="s">
        <v>215</v>
      </c>
      <c r="G873" s="236"/>
      <c r="H873" s="240">
        <v>-9.4559999999999995</v>
      </c>
      <c r="I873" s="241"/>
      <c r="J873" s="236"/>
      <c r="K873" s="236"/>
      <c r="L873" s="242"/>
      <c r="M873" s="243"/>
      <c r="N873" s="244"/>
      <c r="O873" s="244"/>
      <c r="P873" s="244"/>
      <c r="Q873" s="244"/>
      <c r="R873" s="244"/>
      <c r="S873" s="244"/>
      <c r="T873" s="245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6" t="s">
        <v>176</v>
      </c>
      <c r="AU873" s="246" t="s">
        <v>84</v>
      </c>
      <c r="AV873" s="13" t="s">
        <v>84</v>
      </c>
      <c r="AW873" s="13" t="s">
        <v>33</v>
      </c>
      <c r="AX873" s="13" t="s">
        <v>72</v>
      </c>
      <c r="AY873" s="246" t="s">
        <v>165</v>
      </c>
    </row>
    <row r="874" s="13" customFormat="1">
      <c r="A874" s="13"/>
      <c r="B874" s="235"/>
      <c r="C874" s="236"/>
      <c r="D874" s="237" t="s">
        <v>176</v>
      </c>
      <c r="E874" s="238" t="s">
        <v>19</v>
      </c>
      <c r="F874" s="239" t="s">
        <v>216</v>
      </c>
      <c r="G874" s="236"/>
      <c r="H874" s="240">
        <v>-12.608000000000001</v>
      </c>
      <c r="I874" s="241"/>
      <c r="J874" s="236"/>
      <c r="K874" s="236"/>
      <c r="L874" s="242"/>
      <c r="M874" s="243"/>
      <c r="N874" s="244"/>
      <c r="O874" s="244"/>
      <c r="P874" s="244"/>
      <c r="Q874" s="244"/>
      <c r="R874" s="244"/>
      <c r="S874" s="244"/>
      <c r="T874" s="245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6" t="s">
        <v>176</v>
      </c>
      <c r="AU874" s="246" t="s">
        <v>84</v>
      </c>
      <c r="AV874" s="13" t="s">
        <v>84</v>
      </c>
      <c r="AW874" s="13" t="s">
        <v>33</v>
      </c>
      <c r="AX874" s="13" t="s">
        <v>72</v>
      </c>
      <c r="AY874" s="246" t="s">
        <v>165</v>
      </c>
    </row>
    <row r="875" s="13" customFormat="1">
      <c r="A875" s="13"/>
      <c r="B875" s="235"/>
      <c r="C875" s="236"/>
      <c r="D875" s="237" t="s">
        <v>176</v>
      </c>
      <c r="E875" s="238" t="s">
        <v>19</v>
      </c>
      <c r="F875" s="239" t="s">
        <v>217</v>
      </c>
      <c r="G875" s="236"/>
      <c r="H875" s="240">
        <v>-5.516</v>
      </c>
      <c r="I875" s="241"/>
      <c r="J875" s="236"/>
      <c r="K875" s="236"/>
      <c r="L875" s="242"/>
      <c r="M875" s="243"/>
      <c r="N875" s="244"/>
      <c r="O875" s="244"/>
      <c r="P875" s="244"/>
      <c r="Q875" s="244"/>
      <c r="R875" s="244"/>
      <c r="S875" s="244"/>
      <c r="T875" s="245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6" t="s">
        <v>176</v>
      </c>
      <c r="AU875" s="246" t="s">
        <v>84</v>
      </c>
      <c r="AV875" s="13" t="s">
        <v>84</v>
      </c>
      <c r="AW875" s="13" t="s">
        <v>33</v>
      </c>
      <c r="AX875" s="13" t="s">
        <v>72</v>
      </c>
      <c r="AY875" s="246" t="s">
        <v>165</v>
      </c>
    </row>
    <row r="876" s="15" customFormat="1">
      <c r="A876" s="15"/>
      <c r="B876" s="257"/>
      <c r="C876" s="258"/>
      <c r="D876" s="237" t="s">
        <v>176</v>
      </c>
      <c r="E876" s="259" t="s">
        <v>19</v>
      </c>
      <c r="F876" s="260" t="s">
        <v>198</v>
      </c>
      <c r="G876" s="258"/>
      <c r="H876" s="261">
        <v>687.56799999999998</v>
      </c>
      <c r="I876" s="262"/>
      <c r="J876" s="258"/>
      <c r="K876" s="258"/>
      <c r="L876" s="263"/>
      <c r="M876" s="264"/>
      <c r="N876" s="265"/>
      <c r="O876" s="265"/>
      <c r="P876" s="265"/>
      <c r="Q876" s="265"/>
      <c r="R876" s="265"/>
      <c r="S876" s="265"/>
      <c r="T876" s="266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67" t="s">
        <v>176</v>
      </c>
      <c r="AU876" s="267" t="s">
        <v>84</v>
      </c>
      <c r="AV876" s="15" t="s">
        <v>105</v>
      </c>
      <c r="AW876" s="15" t="s">
        <v>33</v>
      </c>
      <c r="AX876" s="15" t="s">
        <v>79</v>
      </c>
      <c r="AY876" s="267" t="s">
        <v>165</v>
      </c>
    </row>
    <row r="877" s="2" customFormat="1" ht="16.5" customHeight="1">
      <c r="A877" s="41"/>
      <c r="B877" s="42"/>
      <c r="C877" s="217" t="s">
        <v>886</v>
      </c>
      <c r="D877" s="217" t="s">
        <v>167</v>
      </c>
      <c r="E877" s="218" t="s">
        <v>887</v>
      </c>
      <c r="F877" s="219" t="s">
        <v>888</v>
      </c>
      <c r="G877" s="220" t="s">
        <v>170</v>
      </c>
      <c r="H877" s="221">
        <v>125.545</v>
      </c>
      <c r="I877" s="222"/>
      <c r="J877" s="223">
        <f>ROUND(I877*H877,2)</f>
        <v>0</v>
      </c>
      <c r="K877" s="219" t="s">
        <v>171</v>
      </c>
      <c r="L877" s="47"/>
      <c r="M877" s="224" t="s">
        <v>19</v>
      </c>
      <c r="N877" s="225" t="s">
        <v>46</v>
      </c>
      <c r="O877" s="87"/>
      <c r="P877" s="226">
        <f>O877*H877</f>
        <v>0</v>
      </c>
      <c r="Q877" s="226">
        <v>0</v>
      </c>
      <c r="R877" s="226">
        <f>Q877*H877</f>
        <v>0</v>
      </c>
      <c r="S877" s="226">
        <v>0</v>
      </c>
      <c r="T877" s="227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28" t="s">
        <v>311</v>
      </c>
      <c r="AT877" s="228" t="s">
        <v>167</v>
      </c>
      <c r="AU877" s="228" t="s">
        <v>84</v>
      </c>
      <c r="AY877" s="20" t="s">
        <v>165</v>
      </c>
      <c r="BE877" s="229">
        <f>IF(N877="základní",J877,0)</f>
        <v>0</v>
      </c>
      <c r="BF877" s="229">
        <f>IF(N877="snížená",J877,0)</f>
        <v>0</v>
      </c>
      <c r="BG877" s="229">
        <f>IF(N877="zákl. přenesená",J877,0)</f>
        <v>0</v>
      </c>
      <c r="BH877" s="229">
        <f>IF(N877="sníž. přenesená",J877,0)</f>
        <v>0</v>
      </c>
      <c r="BI877" s="229">
        <f>IF(N877="nulová",J877,0)</f>
        <v>0</v>
      </c>
      <c r="BJ877" s="20" t="s">
        <v>172</v>
      </c>
      <c r="BK877" s="229">
        <f>ROUND(I877*H877,2)</f>
        <v>0</v>
      </c>
      <c r="BL877" s="20" t="s">
        <v>311</v>
      </c>
      <c r="BM877" s="228" t="s">
        <v>889</v>
      </c>
    </row>
    <row r="878" s="2" customFormat="1">
      <c r="A878" s="41"/>
      <c r="B878" s="42"/>
      <c r="C878" s="43"/>
      <c r="D878" s="230" t="s">
        <v>174</v>
      </c>
      <c r="E878" s="43"/>
      <c r="F878" s="231" t="s">
        <v>890</v>
      </c>
      <c r="G878" s="43"/>
      <c r="H878" s="43"/>
      <c r="I878" s="232"/>
      <c r="J878" s="43"/>
      <c r="K878" s="43"/>
      <c r="L878" s="47"/>
      <c r="M878" s="233"/>
      <c r="N878" s="234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174</v>
      </c>
      <c r="AU878" s="20" t="s">
        <v>84</v>
      </c>
    </row>
    <row r="879" s="13" customFormat="1">
      <c r="A879" s="13"/>
      <c r="B879" s="235"/>
      <c r="C879" s="236"/>
      <c r="D879" s="237" t="s">
        <v>176</v>
      </c>
      <c r="E879" s="238" t="s">
        <v>19</v>
      </c>
      <c r="F879" s="239" t="s">
        <v>396</v>
      </c>
      <c r="G879" s="236"/>
      <c r="H879" s="240">
        <v>21.899999999999999</v>
      </c>
      <c r="I879" s="241"/>
      <c r="J879" s="236"/>
      <c r="K879" s="236"/>
      <c r="L879" s="242"/>
      <c r="M879" s="243"/>
      <c r="N879" s="244"/>
      <c r="O879" s="244"/>
      <c r="P879" s="244"/>
      <c r="Q879" s="244"/>
      <c r="R879" s="244"/>
      <c r="S879" s="244"/>
      <c r="T879" s="245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6" t="s">
        <v>176</v>
      </c>
      <c r="AU879" s="246" t="s">
        <v>84</v>
      </c>
      <c r="AV879" s="13" t="s">
        <v>84</v>
      </c>
      <c r="AW879" s="13" t="s">
        <v>33</v>
      </c>
      <c r="AX879" s="13" t="s">
        <v>72</v>
      </c>
      <c r="AY879" s="246" t="s">
        <v>165</v>
      </c>
    </row>
    <row r="880" s="13" customFormat="1">
      <c r="A880" s="13"/>
      <c r="B880" s="235"/>
      <c r="C880" s="236"/>
      <c r="D880" s="237" t="s">
        <v>176</v>
      </c>
      <c r="E880" s="238" t="s">
        <v>19</v>
      </c>
      <c r="F880" s="239" t="s">
        <v>397</v>
      </c>
      <c r="G880" s="236"/>
      <c r="H880" s="240">
        <v>30.82</v>
      </c>
      <c r="I880" s="241"/>
      <c r="J880" s="236"/>
      <c r="K880" s="236"/>
      <c r="L880" s="242"/>
      <c r="M880" s="243"/>
      <c r="N880" s="244"/>
      <c r="O880" s="244"/>
      <c r="P880" s="244"/>
      <c r="Q880" s="244"/>
      <c r="R880" s="244"/>
      <c r="S880" s="244"/>
      <c r="T880" s="245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6" t="s">
        <v>176</v>
      </c>
      <c r="AU880" s="246" t="s">
        <v>84</v>
      </c>
      <c r="AV880" s="13" t="s">
        <v>84</v>
      </c>
      <c r="AW880" s="13" t="s">
        <v>33</v>
      </c>
      <c r="AX880" s="13" t="s">
        <v>72</v>
      </c>
      <c r="AY880" s="246" t="s">
        <v>165</v>
      </c>
    </row>
    <row r="881" s="13" customFormat="1">
      <c r="A881" s="13"/>
      <c r="B881" s="235"/>
      <c r="C881" s="236"/>
      <c r="D881" s="237" t="s">
        <v>176</v>
      </c>
      <c r="E881" s="238" t="s">
        <v>19</v>
      </c>
      <c r="F881" s="239" t="s">
        <v>398</v>
      </c>
      <c r="G881" s="236"/>
      <c r="H881" s="240">
        <v>87.599999999999994</v>
      </c>
      <c r="I881" s="241"/>
      <c r="J881" s="236"/>
      <c r="K881" s="236"/>
      <c r="L881" s="242"/>
      <c r="M881" s="243"/>
      <c r="N881" s="244"/>
      <c r="O881" s="244"/>
      <c r="P881" s="244"/>
      <c r="Q881" s="244"/>
      <c r="R881" s="244"/>
      <c r="S881" s="244"/>
      <c r="T881" s="245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6" t="s">
        <v>176</v>
      </c>
      <c r="AU881" s="246" t="s">
        <v>84</v>
      </c>
      <c r="AV881" s="13" t="s">
        <v>84</v>
      </c>
      <c r="AW881" s="13" t="s">
        <v>33</v>
      </c>
      <c r="AX881" s="13" t="s">
        <v>72</v>
      </c>
      <c r="AY881" s="246" t="s">
        <v>165</v>
      </c>
    </row>
    <row r="882" s="13" customFormat="1">
      <c r="A882" s="13"/>
      <c r="B882" s="235"/>
      <c r="C882" s="236"/>
      <c r="D882" s="237" t="s">
        <v>176</v>
      </c>
      <c r="E882" s="238" t="s">
        <v>19</v>
      </c>
      <c r="F882" s="239" t="s">
        <v>230</v>
      </c>
      <c r="G882" s="236"/>
      <c r="H882" s="240">
        <v>-5.319</v>
      </c>
      <c r="I882" s="241"/>
      <c r="J882" s="236"/>
      <c r="K882" s="236"/>
      <c r="L882" s="242"/>
      <c r="M882" s="243"/>
      <c r="N882" s="244"/>
      <c r="O882" s="244"/>
      <c r="P882" s="244"/>
      <c r="Q882" s="244"/>
      <c r="R882" s="244"/>
      <c r="S882" s="244"/>
      <c r="T882" s="245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6" t="s">
        <v>176</v>
      </c>
      <c r="AU882" s="246" t="s">
        <v>84</v>
      </c>
      <c r="AV882" s="13" t="s">
        <v>84</v>
      </c>
      <c r="AW882" s="13" t="s">
        <v>33</v>
      </c>
      <c r="AX882" s="13" t="s">
        <v>72</v>
      </c>
      <c r="AY882" s="246" t="s">
        <v>165</v>
      </c>
    </row>
    <row r="883" s="13" customFormat="1">
      <c r="A883" s="13"/>
      <c r="B883" s="235"/>
      <c r="C883" s="236"/>
      <c r="D883" s="237" t="s">
        <v>176</v>
      </c>
      <c r="E883" s="238" t="s">
        <v>19</v>
      </c>
      <c r="F883" s="239" t="s">
        <v>231</v>
      </c>
      <c r="G883" s="236"/>
      <c r="H883" s="240">
        <v>-1.1819999999999999</v>
      </c>
      <c r="I883" s="241"/>
      <c r="J883" s="236"/>
      <c r="K883" s="236"/>
      <c r="L883" s="242"/>
      <c r="M883" s="243"/>
      <c r="N883" s="244"/>
      <c r="O883" s="244"/>
      <c r="P883" s="244"/>
      <c r="Q883" s="244"/>
      <c r="R883" s="244"/>
      <c r="S883" s="244"/>
      <c r="T883" s="245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6" t="s">
        <v>176</v>
      </c>
      <c r="AU883" s="246" t="s">
        <v>84</v>
      </c>
      <c r="AV883" s="13" t="s">
        <v>84</v>
      </c>
      <c r="AW883" s="13" t="s">
        <v>33</v>
      </c>
      <c r="AX883" s="13" t="s">
        <v>72</v>
      </c>
      <c r="AY883" s="246" t="s">
        <v>165</v>
      </c>
    </row>
    <row r="884" s="13" customFormat="1">
      <c r="A884" s="13"/>
      <c r="B884" s="235"/>
      <c r="C884" s="236"/>
      <c r="D884" s="237" t="s">
        <v>176</v>
      </c>
      <c r="E884" s="238" t="s">
        <v>19</v>
      </c>
      <c r="F884" s="239" t="s">
        <v>232</v>
      </c>
      <c r="G884" s="236"/>
      <c r="H884" s="240">
        <v>-1.97</v>
      </c>
      <c r="I884" s="241"/>
      <c r="J884" s="236"/>
      <c r="K884" s="236"/>
      <c r="L884" s="242"/>
      <c r="M884" s="243"/>
      <c r="N884" s="244"/>
      <c r="O884" s="244"/>
      <c r="P884" s="244"/>
      <c r="Q884" s="244"/>
      <c r="R884" s="244"/>
      <c r="S884" s="244"/>
      <c r="T884" s="245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6" t="s">
        <v>176</v>
      </c>
      <c r="AU884" s="246" t="s">
        <v>84</v>
      </c>
      <c r="AV884" s="13" t="s">
        <v>84</v>
      </c>
      <c r="AW884" s="13" t="s">
        <v>33</v>
      </c>
      <c r="AX884" s="13" t="s">
        <v>72</v>
      </c>
      <c r="AY884" s="246" t="s">
        <v>165</v>
      </c>
    </row>
    <row r="885" s="13" customFormat="1">
      <c r="A885" s="13"/>
      <c r="B885" s="235"/>
      <c r="C885" s="236"/>
      <c r="D885" s="237" t="s">
        <v>176</v>
      </c>
      <c r="E885" s="238" t="s">
        <v>19</v>
      </c>
      <c r="F885" s="239" t="s">
        <v>233</v>
      </c>
      <c r="G885" s="236"/>
      <c r="H885" s="240">
        <v>-2.3639999999999999</v>
      </c>
      <c r="I885" s="241"/>
      <c r="J885" s="236"/>
      <c r="K885" s="236"/>
      <c r="L885" s="242"/>
      <c r="M885" s="243"/>
      <c r="N885" s="244"/>
      <c r="O885" s="244"/>
      <c r="P885" s="244"/>
      <c r="Q885" s="244"/>
      <c r="R885" s="244"/>
      <c r="S885" s="244"/>
      <c r="T885" s="245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6" t="s">
        <v>176</v>
      </c>
      <c r="AU885" s="246" t="s">
        <v>84</v>
      </c>
      <c r="AV885" s="13" t="s">
        <v>84</v>
      </c>
      <c r="AW885" s="13" t="s">
        <v>33</v>
      </c>
      <c r="AX885" s="13" t="s">
        <v>72</v>
      </c>
      <c r="AY885" s="246" t="s">
        <v>165</v>
      </c>
    </row>
    <row r="886" s="13" customFormat="1">
      <c r="A886" s="13"/>
      <c r="B886" s="235"/>
      <c r="C886" s="236"/>
      <c r="D886" s="237" t="s">
        <v>176</v>
      </c>
      <c r="E886" s="238" t="s">
        <v>19</v>
      </c>
      <c r="F886" s="239" t="s">
        <v>234</v>
      </c>
      <c r="G886" s="236"/>
      <c r="H886" s="240">
        <v>-3.9399999999999999</v>
      </c>
      <c r="I886" s="241"/>
      <c r="J886" s="236"/>
      <c r="K886" s="236"/>
      <c r="L886" s="242"/>
      <c r="M886" s="243"/>
      <c r="N886" s="244"/>
      <c r="O886" s="244"/>
      <c r="P886" s="244"/>
      <c r="Q886" s="244"/>
      <c r="R886" s="244"/>
      <c r="S886" s="244"/>
      <c r="T886" s="245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6" t="s">
        <v>176</v>
      </c>
      <c r="AU886" s="246" t="s">
        <v>84</v>
      </c>
      <c r="AV886" s="13" t="s">
        <v>84</v>
      </c>
      <c r="AW886" s="13" t="s">
        <v>33</v>
      </c>
      <c r="AX886" s="13" t="s">
        <v>72</v>
      </c>
      <c r="AY886" s="246" t="s">
        <v>165</v>
      </c>
    </row>
    <row r="887" s="15" customFormat="1">
      <c r="A887" s="15"/>
      <c r="B887" s="257"/>
      <c r="C887" s="258"/>
      <c r="D887" s="237" t="s">
        <v>176</v>
      </c>
      <c r="E887" s="259" t="s">
        <v>19</v>
      </c>
      <c r="F887" s="260" t="s">
        <v>198</v>
      </c>
      <c r="G887" s="258"/>
      <c r="H887" s="261">
        <v>125.545</v>
      </c>
      <c r="I887" s="262"/>
      <c r="J887" s="258"/>
      <c r="K887" s="258"/>
      <c r="L887" s="263"/>
      <c r="M887" s="264"/>
      <c r="N887" s="265"/>
      <c r="O887" s="265"/>
      <c r="P887" s="265"/>
      <c r="Q887" s="265"/>
      <c r="R887" s="265"/>
      <c r="S887" s="265"/>
      <c r="T887" s="266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67" t="s">
        <v>176</v>
      </c>
      <c r="AU887" s="267" t="s">
        <v>84</v>
      </c>
      <c r="AV887" s="15" t="s">
        <v>105</v>
      </c>
      <c r="AW887" s="15" t="s">
        <v>33</v>
      </c>
      <c r="AX887" s="15" t="s">
        <v>79</v>
      </c>
      <c r="AY887" s="267" t="s">
        <v>165</v>
      </c>
    </row>
    <row r="888" s="2" customFormat="1" ht="16.5" customHeight="1">
      <c r="A888" s="41"/>
      <c r="B888" s="42"/>
      <c r="C888" s="217" t="s">
        <v>891</v>
      </c>
      <c r="D888" s="217" t="s">
        <v>167</v>
      </c>
      <c r="E888" s="218" t="s">
        <v>892</v>
      </c>
      <c r="F888" s="219" t="s">
        <v>893</v>
      </c>
      <c r="G888" s="220" t="s">
        <v>170</v>
      </c>
      <c r="H888" s="221">
        <v>687.56799999999998</v>
      </c>
      <c r="I888" s="222"/>
      <c r="J888" s="223">
        <f>ROUND(I888*H888,2)</f>
        <v>0</v>
      </c>
      <c r="K888" s="219" t="s">
        <v>171</v>
      </c>
      <c r="L888" s="47"/>
      <c r="M888" s="224" t="s">
        <v>19</v>
      </c>
      <c r="N888" s="225" t="s">
        <v>46</v>
      </c>
      <c r="O888" s="87"/>
      <c r="P888" s="226">
        <f>O888*H888</f>
        <v>0</v>
      </c>
      <c r="Q888" s="226">
        <v>2.08E-06</v>
      </c>
      <c r="R888" s="226">
        <f>Q888*H888</f>
        <v>0.00143014144</v>
      </c>
      <c r="S888" s="226">
        <v>0.00014999999999999999</v>
      </c>
      <c r="T888" s="227">
        <f>S888*H888</f>
        <v>0.10313519999999998</v>
      </c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R888" s="228" t="s">
        <v>311</v>
      </c>
      <c r="AT888" s="228" t="s">
        <v>167</v>
      </c>
      <c r="AU888" s="228" t="s">
        <v>84</v>
      </c>
      <c r="AY888" s="20" t="s">
        <v>165</v>
      </c>
      <c r="BE888" s="229">
        <f>IF(N888="základní",J888,0)</f>
        <v>0</v>
      </c>
      <c r="BF888" s="229">
        <f>IF(N888="snížená",J888,0)</f>
        <v>0</v>
      </c>
      <c r="BG888" s="229">
        <f>IF(N888="zákl. přenesená",J888,0)</f>
        <v>0</v>
      </c>
      <c r="BH888" s="229">
        <f>IF(N888="sníž. přenesená",J888,0)</f>
        <v>0</v>
      </c>
      <c r="BI888" s="229">
        <f>IF(N888="nulová",J888,0)</f>
        <v>0</v>
      </c>
      <c r="BJ888" s="20" t="s">
        <v>172</v>
      </c>
      <c r="BK888" s="229">
        <f>ROUND(I888*H888,2)</f>
        <v>0</v>
      </c>
      <c r="BL888" s="20" t="s">
        <v>311</v>
      </c>
      <c r="BM888" s="228" t="s">
        <v>894</v>
      </c>
    </row>
    <row r="889" s="2" customFormat="1">
      <c r="A889" s="41"/>
      <c r="B889" s="42"/>
      <c r="C889" s="43"/>
      <c r="D889" s="230" t="s">
        <v>174</v>
      </c>
      <c r="E889" s="43"/>
      <c r="F889" s="231" t="s">
        <v>895</v>
      </c>
      <c r="G889" s="43"/>
      <c r="H889" s="43"/>
      <c r="I889" s="232"/>
      <c r="J889" s="43"/>
      <c r="K889" s="43"/>
      <c r="L889" s="47"/>
      <c r="M889" s="233"/>
      <c r="N889" s="234"/>
      <c r="O889" s="87"/>
      <c r="P889" s="87"/>
      <c r="Q889" s="87"/>
      <c r="R889" s="87"/>
      <c r="S889" s="87"/>
      <c r="T889" s="88"/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T889" s="20" t="s">
        <v>174</v>
      </c>
      <c r="AU889" s="20" t="s">
        <v>84</v>
      </c>
    </row>
    <row r="890" s="14" customFormat="1">
      <c r="A890" s="14"/>
      <c r="B890" s="247"/>
      <c r="C890" s="248"/>
      <c r="D890" s="237" t="s">
        <v>176</v>
      </c>
      <c r="E890" s="249" t="s">
        <v>19</v>
      </c>
      <c r="F890" s="250" t="s">
        <v>884</v>
      </c>
      <c r="G890" s="248"/>
      <c r="H890" s="249" t="s">
        <v>19</v>
      </c>
      <c r="I890" s="251"/>
      <c r="J890" s="248"/>
      <c r="K890" s="248"/>
      <c r="L890" s="252"/>
      <c r="M890" s="253"/>
      <c r="N890" s="254"/>
      <c r="O890" s="254"/>
      <c r="P890" s="254"/>
      <c r="Q890" s="254"/>
      <c r="R890" s="254"/>
      <c r="S890" s="254"/>
      <c r="T890" s="255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6" t="s">
        <v>176</v>
      </c>
      <c r="AU890" s="256" t="s">
        <v>84</v>
      </c>
      <c r="AV890" s="14" t="s">
        <v>79</v>
      </c>
      <c r="AW890" s="14" t="s">
        <v>33</v>
      </c>
      <c r="AX890" s="14" t="s">
        <v>72</v>
      </c>
      <c r="AY890" s="256" t="s">
        <v>165</v>
      </c>
    </row>
    <row r="891" s="13" customFormat="1">
      <c r="A891" s="13"/>
      <c r="B891" s="235"/>
      <c r="C891" s="236"/>
      <c r="D891" s="237" t="s">
        <v>176</v>
      </c>
      <c r="E891" s="238" t="s">
        <v>19</v>
      </c>
      <c r="F891" s="239" t="s">
        <v>360</v>
      </c>
      <c r="G891" s="236"/>
      <c r="H891" s="240">
        <v>51.5</v>
      </c>
      <c r="I891" s="241"/>
      <c r="J891" s="236"/>
      <c r="K891" s="236"/>
      <c r="L891" s="242"/>
      <c r="M891" s="243"/>
      <c r="N891" s="244"/>
      <c r="O891" s="244"/>
      <c r="P891" s="244"/>
      <c r="Q891" s="244"/>
      <c r="R891" s="244"/>
      <c r="S891" s="244"/>
      <c r="T891" s="245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6" t="s">
        <v>176</v>
      </c>
      <c r="AU891" s="246" t="s">
        <v>84</v>
      </c>
      <c r="AV891" s="13" t="s">
        <v>84</v>
      </c>
      <c r="AW891" s="13" t="s">
        <v>33</v>
      </c>
      <c r="AX891" s="13" t="s">
        <v>72</v>
      </c>
      <c r="AY891" s="246" t="s">
        <v>165</v>
      </c>
    </row>
    <row r="892" s="13" customFormat="1">
      <c r="A892" s="13"/>
      <c r="B892" s="235"/>
      <c r="C892" s="236"/>
      <c r="D892" s="237" t="s">
        <v>176</v>
      </c>
      <c r="E892" s="238" t="s">
        <v>19</v>
      </c>
      <c r="F892" s="239" t="s">
        <v>240</v>
      </c>
      <c r="G892" s="236"/>
      <c r="H892" s="240">
        <v>196.68000000000001</v>
      </c>
      <c r="I892" s="241"/>
      <c r="J892" s="236"/>
      <c r="K892" s="236"/>
      <c r="L892" s="242"/>
      <c r="M892" s="243"/>
      <c r="N892" s="244"/>
      <c r="O892" s="244"/>
      <c r="P892" s="244"/>
      <c r="Q892" s="244"/>
      <c r="R892" s="244"/>
      <c r="S892" s="244"/>
      <c r="T892" s="245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6" t="s">
        <v>176</v>
      </c>
      <c r="AU892" s="246" t="s">
        <v>84</v>
      </c>
      <c r="AV892" s="13" t="s">
        <v>84</v>
      </c>
      <c r="AW892" s="13" t="s">
        <v>33</v>
      </c>
      <c r="AX892" s="13" t="s">
        <v>72</v>
      </c>
      <c r="AY892" s="246" t="s">
        <v>165</v>
      </c>
    </row>
    <row r="893" s="13" customFormat="1">
      <c r="A893" s="13"/>
      <c r="B893" s="235"/>
      <c r="C893" s="236"/>
      <c r="D893" s="237" t="s">
        <v>176</v>
      </c>
      <c r="E893" s="238" t="s">
        <v>19</v>
      </c>
      <c r="F893" s="239" t="s">
        <v>210</v>
      </c>
      <c r="G893" s="236"/>
      <c r="H893" s="240">
        <v>-1.7729999999999999</v>
      </c>
      <c r="I893" s="241"/>
      <c r="J893" s="236"/>
      <c r="K893" s="236"/>
      <c r="L893" s="242"/>
      <c r="M893" s="243"/>
      <c r="N893" s="244"/>
      <c r="O893" s="244"/>
      <c r="P893" s="244"/>
      <c r="Q893" s="244"/>
      <c r="R893" s="244"/>
      <c r="S893" s="244"/>
      <c r="T893" s="245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6" t="s">
        <v>176</v>
      </c>
      <c r="AU893" s="246" t="s">
        <v>84</v>
      </c>
      <c r="AV893" s="13" t="s">
        <v>84</v>
      </c>
      <c r="AW893" s="13" t="s">
        <v>33</v>
      </c>
      <c r="AX893" s="13" t="s">
        <v>72</v>
      </c>
      <c r="AY893" s="246" t="s">
        <v>165</v>
      </c>
    </row>
    <row r="894" s="13" customFormat="1">
      <c r="A894" s="13"/>
      <c r="B894" s="235"/>
      <c r="C894" s="236"/>
      <c r="D894" s="237" t="s">
        <v>176</v>
      </c>
      <c r="E894" s="238" t="s">
        <v>19</v>
      </c>
      <c r="F894" s="239" t="s">
        <v>211</v>
      </c>
      <c r="G894" s="236"/>
      <c r="H894" s="240">
        <v>-9.4559999999999995</v>
      </c>
      <c r="I894" s="241"/>
      <c r="J894" s="236"/>
      <c r="K894" s="236"/>
      <c r="L894" s="242"/>
      <c r="M894" s="243"/>
      <c r="N894" s="244"/>
      <c r="O894" s="244"/>
      <c r="P894" s="244"/>
      <c r="Q894" s="244"/>
      <c r="R894" s="244"/>
      <c r="S894" s="244"/>
      <c r="T894" s="245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6" t="s">
        <v>176</v>
      </c>
      <c r="AU894" s="246" t="s">
        <v>84</v>
      </c>
      <c r="AV894" s="13" t="s">
        <v>84</v>
      </c>
      <c r="AW894" s="13" t="s">
        <v>33</v>
      </c>
      <c r="AX894" s="13" t="s">
        <v>72</v>
      </c>
      <c r="AY894" s="246" t="s">
        <v>165</v>
      </c>
    </row>
    <row r="895" s="13" customFormat="1">
      <c r="A895" s="13"/>
      <c r="B895" s="235"/>
      <c r="C895" s="236"/>
      <c r="D895" s="237" t="s">
        <v>176</v>
      </c>
      <c r="E895" s="238" t="s">
        <v>19</v>
      </c>
      <c r="F895" s="239" t="s">
        <v>212</v>
      </c>
      <c r="G895" s="236"/>
      <c r="H895" s="240">
        <v>-2.3639999999999999</v>
      </c>
      <c r="I895" s="241"/>
      <c r="J895" s="236"/>
      <c r="K895" s="236"/>
      <c r="L895" s="242"/>
      <c r="M895" s="243"/>
      <c r="N895" s="244"/>
      <c r="O895" s="244"/>
      <c r="P895" s="244"/>
      <c r="Q895" s="244"/>
      <c r="R895" s="244"/>
      <c r="S895" s="244"/>
      <c r="T895" s="245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6" t="s">
        <v>176</v>
      </c>
      <c r="AU895" s="246" t="s">
        <v>84</v>
      </c>
      <c r="AV895" s="13" t="s">
        <v>84</v>
      </c>
      <c r="AW895" s="13" t="s">
        <v>33</v>
      </c>
      <c r="AX895" s="13" t="s">
        <v>72</v>
      </c>
      <c r="AY895" s="246" t="s">
        <v>165</v>
      </c>
    </row>
    <row r="896" s="14" customFormat="1">
      <c r="A896" s="14"/>
      <c r="B896" s="247"/>
      <c r="C896" s="248"/>
      <c r="D896" s="237" t="s">
        <v>176</v>
      </c>
      <c r="E896" s="249" t="s">
        <v>19</v>
      </c>
      <c r="F896" s="250" t="s">
        <v>885</v>
      </c>
      <c r="G896" s="248"/>
      <c r="H896" s="249" t="s">
        <v>19</v>
      </c>
      <c r="I896" s="251"/>
      <c r="J896" s="248"/>
      <c r="K896" s="248"/>
      <c r="L896" s="252"/>
      <c r="M896" s="253"/>
      <c r="N896" s="254"/>
      <c r="O896" s="254"/>
      <c r="P896" s="254"/>
      <c r="Q896" s="254"/>
      <c r="R896" s="254"/>
      <c r="S896" s="254"/>
      <c r="T896" s="255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6" t="s">
        <v>176</v>
      </c>
      <c r="AU896" s="256" t="s">
        <v>84</v>
      </c>
      <c r="AV896" s="14" t="s">
        <v>79</v>
      </c>
      <c r="AW896" s="14" t="s">
        <v>33</v>
      </c>
      <c r="AX896" s="14" t="s">
        <v>72</v>
      </c>
      <c r="AY896" s="256" t="s">
        <v>165</v>
      </c>
    </row>
    <row r="897" s="13" customFormat="1">
      <c r="A897" s="13"/>
      <c r="B897" s="235"/>
      <c r="C897" s="236"/>
      <c r="D897" s="237" t="s">
        <v>176</v>
      </c>
      <c r="E897" s="238" t="s">
        <v>19</v>
      </c>
      <c r="F897" s="239" t="s">
        <v>622</v>
      </c>
      <c r="G897" s="236"/>
      <c r="H897" s="240">
        <v>130.19999999999999</v>
      </c>
      <c r="I897" s="241"/>
      <c r="J897" s="236"/>
      <c r="K897" s="236"/>
      <c r="L897" s="242"/>
      <c r="M897" s="243"/>
      <c r="N897" s="244"/>
      <c r="O897" s="244"/>
      <c r="P897" s="244"/>
      <c r="Q897" s="244"/>
      <c r="R897" s="244"/>
      <c r="S897" s="244"/>
      <c r="T897" s="245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6" t="s">
        <v>176</v>
      </c>
      <c r="AU897" s="246" t="s">
        <v>84</v>
      </c>
      <c r="AV897" s="13" t="s">
        <v>84</v>
      </c>
      <c r="AW897" s="13" t="s">
        <v>33</v>
      </c>
      <c r="AX897" s="13" t="s">
        <v>72</v>
      </c>
      <c r="AY897" s="246" t="s">
        <v>165</v>
      </c>
    </row>
    <row r="898" s="13" customFormat="1">
      <c r="A898" s="13"/>
      <c r="B898" s="235"/>
      <c r="C898" s="236"/>
      <c r="D898" s="237" t="s">
        <v>176</v>
      </c>
      <c r="E898" s="238" t="s">
        <v>19</v>
      </c>
      <c r="F898" s="239" t="s">
        <v>578</v>
      </c>
      <c r="G898" s="236"/>
      <c r="H898" s="240">
        <v>29.370000000000001</v>
      </c>
      <c r="I898" s="241"/>
      <c r="J898" s="236"/>
      <c r="K898" s="236"/>
      <c r="L898" s="242"/>
      <c r="M898" s="243"/>
      <c r="N898" s="244"/>
      <c r="O898" s="244"/>
      <c r="P898" s="244"/>
      <c r="Q898" s="244"/>
      <c r="R898" s="244"/>
      <c r="S898" s="244"/>
      <c r="T898" s="245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6" t="s">
        <v>176</v>
      </c>
      <c r="AU898" s="246" t="s">
        <v>84</v>
      </c>
      <c r="AV898" s="13" t="s">
        <v>84</v>
      </c>
      <c r="AW898" s="13" t="s">
        <v>33</v>
      </c>
      <c r="AX898" s="13" t="s">
        <v>72</v>
      </c>
      <c r="AY898" s="246" t="s">
        <v>165</v>
      </c>
    </row>
    <row r="899" s="13" customFormat="1">
      <c r="A899" s="13"/>
      <c r="B899" s="235"/>
      <c r="C899" s="236"/>
      <c r="D899" s="237" t="s">
        <v>176</v>
      </c>
      <c r="E899" s="238" t="s">
        <v>19</v>
      </c>
      <c r="F899" s="239" t="s">
        <v>214</v>
      </c>
      <c r="G899" s="236"/>
      <c r="H899" s="240">
        <v>322.76400000000001</v>
      </c>
      <c r="I899" s="241"/>
      <c r="J899" s="236"/>
      <c r="K899" s="236"/>
      <c r="L899" s="242"/>
      <c r="M899" s="243"/>
      <c r="N899" s="244"/>
      <c r="O899" s="244"/>
      <c r="P899" s="244"/>
      <c r="Q899" s="244"/>
      <c r="R899" s="244"/>
      <c r="S899" s="244"/>
      <c r="T899" s="245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6" t="s">
        <v>176</v>
      </c>
      <c r="AU899" s="246" t="s">
        <v>84</v>
      </c>
      <c r="AV899" s="13" t="s">
        <v>84</v>
      </c>
      <c r="AW899" s="13" t="s">
        <v>33</v>
      </c>
      <c r="AX899" s="13" t="s">
        <v>72</v>
      </c>
      <c r="AY899" s="246" t="s">
        <v>165</v>
      </c>
    </row>
    <row r="900" s="13" customFormat="1">
      <c r="A900" s="13"/>
      <c r="B900" s="235"/>
      <c r="C900" s="236"/>
      <c r="D900" s="237" t="s">
        <v>176</v>
      </c>
      <c r="E900" s="238" t="s">
        <v>19</v>
      </c>
      <c r="F900" s="239" t="s">
        <v>210</v>
      </c>
      <c r="G900" s="236"/>
      <c r="H900" s="240">
        <v>-1.7729999999999999</v>
      </c>
      <c r="I900" s="241"/>
      <c r="J900" s="236"/>
      <c r="K900" s="236"/>
      <c r="L900" s="242"/>
      <c r="M900" s="243"/>
      <c r="N900" s="244"/>
      <c r="O900" s="244"/>
      <c r="P900" s="244"/>
      <c r="Q900" s="244"/>
      <c r="R900" s="244"/>
      <c r="S900" s="244"/>
      <c r="T900" s="245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6" t="s">
        <v>176</v>
      </c>
      <c r="AU900" s="246" t="s">
        <v>84</v>
      </c>
      <c r="AV900" s="13" t="s">
        <v>84</v>
      </c>
      <c r="AW900" s="13" t="s">
        <v>33</v>
      </c>
      <c r="AX900" s="13" t="s">
        <v>72</v>
      </c>
      <c r="AY900" s="246" t="s">
        <v>165</v>
      </c>
    </row>
    <row r="901" s="13" customFormat="1">
      <c r="A901" s="13"/>
      <c r="B901" s="235"/>
      <c r="C901" s="236"/>
      <c r="D901" s="237" t="s">
        <v>176</v>
      </c>
      <c r="E901" s="238" t="s">
        <v>19</v>
      </c>
      <c r="F901" s="239" t="s">
        <v>215</v>
      </c>
      <c r="G901" s="236"/>
      <c r="H901" s="240">
        <v>-9.4559999999999995</v>
      </c>
      <c r="I901" s="241"/>
      <c r="J901" s="236"/>
      <c r="K901" s="236"/>
      <c r="L901" s="242"/>
      <c r="M901" s="243"/>
      <c r="N901" s="244"/>
      <c r="O901" s="244"/>
      <c r="P901" s="244"/>
      <c r="Q901" s="244"/>
      <c r="R901" s="244"/>
      <c r="S901" s="244"/>
      <c r="T901" s="245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6" t="s">
        <v>176</v>
      </c>
      <c r="AU901" s="246" t="s">
        <v>84</v>
      </c>
      <c r="AV901" s="13" t="s">
        <v>84</v>
      </c>
      <c r="AW901" s="13" t="s">
        <v>33</v>
      </c>
      <c r="AX901" s="13" t="s">
        <v>72</v>
      </c>
      <c r="AY901" s="246" t="s">
        <v>165</v>
      </c>
    </row>
    <row r="902" s="13" customFormat="1">
      <c r="A902" s="13"/>
      <c r="B902" s="235"/>
      <c r="C902" s="236"/>
      <c r="D902" s="237" t="s">
        <v>176</v>
      </c>
      <c r="E902" s="238" t="s">
        <v>19</v>
      </c>
      <c r="F902" s="239" t="s">
        <v>216</v>
      </c>
      <c r="G902" s="236"/>
      <c r="H902" s="240">
        <v>-12.608000000000001</v>
      </c>
      <c r="I902" s="241"/>
      <c r="J902" s="236"/>
      <c r="K902" s="236"/>
      <c r="L902" s="242"/>
      <c r="M902" s="243"/>
      <c r="N902" s="244"/>
      <c r="O902" s="244"/>
      <c r="P902" s="244"/>
      <c r="Q902" s="244"/>
      <c r="R902" s="244"/>
      <c r="S902" s="244"/>
      <c r="T902" s="245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6" t="s">
        <v>176</v>
      </c>
      <c r="AU902" s="246" t="s">
        <v>84</v>
      </c>
      <c r="AV902" s="13" t="s">
        <v>84</v>
      </c>
      <c r="AW902" s="13" t="s">
        <v>33</v>
      </c>
      <c r="AX902" s="13" t="s">
        <v>72</v>
      </c>
      <c r="AY902" s="246" t="s">
        <v>165</v>
      </c>
    </row>
    <row r="903" s="13" customFormat="1">
      <c r="A903" s="13"/>
      <c r="B903" s="235"/>
      <c r="C903" s="236"/>
      <c r="D903" s="237" t="s">
        <v>176</v>
      </c>
      <c r="E903" s="238" t="s">
        <v>19</v>
      </c>
      <c r="F903" s="239" t="s">
        <v>217</v>
      </c>
      <c r="G903" s="236"/>
      <c r="H903" s="240">
        <v>-5.516</v>
      </c>
      <c r="I903" s="241"/>
      <c r="J903" s="236"/>
      <c r="K903" s="236"/>
      <c r="L903" s="242"/>
      <c r="M903" s="243"/>
      <c r="N903" s="244"/>
      <c r="O903" s="244"/>
      <c r="P903" s="244"/>
      <c r="Q903" s="244"/>
      <c r="R903" s="244"/>
      <c r="S903" s="244"/>
      <c r="T903" s="245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6" t="s">
        <v>176</v>
      </c>
      <c r="AU903" s="246" t="s">
        <v>84</v>
      </c>
      <c r="AV903" s="13" t="s">
        <v>84</v>
      </c>
      <c r="AW903" s="13" t="s">
        <v>33</v>
      </c>
      <c r="AX903" s="13" t="s">
        <v>72</v>
      </c>
      <c r="AY903" s="246" t="s">
        <v>165</v>
      </c>
    </row>
    <row r="904" s="15" customFormat="1">
      <c r="A904" s="15"/>
      <c r="B904" s="257"/>
      <c r="C904" s="258"/>
      <c r="D904" s="237" t="s">
        <v>176</v>
      </c>
      <c r="E904" s="259" t="s">
        <v>19</v>
      </c>
      <c r="F904" s="260" t="s">
        <v>198</v>
      </c>
      <c r="G904" s="258"/>
      <c r="H904" s="261">
        <v>687.56799999999998</v>
      </c>
      <c r="I904" s="262"/>
      <c r="J904" s="258"/>
      <c r="K904" s="258"/>
      <c r="L904" s="263"/>
      <c r="M904" s="264"/>
      <c r="N904" s="265"/>
      <c r="O904" s="265"/>
      <c r="P904" s="265"/>
      <c r="Q904" s="265"/>
      <c r="R904" s="265"/>
      <c r="S904" s="265"/>
      <c r="T904" s="266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67" t="s">
        <v>176</v>
      </c>
      <c r="AU904" s="267" t="s">
        <v>84</v>
      </c>
      <c r="AV904" s="15" t="s">
        <v>105</v>
      </c>
      <c r="AW904" s="15" t="s">
        <v>33</v>
      </c>
      <c r="AX904" s="15" t="s">
        <v>79</v>
      </c>
      <c r="AY904" s="267" t="s">
        <v>165</v>
      </c>
    </row>
    <row r="905" s="2" customFormat="1" ht="16.5" customHeight="1">
      <c r="A905" s="41"/>
      <c r="B905" s="42"/>
      <c r="C905" s="217" t="s">
        <v>896</v>
      </c>
      <c r="D905" s="217" t="s">
        <v>167</v>
      </c>
      <c r="E905" s="218" t="s">
        <v>897</v>
      </c>
      <c r="F905" s="219" t="s">
        <v>898</v>
      </c>
      <c r="G905" s="220" t="s">
        <v>170</v>
      </c>
      <c r="H905" s="221">
        <v>125.545</v>
      </c>
      <c r="I905" s="222"/>
      <c r="J905" s="223">
        <f>ROUND(I905*H905,2)</f>
        <v>0</v>
      </c>
      <c r="K905" s="219" t="s">
        <v>171</v>
      </c>
      <c r="L905" s="47"/>
      <c r="M905" s="224" t="s">
        <v>19</v>
      </c>
      <c r="N905" s="225" t="s">
        <v>46</v>
      </c>
      <c r="O905" s="87"/>
      <c r="P905" s="226">
        <f>O905*H905</f>
        <v>0</v>
      </c>
      <c r="Q905" s="226">
        <v>2.08E-06</v>
      </c>
      <c r="R905" s="226">
        <f>Q905*H905</f>
        <v>0.00026113360000000002</v>
      </c>
      <c r="S905" s="226">
        <v>0.00014999999999999999</v>
      </c>
      <c r="T905" s="227">
        <f>S905*H905</f>
        <v>0.018831749999999998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228" t="s">
        <v>311</v>
      </c>
      <c r="AT905" s="228" t="s">
        <v>167</v>
      </c>
      <c r="AU905" s="228" t="s">
        <v>84</v>
      </c>
      <c r="AY905" s="20" t="s">
        <v>165</v>
      </c>
      <c r="BE905" s="229">
        <f>IF(N905="základní",J905,0)</f>
        <v>0</v>
      </c>
      <c r="BF905" s="229">
        <f>IF(N905="snížená",J905,0)</f>
        <v>0</v>
      </c>
      <c r="BG905" s="229">
        <f>IF(N905="zákl. přenesená",J905,0)</f>
        <v>0</v>
      </c>
      <c r="BH905" s="229">
        <f>IF(N905="sníž. přenesená",J905,0)</f>
        <v>0</v>
      </c>
      <c r="BI905" s="229">
        <f>IF(N905="nulová",J905,0)</f>
        <v>0</v>
      </c>
      <c r="BJ905" s="20" t="s">
        <v>172</v>
      </c>
      <c r="BK905" s="229">
        <f>ROUND(I905*H905,2)</f>
        <v>0</v>
      </c>
      <c r="BL905" s="20" t="s">
        <v>311</v>
      </c>
      <c r="BM905" s="228" t="s">
        <v>899</v>
      </c>
    </row>
    <row r="906" s="2" customFormat="1">
      <c r="A906" s="41"/>
      <c r="B906" s="42"/>
      <c r="C906" s="43"/>
      <c r="D906" s="230" t="s">
        <v>174</v>
      </c>
      <c r="E906" s="43"/>
      <c r="F906" s="231" t="s">
        <v>900</v>
      </c>
      <c r="G906" s="43"/>
      <c r="H906" s="43"/>
      <c r="I906" s="232"/>
      <c r="J906" s="43"/>
      <c r="K906" s="43"/>
      <c r="L906" s="47"/>
      <c r="M906" s="233"/>
      <c r="N906" s="234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0" t="s">
        <v>174</v>
      </c>
      <c r="AU906" s="20" t="s">
        <v>84</v>
      </c>
    </row>
    <row r="907" s="13" customFormat="1">
      <c r="A907" s="13"/>
      <c r="B907" s="235"/>
      <c r="C907" s="236"/>
      <c r="D907" s="237" t="s">
        <v>176</v>
      </c>
      <c r="E907" s="238" t="s">
        <v>19</v>
      </c>
      <c r="F907" s="239" t="s">
        <v>396</v>
      </c>
      <c r="G907" s="236"/>
      <c r="H907" s="240">
        <v>21.899999999999999</v>
      </c>
      <c r="I907" s="241"/>
      <c r="J907" s="236"/>
      <c r="K907" s="236"/>
      <c r="L907" s="242"/>
      <c r="M907" s="243"/>
      <c r="N907" s="244"/>
      <c r="O907" s="244"/>
      <c r="P907" s="244"/>
      <c r="Q907" s="244"/>
      <c r="R907" s="244"/>
      <c r="S907" s="244"/>
      <c r="T907" s="245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6" t="s">
        <v>176</v>
      </c>
      <c r="AU907" s="246" t="s">
        <v>84</v>
      </c>
      <c r="AV907" s="13" t="s">
        <v>84</v>
      </c>
      <c r="AW907" s="13" t="s">
        <v>33</v>
      </c>
      <c r="AX907" s="13" t="s">
        <v>72</v>
      </c>
      <c r="AY907" s="246" t="s">
        <v>165</v>
      </c>
    </row>
    <row r="908" s="13" customFormat="1">
      <c r="A908" s="13"/>
      <c r="B908" s="235"/>
      <c r="C908" s="236"/>
      <c r="D908" s="237" t="s">
        <v>176</v>
      </c>
      <c r="E908" s="238" t="s">
        <v>19</v>
      </c>
      <c r="F908" s="239" t="s">
        <v>397</v>
      </c>
      <c r="G908" s="236"/>
      <c r="H908" s="240">
        <v>30.82</v>
      </c>
      <c r="I908" s="241"/>
      <c r="J908" s="236"/>
      <c r="K908" s="236"/>
      <c r="L908" s="242"/>
      <c r="M908" s="243"/>
      <c r="N908" s="244"/>
      <c r="O908" s="244"/>
      <c r="P908" s="244"/>
      <c r="Q908" s="244"/>
      <c r="R908" s="244"/>
      <c r="S908" s="244"/>
      <c r="T908" s="245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6" t="s">
        <v>176</v>
      </c>
      <c r="AU908" s="246" t="s">
        <v>84</v>
      </c>
      <c r="AV908" s="13" t="s">
        <v>84</v>
      </c>
      <c r="AW908" s="13" t="s">
        <v>33</v>
      </c>
      <c r="AX908" s="13" t="s">
        <v>72</v>
      </c>
      <c r="AY908" s="246" t="s">
        <v>165</v>
      </c>
    </row>
    <row r="909" s="13" customFormat="1">
      <c r="A909" s="13"/>
      <c r="B909" s="235"/>
      <c r="C909" s="236"/>
      <c r="D909" s="237" t="s">
        <v>176</v>
      </c>
      <c r="E909" s="238" t="s">
        <v>19</v>
      </c>
      <c r="F909" s="239" t="s">
        <v>398</v>
      </c>
      <c r="G909" s="236"/>
      <c r="H909" s="240">
        <v>87.599999999999994</v>
      </c>
      <c r="I909" s="241"/>
      <c r="J909" s="236"/>
      <c r="K909" s="236"/>
      <c r="L909" s="242"/>
      <c r="M909" s="243"/>
      <c r="N909" s="244"/>
      <c r="O909" s="244"/>
      <c r="P909" s="244"/>
      <c r="Q909" s="244"/>
      <c r="R909" s="244"/>
      <c r="S909" s="244"/>
      <c r="T909" s="245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6" t="s">
        <v>176</v>
      </c>
      <c r="AU909" s="246" t="s">
        <v>84</v>
      </c>
      <c r="AV909" s="13" t="s">
        <v>84</v>
      </c>
      <c r="AW909" s="13" t="s">
        <v>33</v>
      </c>
      <c r="AX909" s="13" t="s">
        <v>72</v>
      </c>
      <c r="AY909" s="246" t="s">
        <v>165</v>
      </c>
    </row>
    <row r="910" s="13" customFormat="1">
      <c r="A910" s="13"/>
      <c r="B910" s="235"/>
      <c r="C910" s="236"/>
      <c r="D910" s="237" t="s">
        <v>176</v>
      </c>
      <c r="E910" s="238" t="s">
        <v>19</v>
      </c>
      <c r="F910" s="239" t="s">
        <v>230</v>
      </c>
      <c r="G910" s="236"/>
      <c r="H910" s="240">
        <v>-5.319</v>
      </c>
      <c r="I910" s="241"/>
      <c r="J910" s="236"/>
      <c r="K910" s="236"/>
      <c r="L910" s="242"/>
      <c r="M910" s="243"/>
      <c r="N910" s="244"/>
      <c r="O910" s="244"/>
      <c r="P910" s="244"/>
      <c r="Q910" s="244"/>
      <c r="R910" s="244"/>
      <c r="S910" s="244"/>
      <c r="T910" s="245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6" t="s">
        <v>176</v>
      </c>
      <c r="AU910" s="246" t="s">
        <v>84</v>
      </c>
      <c r="AV910" s="13" t="s">
        <v>84</v>
      </c>
      <c r="AW910" s="13" t="s">
        <v>33</v>
      </c>
      <c r="AX910" s="13" t="s">
        <v>72</v>
      </c>
      <c r="AY910" s="246" t="s">
        <v>165</v>
      </c>
    </row>
    <row r="911" s="13" customFormat="1">
      <c r="A911" s="13"/>
      <c r="B911" s="235"/>
      <c r="C911" s="236"/>
      <c r="D911" s="237" t="s">
        <v>176</v>
      </c>
      <c r="E911" s="238" t="s">
        <v>19</v>
      </c>
      <c r="F911" s="239" t="s">
        <v>231</v>
      </c>
      <c r="G911" s="236"/>
      <c r="H911" s="240">
        <v>-1.1819999999999999</v>
      </c>
      <c r="I911" s="241"/>
      <c r="J911" s="236"/>
      <c r="K911" s="236"/>
      <c r="L911" s="242"/>
      <c r="M911" s="243"/>
      <c r="N911" s="244"/>
      <c r="O911" s="244"/>
      <c r="P911" s="244"/>
      <c r="Q911" s="244"/>
      <c r="R911" s="244"/>
      <c r="S911" s="244"/>
      <c r="T911" s="245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6" t="s">
        <v>176</v>
      </c>
      <c r="AU911" s="246" t="s">
        <v>84</v>
      </c>
      <c r="AV911" s="13" t="s">
        <v>84</v>
      </c>
      <c r="AW911" s="13" t="s">
        <v>33</v>
      </c>
      <c r="AX911" s="13" t="s">
        <v>72</v>
      </c>
      <c r="AY911" s="246" t="s">
        <v>165</v>
      </c>
    </row>
    <row r="912" s="13" customFormat="1">
      <c r="A912" s="13"/>
      <c r="B912" s="235"/>
      <c r="C912" s="236"/>
      <c r="D912" s="237" t="s">
        <v>176</v>
      </c>
      <c r="E912" s="238" t="s">
        <v>19</v>
      </c>
      <c r="F912" s="239" t="s">
        <v>232</v>
      </c>
      <c r="G912" s="236"/>
      <c r="H912" s="240">
        <v>-1.97</v>
      </c>
      <c r="I912" s="241"/>
      <c r="J912" s="236"/>
      <c r="K912" s="236"/>
      <c r="L912" s="242"/>
      <c r="M912" s="243"/>
      <c r="N912" s="244"/>
      <c r="O912" s="244"/>
      <c r="P912" s="244"/>
      <c r="Q912" s="244"/>
      <c r="R912" s="244"/>
      <c r="S912" s="244"/>
      <c r="T912" s="245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6" t="s">
        <v>176</v>
      </c>
      <c r="AU912" s="246" t="s">
        <v>84</v>
      </c>
      <c r="AV912" s="13" t="s">
        <v>84</v>
      </c>
      <c r="AW912" s="13" t="s">
        <v>33</v>
      </c>
      <c r="AX912" s="13" t="s">
        <v>72</v>
      </c>
      <c r="AY912" s="246" t="s">
        <v>165</v>
      </c>
    </row>
    <row r="913" s="13" customFormat="1">
      <c r="A913" s="13"/>
      <c r="B913" s="235"/>
      <c r="C913" s="236"/>
      <c r="D913" s="237" t="s">
        <v>176</v>
      </c>
      <c r="E913" s="238" t="s">
        <v>19</v>
      </c>
      <c r="F913" s="239" t="s">
        <v>233</v>
      </c>
      <c r="G913" s="236"/>
      <c r="H913" s="240">
        <v>-2.3639999999999999</v>
      </c>
      <c r="I913" s="241"/>
      <c r="J913" s="236"/>
      <c r="K913" s="236"/>
      <c r="L913" s="242"/>
      <c r="M913" s="243"/>
      <c r="N913" s="244"/>
      <c r="O913" s="244"/>
      <c r="P913" s="244"/>
      <c r="Q913" s="244"/>
      <c r="R913" s="244"/>
      <c r="S913" s="244"/>
      <c r="T913" s="245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6" t="s">
        <v>176</v>
      </c>
      <c r="AU913" s="246" t="s">
        <v>84</v>
      </c>
      <c r="AV913" s="13" t="s">
        <v>84</v>
      </c>
      <c r="AW913" s="13" t="s">
        <v>33</v>
      </c>
      <c r="AX913" s="13" t="s">
        <v>72</v>
      </c>
      <c r="AY913" s="246" t="s">
        <v>165</v>
      </c>
    </row>
    <row r="914" s="13" customFormat="1">
      <c r="A914" s="13"/>
      <c r="B914" s="235"/>
      <c r="C914" s="236"/>
      <c r="D914" s="237" t="s">
        <v>176</v>
      </c>
      <c r="E914" s="238" t="s">
        <v>19</v>
      </c>
      <c r="F914" s="239" t="s">
        <v>234</v>
      </c>
      <c r="G914" s="236"/>
      <c r="H914" s="240">
        <v>-3.9399999999999999</v>
      </c>
      <c r="I914" s="241"/>
      <c r="J914" s="236"/>
      <c r="K914" s="236"/>
      <c r="L914" s="242"/>
      <c r="M914" s="243"/>
      <c r="N914" s="244"/>
      <c r="O914" s="244"/>
      <c r="P914" s="244"/>
      <c r="Q914" s="244"/>
      <c r="R914" s="244"/>
      <c r="S914" s="244"/>
      <c r="T914" s="245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6" t="s">
        <v>176</v>
      </c>
      <c r="AU914" s="246" t="s">
        <v>84</v>
      </c>
      <c r="AV914" s="13" t="s">
        <v>84</v>
      </c>
      <c r="AW914" s="13" t="s">
        <v>33</v>
      </c>
      <c r="AX914" s="13" t="s">
        <v>72</v>
      </c>
      <c r="AY914" s="246" t="s">
        <v>165</v>
      </c>
    </row>
    <row r="915" s="15" customFormat="1">
      <c r="A915" s="15"/>
      <c r="B915" s="257"/>
      <c r="C915" s="258"/>
      <c r="D915" s="237" t="s">
        <v>176</v>
      </c>
      <c r="E915" s="259" t="s">
        <v>19</v>
      </c>
      <c r="F915" s="260" t="s">
        <v>198</v>
      </c>
      <c r="G915" s="258"/>
      <c r="H915" s="261">
        <v>125.545</v>
      </c>
      <c r="I915" s="262"/>
      <c r="J915" s="258"/>
      <c r="K915" s="258"/>
      <c r="L915" s="263"/>
      <c r="M915" s="264"/>
      <c r="N915" s="265"/>
      <c r="O915" s="265"/>
      <c r="P915" s="265"/>
      <c r="Q915" s="265"/>
      <c r="R915" s="265"/>
      <c r="S915" s="265"/>
      <c r="T915" s="266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67" t="s">
        <v>176</v>
      </c>
      <c r="AU915" s="267" t="s">
        <v>84</v>
      </c>
      <c r="AV915" s="15" t="s">
        <v>105</v>
      </c>
      <c r="AW915" s="15" t="s">
        <v>33</v>
      </c>
      <c r="AX915" s="15" t="s">
        <v>79</v>
      </c>
      <c r="AY915" s="267" t="s">
        <v>165</v>
      </c>
    </row>
    <row r="916" s="2" customFormat="1" ht="16.5" customHeight="1">
      <c r="A916" s="41"/>
      <c r="B916" s="42"/>
      <c r="C916" s="217" t="s">
        <v>901</v>
      </c>
      <c r="D916" s="217" t="s">
        <v>167</v>
      </c>
      <c r="E916" s="218" t="s">
        <v>902</v>
      </c>
      <c r="F916" s="219" t="s">
        <v>903</v>
      </c>
      <c r="G916" s="220" t="s">
        <v>170</v>
      </c>
      <c r="H916" s="221">
        <v>527.99800000000005</v>
      </c>
      <c r="I916" s="222"/>
      <c r="J916" s="223">
        <f>ROUND(I916*H916,2)</f>
        <v>0</v>
      </c>
      <c r="K916" s="219" t="s">
        <v>171</v>
      </c>
      <c r="L916" s="47"/>
      <c r="M916" s="224" t="s">
        <v>19</v>
      </c>
      <c r="N916" s="225" t="s">
        <v>46</v>
      </c>
      <c r="O916" s="87"/>
      <c r="P916" s="226">
        <f>O916*H916</f>
        <v>0</v>
      </c>
      <c r="Q916" s="226">
        <v>0.001</v>
      </c>
      <c r="R916" s="226">
        <f>Q916*H916</f>
        <v>0.52799800000000008</v>
      </c>
      <c r="S916" s="226">
        <v>0.00031</v>
      </c>
      <c r="T916" s="227">
        <f>S916*H916</f>
        <v>0.16367938000000001</v>
      </c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R916" s="228" t="s">
        <v>311</v>
      </c>
      <c r="AT916" s="228" t="s">
        <v>167</v>
      </c>
      <c r="AU916" s="228" t="s">
        <v>84</v>
      </c>
      <c r="AY916" s="20" t="s">
        <v>165</v>
      </c>
      <c r="BE916" s="229">
        <f>IF(N916="základní",J916,0)</f>
        <v>0</v>
      </c>
      <c r="BF916" s="229">
        <f>IF(N916="snížená",J916,0)</f>
        <v>0</v>
      </c>
      <c r="BG916" s="229">
        <f>IF(N916="zákl. přenesená",J916,0)</f>
        <v>0</v>
      </c>
      <c r="BH916" s="229">
        <f>IF(N916="sníž. přenesená",J916,0)</f>
        <v>0</v>
      </c>
      <c r="BI916" s="229">
        <f>IF(N916="nulová",J916,0)</f>
        <v>0</v>
      </c>
      <c r="BJ916" s="20" t="s">
        <v>172</v>
      </c>
      <c r="BK916" s="229">
        <f>ROUND(I916*H916,2)</f>
        <v>0</v>
      </c>
      <c r="BL916" s="20" t="s">
        <v>311</v>
      </c>
      <c r="BM916" s="228" t="s">
        <v>904</v>
      </c>
    </row>
    <row r="917" s="2" customFormat="1">
      <c r="A917" s="41"/>
      <c r="B917" s="42"/>
      <c r="C917" s="43"/>
      <c r="D917" s="230" t="s">
        <v>174</v>
      </c>
      <c r="E917" s="43"/>
      <c r="F917" s="231" t="s">
        <v>905</v>
      </c>
      <c r="G917" s="43"/>
      <c r="H917" s="43"/>
      <c r="I917" s="232"/>
      <c r="J917" s="43"/>
      <c r="K917" s="43"/>
      <c r="L917" s="47"/>
      <c r="M917" s="233"/>
      <c r="N917" s="234"/>
      <c r="O917" s="87"/>
      <c r="P917" s="87"/>
      <c r="Q917" s="87"/>
      <c r="R917" s="87"/>
      <c r="S917" s="87"/>
      <c r="T917" s="88"/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T917" s="20" t="s">
        <v>174</v>
      </c>
      <c r="AU917" s="20" t="s">
        <v>84</v>
      </c>
    </row>
    <row r="918" s="14" customFormat="1">
      <c r="A918" s="14"/>
      <c r="B918" s="247"/>
      <c r="C918" s="248"/>
      <c r="D918" s="237" t="s">
        <v>176</v>
      </c>
      <c r="E918" s="249" t="s">
        <v>19</v>
      </c>
      <c r="F918" s="250" t="s">
        <v>884</v>
      </c>
      <c r="G918" s="248"/>
      <c r="H918" s="249" t="s">
        <v>19</v>
      </c>
      <c r="I918" s="251"/>
      <c r="J918" s="248"/>
      <c r="K918" s="248"/>
      <c r="L918" s="252"/>
      <c r="M918" s="253"/>
      <c r="N918" s="254"/>
      <c r="O918" s="254"/>
      <c r="P918" s="254"/>
      <c r="Q918" s="254"/>
      <c r="R918" s="254"/>
      <c r="S918" s="254"/>
      <c r="T918" s="255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6" t="s">
        <v>176</v>
      </c>
      <c r="AU918" s="256" t="s">
        <v>84</v>
      </c>
      <c r="AV918" s="14" t="s">
        <v>79</v>
      </c>
      <c r="AW918" s="14" t="s">
        <v>33</v>
      </c>
      <c r="AX918" s="14" t="s">
        <v>72</v>
      </c>
      <c r="AY918" s="256" t="s">
        <v>165</v>
      </c>
    </row>
    <row r="919" s="13" customFormat="1">
      <c r="A919" s="13"/>
      <c r="B919" s="235"/>
      <c r="C919" s="236"/>
      <c r="D919" s="237" t="s">
        <v>176</v>
      </c>
      <c r="E919" s="238" t="s">
        <v>19</v>
      </c>
      <c r="F919" s="239" t="s">
        <v>360</v>
      </c>
      <c r="G919" s="236"/>
      <c r="H919" s="240">
        <v>51.5</v>
      </c>
      <c r="I919" s="241"/>
      <c r="J919" s="236"/>
      <c r="K919" s="236"/>
      <c r="L919" s="242"/>
      <c r="M919" s="243"/>
      <c r="N919" s="244"/>
      <c r="O919" s="244"/>
      <c r="P919" s="244"/>
      <c r="Q919" s="244"/>
      <c r="R919" s="244"/>
      <c r="S919" s="244"/>
      <c r="T919" s="245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6" t="s">
        <v>176</v>
      </c>
      <c r="AU919" s="246" t="s">
        <v>84</v>
      </c>
      <c r="AV919" s="13" t="s">
        <v>84</v>
      </c>
      <c r="AW919" s="13" t="s">
        <v>33</v>
      </c>
      <c r="AX919" s="13" t="s">
        <v>72</v>
      </c>
      <c r="AY919" s="246" t="s">
        <v>165</v>
      </c>
    </row>
    <row r="920" s="13" customFormat="1">
      <c r="A920" s="13"/>
      <c r="B920" s="235"/>
      <c r="C920" s="236"/>
      <c r="D920" s="237" t="s">
        <v>176</v>
      </c>
      <c r="E920" s="238" t="s">
        <v>19</v>
      </c>
      <c r="F920" s="239" t="s">
        <v>240</v>
      </c>
      <c r="G920" s="236"/>
      <c r="H920" s="240">
        <v>196.68000000000001</v>
      </c>
      <c r="I920" s="241"/>
      <c r="J920" s="236"/>
      <c r="K920" s="236"/>
      <c r="L920" s="242"/>
      <c r="M920" s="243"/>
      <c r="N920" s="244"/>
      <c r="O920" s="244"/>
      <c r="P920" s="244"/>
      <c r="Q920" s="244"/>
      <c r="R920" s="244"/>
      <c r="S920" s="244"/>
      <c r="T920" s="245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6" t="s">
        <v>176</v>
      </c>
      <c r="AU920" s="246" t="s">
        <v>84</v>
      </c>
      <c r="AV920" s="13" t="s">
        <v>84</v>
      </c>
      <c r="AW920" s="13" t="s">
        <v>33</v>
      </c>
      <c r="AX920" s="13" t="s">
        <v>72</v>
      </c>
      <c r="AY920" s="246" t="s">
        <v>165</v>
      </c>
    </row>
    <row r="921" s="13" customFormat="1">
      <c r="A921" s="13"/>
      <c r="B921" s="235"/>
      <c r="C921" s="236"/>
      <c r="D921" s="237" t="s">
        <v>176</v>
      </c>
      <c r="E921" s="238" t="s">
        <v>19</v>
      </c>
      <c r="F921" s="239" t="s">
        <v>210</v>
      </c>
      <c r="G921" s="236"/>
      <c r="H921" s="240">
        <v>-1.7729999999999999</v>
      </c>
      <c r="I921" s="241"/>
      <c r="J921" s="236"/>
      <c r="K921" s="236"/>
      <c r="L921" s="242"/>
      <c r="M921" s="243"/>
      <c r="N921" s="244"/>
      <c r="O921" s="244"/>
      <c r="P921" s="244"/>
      <c r="Q921" s="244"/>
      <c r="R921" s="244"/>
      <c r="S921" s="244"/>
      <c r="T921" s="245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6" t="s">
        <v>176</v>
      </c>
      <c r="AU921" s="246" t="s">
        <v>84</v>
      </c>
      <c r="AV921" s="13" t="s">
        <v>84</v>
      </c>
      <c r="AW921" s="13" t="s">
        <v>33</v>
      </c>
      <c r="AX921" s="13" t="s">
        <v>72</v>
      </c>
      <c r="AY921" s="246" t="s">
        <v>165</v>
      </c>
    </row>
    <row r="922" s="13" customFormat="1">
      <c r="A922" s="13"/>
      <c r="B922" s="235"/>
      <c r="C922" s="236"/>
      <c r="D922" s="237" t="s">
        <v>176</v>
      </c>
      <c r="E922" s="238" t="s">
        <v>19</v>
      </c>
      <c r="F922" s="239" t="s">
        <v>211</v>
      </c>
      <c r="G922" s="236"/>
      <c r="H922" s="240">
        <v>-9.4559999999999995</v>
      </c>
      <c r="I922" s="241"/>
      <c r="J922" s="236"/>
      <c r="K922" s="236"/>
      <c r="L922" s="242"/>
      <c r="M922" s="243"/>
      <c r="N922" s="244"/>
      <c r="O922" s="244"/>
      <c r="P922" s="244"/>
      <c r="Q922" s="244"/>
      <c r="R922" s="244"/>
      <c r="S922" s="244"/>
      <c r="T922" s="245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6" t="s">
        <v>176</v>
      </c>
      <c r="AU922" s="246" t="s">
        <v>84</v>
      </c>
      <c r="AV922" s="13" t="s">
        <v>84</v>
      </c>
      <c r="AW922" s="13" t="s">
        <v>33</v>
      </c>
      <c r="AX922" s="13" t="s">
        <v>72</v>
      </c>
      <c r="AY922" s="246" t="s">
        <v>165</v>
      </c>
    </row>
    <row r="923" s="13" customFormat="1">
      <c r="A923" s="13"/>
      <c r="B923" s="235"/>
      <c r="C923" s="236"/>
      <c r="D923" s="237" t="s">
        <v>176</v>
      </c>
      <c r="E923" s="238" t="s">
        <v>19</v>
      </c>
      <c r="F923" s="239" t="s">
        <v>212</v>
      </c>
      <c r="G923" s="236"/>
      <c r="H923" s="240">
        <v>-2.3639999999999999</v>
      </c>
      <c r="I923" s="241"/>
      <c r="J923" s="236"/>
      <c r="K923" s="236"/>
      <c r="L923" s="242"/>
      <c r="M923" s="243"/>
      <c r="N923" s="244"/>
      <c r="O923" s="244"/>
      <c r="P923" s="244"/>
      <c r="Q923" s="244"/>
      <c r="R923" s="244"/>
      <c r="S923" s="244"/>
      <c r="T923" s="245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6" t="s">
        <v>176</v>
      </c>
      <c r="AU923" s="246" t="s">
        <v>84</v>
      </c>
      <c r="AV923" s="13" t="s">
        <v>84</v>
      </c>
      <c r="AW923" s="13" t="s">
        <v>33</v>
      </c>
      <c r="AX923" s="13" t="s">
        <v>72</v>
      </c>
      <c r="AY923" s="246" t="s">
        <v>165</v>
      </c>
    </row>
    <row r="924" s="14" customFormat="1">
      <c r="A924" s="14"/>
      <c r="B924" s="247"/>
      <c r="C924" s="248"/>
      <c r="D924" s="237" t="s">
        <v>176</v>
      </c>
      <c r="E924" s="249" t="s">
        <v>19</v>
      </c>
      <c r="F924" s="250" t="s">
        <v>885</v>
      </c>
      <c r="G924" s="248"/>
      <c r="H924" s="249" t="s">
        <v>19</v>
      </c>
      <c r="I924" s="251"/>
      <c r="J924" s="248"/>
      <c r="K924" s="248"/>
      <c r="L924" s="252"/>
      <c r="M924" s="253"/>
      <c r="N924" s="254"/>
      <c r="O924" s="254"/>
      <c r="P924" s="254"/>
      <c r="Q924" s="254"/>
      <c r="R924" s="254"/>
      <c r="S924" s="254"/>
      <c r="T924" s="255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6" t="s">
        <v>176</v>
      </c>
      <c r="AU924" s="256" t="s">
        <v>84</v>
      </c>
      <c r="AV924" s="14" t="s">
        <v>79</v>
      </c>
      <c r="AW924" s="14" t="s">
        <v>33</v>
      </c>
      <c r="AX924" s="14" t="s">
        <v>72</v>
      </c>
      <c r="AY924" s="256" t="s">
        <v>165</v>
      </c>
    </row>
    <row r="925" s="13" customFormat="1">
      <c r="A925" s="13"/>
      <c r="B925" s="235"/>
      <c r="C925" s="236"/>
      <c r="D925" s="237" t="s">
        <v>176</v>
      </c>
      <c r="E925" s="238" t="s">
        <v>19</v>
      </c>
      <c r="F925" s="239" t="s">
        <v>214</v>
      </c>
      <c r="G925" s="236"/>
      <c r="H925" s="240">
        <v>322.76400000000001</v>
      </c>
      <c r="I925" s="241"/>
      <c r="J925" s="236"/>
      <c r="K925" s="236"/>
      <c r="L925" s="242"/>
      <c r="M925" s="243"/>
      <c r="N925" s="244"/>
      <c r="O925" s="244"/>
      <c r="P925" s="244"/>
      <c r="Q925" s="244"/>
      <c r="R925" s="244"/>
      <c r="S925" s="244"/>
      <c r="T925" s="245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6" t="s">
        <v>176</v>
      </c>
      <c r="AU925" s="246" t="s">
        <v>84</v>
      </c>
      <c r="AV925" s="13" t="s">
        <v>84</v>
      </c>
      <c r="AW925" s="13" t="s">
        <v>33</v>
      </c>
      <c r="AX925" s="13" t="s">
        <v>72</v>
      </c>
      <c r="AY925" s="246" t="s">
        <v>165</v>
      </c>
    </row>
    <row r="926" s="13" customFormat="1">
      <c r="A926" s="13"/>
      <c r="B926" s="235"/>
      <c r="C926" s="236"/>
      <c r="D926" s="237" t="s">
        <v>176</v>
      </c>
      <c r="E926" s="238" t="s">
        <v>19</v>
      </c>
      <c r="F926" s="239" t="s">
        <v>210</v>
      </c>
      <c r="G926" s="236"/>
      <c r="H926" s="240">
        <v>-1.7729999999999999</v>
      </c>
      <c r="I926" s="241"/>
      <c r="J926" s="236"/>
      <c r="K926" s="236"/>
      <c r="L926" s="242"/>
      <c r="M926" s="243"/>
      <c r="N926" s="244"/>
      <c r="O926" s="244"/>
      <c r="P926" s="244"/>
      <c r="Q926" s="244"/>
      <c r="R926" s="244"/>
      <c r="S926" s="244"/>
      <c r="T926" s="245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6" t="s">
        <v>176</v>
      </c>
      <c r="AU926" s="246" t="s">
        <v>84</v>
      </c>
      <c r="AV926" s="13" t="s">
        <v>84</v>
      </c>
      <c r="AW926" s="13" t="s">
        <v>33</v>
      </c>
      <c r="AX926" s="13" t="s">
        <v>72</v>
      </c>
      <c r="AY926" s="246" t="s">
        <v>165</v>
      </c>
    </row>
    <row r="927" s="13" customFormat="1">
      <c r="A927" s="13"/>
      <c r="B927" s="235"/>
      <c r="C927" s="236"/>
      <c r="D927" s="237" t="s">
        <v>176</v>
      </c>
      <c r="E927" s="238" t="s">
        <v>19</v>
      </c>
      <c r="F927" s="239" t="s">
        <v>215</v>
      </c>
      <c r="G927" s="236"/>
      <c r="H927" s="240">
        <v>-9.4559999999999995</v>
      </c>
      <c r="I927" s="241"/>
      <c r="J927" s="236"/>
      <c r="K927" s="236"/>
      <c r="L927" s="242"/>
      <c r="M927" s="243"/>
      <c r="N927" s="244"/>
      <c r="O927" s="244"/>
      <c r="P927" s="244"/>
      <c r="Q927" s="244"/>
      <c r="R927" s="244"/>
      <c r="S927" s="244"/>
      <c r="T927" s="245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6" t="s">
        <v>176</v>
      </c>
      <c r="AU927" s="246" t="s">
        <v>84</v>
      </c>
      <c r="AV927" s="13" t="s">
        <v>84</v>
      </c>
      <c r="AW927" s="13" t="s">
        <v>33</v>
      </c>
      <c r="AX927" s="13" t="s">
        <v>72</v>
      </c>
      <c r="AY927" s="246" t="s">
        <v>165</v>
      </c>
    </row>
    <row r="928" s="13" customFormat="1">
      <c r="A928" s="13"/>
      <c r="B928" s="235"/>
      <c r="C928" s="236"/>
      <c r="D928" s="237" t="s">
        <v>176</v>
      </c>
      <c r="E928" s="238" t="s">
        <v>19</v>
      </c>
      <c r="F928" s="239" t="s">
        <v>216</v>
      </c>
      <c r="G928" s="236"/>
      <c r="H928" s="240">
        <v>-12.608000000000001</v>
      </c>
      <c r="I928" s="241"/>
      <c r="J928" s="236"/>
      <c r="K928" s="236"/>
      <c r="L928" s="242"/>
      <c r="M928" s="243"/>
      <c r="N928" s="244"/>
      <c r="O928" s="244"/>
      <c r="P928" s="244"/>
      <c r="Q928" s="244"/>
      <c r="R928" s="244"/>
      <c r="S928" s="244"/>
      <c r="T928" s="245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6" t="s">
        <v>176</v>
      </c>
      <c r="AU928" s="246" t="s">
        <v>84</v>
      </c>
      <c r="AV928" s="13" t="s">
        <v>84</v>
      </c>
      <c r="AW928" s="13" t="s">
        <v>33</v>
      </c>
      <c r="AX928" s="13" t="s">
        <v>72</v>
      </c>
      <c r="AY928" s="246" t="s">
        <v>165</v>
      </c>
    </row>
    <row r="929" s="13" customFormat="1">
      <c r="A929" s="13"/>
      <c r="B929" s="235"/>
      <c r="C929" s="236"/>
      <c r="D929" s="237" t="s">
        <v>176</v>
      </c>
      <c r="E929" s="238" t="s">
        <v>19</v>
      </c>
      <c r="F929" s="239" t="s">
        <v>217</v>
      </c>
      <c r="G929" s="236"/>
      <c r="H929" s="240">
        <v>-5.516</v>
      </c>
      <c r="I929" s="241"/>
      <c r="J929" s="236"/>
      <c r="K929" s="236"/>
      <c r="L929" s="242"/>
      <c r="M929" s="243"/>
      <c r="N929" s="244"/>
      <c r="O929" s="244"/>
      <c r="P929" s="244"/>
      <c r="Q929" s="244"/>
      <c r="R929" s="244"/>
      <c r="S929" s="244"/>
      <c r="T929" s="245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6" t="s">
        <v>176</v>
      </c>
      <c r="AU929" s="246" t="s">
        <v>84</v>
      </c>
      <c r="AV929" s="13" t="s">
        <v>84</v>
      </c>
      <c r="AW929" s="13" t="s">
        <v>33</v>
      </c>
      <c r="AX929" s="13" t="s">
        <v>72</v>
      </c>
      <c r="AY929" s="246" t="s">
        <v>165</v>
      </c>
    </row>
    <row r="930" s="15" customFormat="1">
      <c r="A930" s="15"/>
      <c r="B930" s="257"/>
      <c r="C930" s="258"/>
      <c r="D930" s="237" t="s">
        <v>176</v>
      </c>
      <c r="E930" s="259" t="s">
        <v>19</v>
      </c>
      <c r="F930" s="260" t="s">
        <v>198</v>
      </c>
      <c r="G930" s="258"/>
      <c r="H930" s="261">
        <v>527.99800000000005</v>
      </c>
      <c r="I930" s="262"/>
      <c r="J930" s="258"/>
      <c r="K930" s="258"/>
      <c r="L930" s="263"/>
      <c r="M930" s="264"/>
      <c r="N930" s="265"/>
      <c r="O930" s="265"/>
      <c r="P930" s="265"/>
      <c r="Q930" s="265"/>
      <c r="R930" s="265"/>
      <c r="S930" s="265"/>
      <c r="T930" s="266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67" t="s">
        <v>176</v>
      </c>
      <c r="AU930" s="267" t="s">
        <v>84</v>
      </c>
      <c r="AV930" s="15" t="s">
        <v>105</v>
      </c>
      <c r="AW930" s="15" t="s">
        <v>33</v>
      </c>
      <c r="AX930" s="15" t="s">
        <v>79</v>
      </c>
      <c r="AY930" s="267" t="s">
        <v>165</v>
      </c>
    </row>
    <row r="931" s="2" customFormat="1" ht="16.5" customHeight="1">
      <c r="A931" s="41"/>
      <c r="B931" s="42"/>
      <c r="C931" s="217" t="s">
        <v>906</v>
      </c>
      <c r="D931" s="217" t="s">
        <v>167</v>
      </c>
      <c r="E931" s="218" t="s">
        <v>907</v>
      </c>
      <c r="F931" s="219" t="s">
        <v>908</v>
      </c>
      <c r="G931" s="220" t="s">
        <v>170</v>
      </c>
      <c r="H931" s="221">
        <v>125.545</v>
      </c>
      <c r="I931" s="222"/>
      <c r="J931" s="223">
        <f>ROUND(I931*H931,2)</f>
        <v>0</v>
      </c>
      <c r="K931" s="219" t="s">
        <v>171</v>
      </c>
      <c r="L931" s="47"/>
      <c r="M931" s="224" t="s">
        <v>19</v>
      </c>
      <c r="N931" s="225" t="s">
        <v>46</v>
      </c>
      <c r="O931" s="87"/>
      <c r="P931" s="226">
        <f>O931*H931</f>
        <v>0</v>
      </c>
      <c r="Q931" s="226">
        <v>0.001</v>
      </c>
      <c r="R931" s="226">
        <f>Q931*H931</f>
        <v>0.12554500000000002</v>
      </c>
      <c r="S931" s="226">
        <v>0.00031</v>
      </c>
      <c r="T931" s="227">
        <f>S931*H931</f>
        <v>0.038918950000000001</v>
      </c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R931" s="228" t="s">
        <v>311</v>
      </c>
      <c r="AT931" s="228" t="s">
        <v>167</v>
      </c>
      <c r="AU931" s="228" t="s">
        <v>84</v>
      </c>
      <c r="AY931" s="20" t="s">
        <v>165</v>
      </c>
      <c r="BE931" s="229">
        <f>IF(N931="základní",J931,0)</f>
        <v>0</v>
      </c>
      <c r="BF931" s="229">
        <f>IF(N931="snížená",J931,0)</f>
        <v>0</v>
      </c>
      <c r="BG931" s="229">
        <f>IF(N931="zákl. přenesená",J931,0)</f>
        <v>0</v>
      </c>
      <c r="BH931" s="229">
        <f>IF(N931="sníž. přenesená",J931,0)</f>
        <v>0</v>
      </c>
      <c r="BI931" s="229">
        <f>IF(N931="nulová",J931,0)</f>
        <v>0</v>
      </c>
      <c r="BJ931" s="20" t="s">
        <v>172</v>
      </c>
      <c r="BK931" s="229">
        <f>ROUND(I931*H931,2)</f>
        <v>0</v>
      </c>
      <c r="BL931" s="20" t="s">
        <v>311</v>
      </c>
      <c r="BM931" s="228" t="s">
        <v>909</v>
      </c>
    </row>
    <row r="932" s="2" customFormat="1">
      <c r="A932" s="41"/>
      <c r="B932" s="42"/>
      <c r="C932" s="43"/>
      <c r="D932" s="230" t="s">
        <v>174</v>
      </c>
      <c r="E932" s="43"/>
      <c r="F932" s="231" t="s">
        <v>910</v>
      </c>
      <c r="G932" s="43"/>
      <c r="H932" s="43"/>
      <c r="I932" s="232"/>
      <c r="J932" s="43"/>
      <c r="K932" s="43"/>
      <c r="L932" s="47"/>
      <c r="M932" s="233"/>
      <c r="N932" s="234"/>
      <c r="O932" s="87"/>
      <c r="P932" s="87"/>
      <c r="Q932" s="87"/>
      <c r="R932" s="87"/>
      <c r="S932" s="87"/>
      <c r="T932" s="88"/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T932" s="20" t="s">
        <v>174</v>
      </c>
      <c r="AU932" s="20" t="s">
        <v>84</v>
      </c>
    </row>
    <row r="933" s="13" customFormat="1">
      <c r="A933" s="13"/>
      <c r="B933" s="235"/>
      <c r="C933" s="236"/>
      <c r="D933" s="237" t="s">
        <v>176</v>
      </c>
      <c r="E933" s="238" t="s">
        <v>19</v>
      </c>
      <c r="F933" s="239" t="s">
        <v>396</v>
      </c>
      <c r="G933" s="236"/>
      <c r="H933" s="240">
        <v>21.899999999999999</v>
      </c>
      <c r="I933" s="241"/>
      <c r="J933" s="236"/>
      <c r="K933" s="236"/>
      <c r="L933" s="242"/>
      <c r="M933" s="243"/>
      <c r="N933" s="244"/>
      <c r="O933" s="244"/>
      <c r="P933" s="244"/>
      <c r="Q933" s="244"/>
      <c r="R933" s="244"/>
      <c r="S933" s="244"/>
      <c r="T933" s="245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6" t="s">
        <v>176</v>
      </c>
      <c r="AU933" s="246" t="s">
        <v>84</v>
      </c>
      <c r="AV933" s="13" t="s">
        <v>84</v>
      </c>
      <c r="AW933" s="13" t="s">
        <v>33</v>
      </c>
      <c r="AX933" s="13" t="s">
        <v>72</v>
      </c>
      <c r="AY933" s="246" t="s">
        <v>165</v>
      </c>
    </row>
    <row r="934" s="13" customFormat="1">
      <c r="A934" s="13"/>
      <c r="B934" s="235"/>
      <c r="C934" s="236"/>
      <c r="D934" s="237" t="s">
        <v>176</v>
      </c>
      <c r="E934" s="238" t="s">
        <v>19</v>
      </c>
      <c r="F934" s="239" t="s">
        <v>397</v>
      </c>
      <c r="G934" s="236"/>
      <c r="H934" s="240">
        <v>30.82</v>
      </c>
      <c r="I934" s="241"/>
      <c r="J934" s="236"/>
      <c r="K934" s="236"/>
      <c r="L934" s="242"/>
      <c r="M934" s="243"/>
      <c r="N934" s="244"/>
      <c r="O934" s="244"/>
      <c r="P934" s="244"/>
      <c r="Q934" s="244"/>
      <c r="R934" s="244"/>
      <c r="S934" s="244"/>
      <c r="T934" s="245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6" t="s">
        <v>176</v>
      </c>
      <c r="AU934" s="246" t="s">
        <v>84</v>
      </c>
      <c r="AV934" s="13" t="s">
        <v>84</v>
      </c>
      <c r="AW934" s="13" t="s">
        <v>33</v>
      </c>
      <c r="AX934" s="13" t="s">
        <v>72</v>
      </c>
      <c r="AY934" s="246" t="s">
        <v>165</v>
      </c>
    </row>
    <row r="935" s="13" customFormat="1">
      <c r="A935" s="13"/>
      <c r="B935" s="235"/>
      <c r="C935" s="236"/>
      <c r="D935" s="237" t="s">
        <v>176</v>
      </c>
      <c r="E935" s="238" t="s">
        <v>19</v>
      </c>
      <c r="F935" s="239" t="s">
        <v>398</v>
      </c>
      <c r="G935" s="236"/>
      <c r="H935" s="240">
        <v>87.599999999999994</v>
      </c>
      <c r="I935" s="241"/>
      <c r="J935" s="236"/>
      <c r="K935" s="236"/>
      <c r="L935" s="242"/>
      <c r="M935" s="243"/>
      <c r="N935" s="244"/>
      <c r="O935" s="244"/>
      <c r="P935" s="244"/>
      <c r="Q935" s="244"/>
      <c r="R935" s="244"/>
      <c r="S935" s="244"/>
      <c r="T935" s="245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6" t="s">
        <v>176</v>
      </c>
      <c r="AU935" s="246" t="s">
        <v>84</v>
      </c>
      <c r="AV935" s="13" t="s">
        <v>84</v>
      </c>
      <c r="AW935" s="13" t="s">
        <v>33</v>
      </c>
      <c r="AX935" s="13" t="s">
        <v>72</v>
      </c>
      <c r="AY935" s="246" t="s">
        <v>165</v>
      </c>
    </row>
    <row r="936" s="13" customFormat="1">
      <c r="A936" s="13"/>
      <c r="B936" s="235"/>
      <c r="C936" s="236"/>
      <c r="D936" s="237" t="s">
        <v>176</v>
      </c>
      <c r="E936" s="238" t="s">
        <v>19</v>
      </c>
      <c r="F936" s="239" t="s">
        <v>230</v>
      </c>
      <c r="G936" s="236"/>
      <c r="H936" s="240">
        <v>-5.319</v>
      </c>
      <c r="I936" s="241"/>
      <c r="J936" s="236"/>
      <c r="K936" s="236"/>
      <c r="L936" s="242"/>
      <c r="M936" s="243"/>
      <c r="N936" s="244"/>
      <c r="O936" s="244"/>
      <c r="P936" s="244"/>
      <c r="Q936" s="244"/>
      <c r="R936" s="244"/>
      <c r="S936" s="244"/>
      <c r="T936" s="245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6" t="s">
        <v>176</v>
      </c>
      <c r="AU936" s="246" t="s">
        <v>84</v>
      </c>
      <c r="AV936" s="13" t="s">
        <v>84</v>
      </c>
      <c r="AW936" s="13" t="s">
        <v>33</v>
      </c>
      <c r="AX936" s="13" t="s">
        <v>72</v>
      </c>
      <c r="AY936" s="246" t="s">
        <v>165</v>
      </c>
    </row>
    <row r="937" s="13" customFormat="1">
      <c r="A937" s="13"/>
      <c r="B937" s="235"/>
      <c r="C937" s="236"/>
      <c r="D937" s="237" t="s">
        <v>176</v>
      </c>
      <c r="E937" s="238" t="s">
        <v>19</v>
      </c>
      <c r="F937" s="239" t="s">
        <v>231</v>
      </c>
      <c r="G937" s="236"/>
      <c r="H937" s="240">
        <v>-1.1819999999999999</v>
      </c>
      <c r="I937" s="241"/>
      <c r="J937" s="236"/>
      <c r="K937" s="236"/>
      <c r="L937" s="242"/>
      <c r="M937" s="243"/>
      <c r="N937" s="244"/>
      <c r="O937" s="244"/>
      <c r="P937" s="244"/>
      <c r="Q937" s="244"/>
      <c r="R937" s="244"/>
      <c r="S937" s="244"/>
      <c r="T937" s="245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6" t="s">
        <v>176</v>
      </c>
      <c r="AU937" s="246" t="s">
        <v>84</v>
      </c>
      <c r="AV937" s="13" t="s">
        <v>84</v>
      </c>
      <c r="AW937" s="13" t="s">
        <v>33</v>
      </c>
      <c r="AX937" s="13" t="s">
        <v>72</v>
      </c>
      <c r="AY937" s="246" t="s">
        <v>165</v>
      </c>
    </row>
    <row r="938" s="13" customFormat="1">
      <c r="A938" s="13"/>
      <c r="B938" s="235"/>
      <c r="C938" s="236"/>
      <c r="D938" s="237" t="s">
        <v>176</v>
      </c>
      <c r="E938" s="238" t="s">
        <v>19</v>
      </c>
      <c r="F938" s="239" t="s">
        <v>232</v>
      </c>
      <c r="G938" s="236"/>
      <c r="H938" s="240">
        <v>-1.97</v>
      </c>
      <c r="I938" s="241"/>
      <c r="J938" s="236"/>
      <c r="K938" s="236"/>
      <c r="L938" s="242"/>
      <c r="M938" s="243"/>
      <c r="N938" s="244"/>
      <c r="O938" s="244"/>
      <c r="P938" s="244"/>
      <c r="Q938" s="244"/>
      <c r="R938" s="244"/>
      <c r="S938" s="244"/>
      <c r="T938" s="245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6" t="s">
        <v>176</v>
      </c>
      <c r="AU938" s="246" t="s">
        <v>84</v>
      </c>
      <c r="AV938" s="13" t="s">
        <v>84</v>
      </c>
      <c r="AW938" s="13" t="s">
        <v>33</v>
      </c>
      <c r="AX938" s="13" t="s">
        <v>72</v>
      </c>
      <c r="AY938" s="246" t="s">
        <v>165</v>
      </c>
    </row>
    <row r="939" s="13" customFormat="1">
      <c r="A939" s="13"/>
      <c r="B939" s="235"/>
      <c r="C939" s="236"/>
      <c r="D939" s="237" t="s">
        <v>176</v>
      </c>
      <c r="E939" s="238" t="s">
        <v>19</v>
      </c>
      <c r="F939" s="239" t="s">
        <v>233</v>
      </c>
      <c r="G939" s="236"/>
      <c r="H939" s="240">
        <v>-2.3639999999999999</v>
      </c>
      <c r="I939" s="241"/>
      <c r="J939" s="236"/>
      <c r="K939" s="236"/>
      <c r="L939" s="242"/>
      <c r="M939" s="243"/>
      <c r="N939" s="244"/>
      <c r="O939" s="244"/>
      <c r="P939" s="244"/>
      <c r="Q939" s="244"/>
      <c r="R939" s="244"/>
      <c r="S939" s="244"/>
      <c r="T939" s="245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6" t="s">
        <v>176</v>
      </c>
      <c r="AU939" s="246" t="s">
        <v>84</v>
      </c>
      <c r="AV939" s="13" t="s">
        <v>84</v>
      </c>
      <c r="AW939" s="13" t="s">
        <v>33</v>
      </c>
      <c r="AX939" s="13" t="s">
        <v>72</v>
      </c>
      <c r="AY939" s="246" t="s">
        <v>165</v>
      </c>
    </row>
    <row r="940" s="13" customFormat="1">
      <c r="A940" s="13"/>
      <c r="B940" s="235"/>
      <c r="C940" s="236"/>
      <c r="D940" s="237" t="s">
        <v>176</v>
      </c>
      <c r="E940" s="238" t="s">
        <v>19</v>
      </c>
      <c r="F940" s="239" t="s">
        <v>234</v>
      </c>
      <c r="G940" s="236"/>
      <c r="H940" s="240">
        <v>-3.9399999999999999</v>
      </c>
      <c r="I940" s="241"/>
      <c r="J940" s="236"/>
      <c r="K940" s="236"/>
      <c r="L940" s="242"/>
      <c r="M940" s="243"/>
      <c r="N940" s="244"/>
      <c r="O940" s="244"/>
      <c r="P940" s="244"/>
      <c r="Q940" s="244"/>
      <c r="R940" s="244"/>
      <c r="S940" s="244"/>
      <c r="T940" s="245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6" t="s">
        <v>176</v>
      </c>
      <c r="AU940" s="246" t="s">
        <v>84</v>
      </c>
      <c r="AV940" s="13" t="s">
        <v>84</v>
      </c>
      <c r="AW940" s="13" t="s">
        <v>33</v>
      </c>
      <c r="AX940" s="13" t="s">
        <v>72</v>
      </c>
      <c r="AY940" s="246" t="s">
        <v>165</v>
      </c>
    </row>
    <row r="941" s="15" customFormat="1">
      <c r="A941" s="15"/>
      <c r="B941" s="257"/>
      <c r="C941" s="258"/>
      <c r="D941" s="237" t="s">
        <v>176</v>
      </c>
      <c r="E941" s="259" t="s">
        <v>19</v>
      </c>
      <c r="F941" s="260" t="s">
        <v>198</v>
      </c>
      <c r="G941" s="258"/>
      <c r="H941" s="261">
        <v>125.545</v>
      </c>
      <c r="I941" s="262"/>
      <c r="J941" s="258"/>
      <c r="K941" s="258"/>
      <c r="L941" s="263"/>
      <c r="M941" s="264"/>
      <c r="N941" s="265"/>
      <c r="O941" s="265"/>
      <c r="P941" s="265"/>
      <c r="Q941" s="265"/>
      <c r="R941" s="265"/>
      <c r="S941" s="265"/>
      <c r="T941" s="266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67" t="s">
        <v>176</v>
      </c>
      <c r="AU941" s="267" t="s">
        <v>84</v>
      </c>
      <c r="AV941" s="15" t="s">
        <v>105</v>
      </c>
      <c r="AW941" s="15" t="s">
        <v>33</v>
      </c>
      <c r="AX941" s="15" t="s">
        <v>79</v>
      </c>
      <c r="AY941" s="267" t="s">
        <v>165</v>
      </c>
    </row>
    <row r="942" s="2" customFormat="1" ht="16.5" customHeight="1">
      <c r="A942" s="41"/>
      <c r="B942" s="42"/>
      <c r="C942" s="217" t="s">
        <v>911</v>
      </c>
      <c r="D942" s="217" t="s">
        <v>167</v>
      </c>
      <c r="E942" s="218" t="s">
        <v>912</v>
      </c>
      <c r="F942" s="219" t="s">
        <v>913</v>
      </c>
      <c r="G942" s="220" t="s">
        <v>170</v>
      </c>
      <c r="H942" s="221">
        <v>527.99800000000005</v>
      </c>
      <c r="I942" s="222"/>
      <c r="J942" s="223">
        <f>ROUND(I942*H942,2)</f>
        <v>0</v>
      </c>
      <c r="K942" s="219" t="s">
        <v>171</v>
      </c>
      <c r="L942" s="47"/>
      <c r="M942" s="224" t="s">
        <v>19</v>
      </c>
      <c r="N942" s="225" t="s">
        <v>46</v>
      </c>
      <c r="O942" s="87"/>
      <c r="P942" s="226">
        <f>O942*H942</f>
        <v>0</v>
      </c>
      <c r="Q942" s="226">
        <v>0.00020000000000000001</v>
      </c>
      <c r="R942" s="226">
        <f>Q942*H942</f>
        <v>0.10559960000000002</v>
      </c>
      <c r="S942" s="226">
        <v>0</v>
      </c>
      <c r="T942" s="227">
        <f>S942*H942</f>
        <v>0</v>
      </c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R942" s="228" t="s">
        <v>311</v>
      </c>
      <c r="AT942" s="228" t="s">
        <v>167</v>
      </c>
      <c r="AU942" s="228" t="s">
        <v>84</v>
      </c>
      <c r="AY942" s="20" t="s">
        <v>165</v>
      </c>
      <c r="BE942" s="229">
        <f>IF(N942="základní",J942,0)</f>
        <v>0</v>
      </c>
      <c r="BF942" s="229">
        <f>IF(N942="snížená",J942,0)</f>
        <v>0</v>
      </c>
      <c r="BG942" s="229">
        <f>IF(N942="zákl. přenesená",J942,0)</f>
        <v>0</v>
      </c>
      <c r="BH942" s="229">
        <f>IF(N942="sníž. přenesená",J942,0)</f>
        <v>0</v>
      </c>
      <c r="BI942" s="229">
        <f>IF(N942="nulová",J942,0)</f>
        <v>0</v>
      </c>
      <c r="BJ942" s="20" t="s">
        <v>172</v>
      </c>
      <c r="BK942" s="229">
        <f>ROUND(I942*H942,2)</f>
        <v>0</v>
      </c>
      <c r="BL942" s="20" t="s">
        <v>311</v>
      </c>
      <c r="BM942" s="228" t="s">
        <v>914</v>
      </c>
    </row>
    <row r="943" s="2" customFormat="1">
      <c r="A943" s="41"/>
      <c r="B943" s="42"/>
      <c r="C943" s="43"/>
      <c r="D943" s="230" t="s">
        <v>174</v>
      </c>
      <c r="E943" s="43"/>
      <c r="F943" s="231" t="s">
        <v>915</v>
      </c>
      <c r="G943" s="43"/>
      <c r="H943" s="43"/>
      <c r="I943" s="232"/>
      <c r="J943" s="43"/>
      <c r="K943" s="43"/>
      <c r="L943" s="47"/>
      <c r="M943" s="233"/>
      <c r="N943" s="234"/>
      <c r="O943" s="87"/>
      <c r="P943" s="87"/>
      <c r="Q943" s="87"/>
      <c r="R943" s="87"/>
      <c r="S943" s="87"/>
      <c r="T943" s="88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T943" s="20" t="s">
        <v>174</v>
      </c>
      <c r="AU943" s="20" t="s">
        <v>84</v>
      </c>
    </row>
    <row r="944" s="14" customFormat="1">
      <c r="A944" s="14"/>
      <c r="B944" s="247"/>
      <c r="C944" s="248"/>
      <c r="D944" s="237" t="s">
        <v>176</v>
      </c>
      <c r="E944" s="249" t="s">
        <v>19</v>
      </c>
      <c r="F944" s="250" t="s">
        <v>197</v>
      </c>
      <c r="G944" s="248"/>
      <c r="H944" s="249" t="s">
        <v>19</v>
      </c>
      <c r="I944" s="251"/>
      <c r="J944" s="248"/>
      <c r="K944" s="248"/>
      <c r="L944" s="252"/>
      <c r="M944" s="253"/>
      <c r="N944" s="254"/>
      <c r="O944" s="254"/>
      <c r="P944" s="254"/>
      <c r="Q944" s="254"/>
      <c r="R944" s="254"/>
      <c r="S944" s="254"/>
      <c r="T944" s="255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6" t="s">
        <v>176</v>
      </c>
      <c r="AU944" s="256" t="s">
        <v>84</v>
      </c>
      <c r="AV944" s="14" t="s">
        <v>79</v>
      </c>
      <c r="AW944" s="14" t="s">
        <v>33</v>
      </c>
      <c r="AX944" s="14" t="s">
        <v>72</v>
      </c>
      <c r="AY944" s="256" t="s">
        <v>165</v>
      </c>
    </row>
    <row r="945" s="13" customFormat="1">
      <c r="A945" s="13"/>
      <c r="B945" s="235"/>
      <c r="C945" s="236"/>
      <c r="D945" s="237" t="s">
        <v>176</v>
      </c>
      <c r="E945" s="238" t="s">
        <v>19</v>
      </c>
      <c r="F945" s="239" t="s">
        <v>360</v>
      </c>
      <c r="G945" s="236"/>
      <c r="H945" s="240">
        <v>51.5</v>
      </c>
      <c r="I945" s="241"/>
      <c r="J945" s="236"/>
      <c r="K945" s="236"/>
      <c r="L945" s="242"/>
      <c r="M945" s="243"/>
      <c r="N945" s="244"/>
      <c r="O945" s="244"/>
      <c r="P945" s="244"/>
      <c r="Q945" s="244"/>
      <c r="R945" s="244"/>
      <c r="S945" s="244"/>
      <c r="T945" s="245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6" t="s">
        <v>176</v>
      </c>
      <c r="AU945" s="246" t="s">
        <v>84</v>
      </c>
      <c r="AV945" s="13" t="s">
        <v>84</v>
      </c>
      <c r="AW945" s="13" t="s">
        <v>33</v>
      </c>
      <c r="AX945" s="13" t="s">
        <v>72</v>
      </c>
      <c r="AY945" s="246" t="s">
        <v>165</v>
      </c>
    </row>
    <row r="946" s="13" customFormat="1">
      <c r="A946" s="13"/>
      <c r="B946" s="235"/>
      <c r="C946" s="236"/>
      <c r="D946" s="237" t="s">
        <v>176</v>
      </c>
      <c r="E946" s="238" t="s">
        <v>19</v>
      </c>
      <c r="F946" s="239" t="s">
        <v>240</v>
      </c>
      <c r="G946" s="236"/>
      <c r="H946" s="240">
        <v>196.68000000000001</v>
      </c>
      <c r="I946" s="241"/>
      <c r="J946" s="236"/>
      <c r="K946" s="236"/>
      <c r="L946" s="242"/>
      <c r="M946" s="243"/>
      <c r="N946" s="244"/>
      <c r="O946" s="244"/>
      <c r="P946" s="244"/>
      <c r="Q946" s="244"/>
      <c r="R946" s="244"/>
      <c r="S946" s="244"/>
      <c r="T946" s="245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6" t="s">
        <v>176</v>
      </c>
      <c r="AU946" s="246" t="s">
        <v>84</v>
      </c>
      <c r="AV946" s="13" t="s">
        <v>84</v>
      </c>
      <c r="AW946" s="13" t="s">
        <v>33</v>
      </c>
      <c r="AX946" s="13" t="s">
        <v>72</v>
      </c>
      <c r="AY946" s="246" t="s">
        <v>165</v>
      </c>
    </row>
    <row r="947" s="13" customFormat="1">
      <c r="A947" s="13"/>
      <c r="B947" s="235"/>
      <c r="C947" s="236"/>
      <c r="D947" s="237" t="s">
        <v>176</v>
      </c>
      <c r="E947" s="238" t="s">
        <v>19</v>
      </c>
      <c r="F947" s="239" t="s">
        <v>210</v>
      </c>
      <c r="G947" s="236"/>
      <c r="H947" s="240">
        <v>-1.7729999999999999</v>
      </c>
      <c r="I947" s="241"/>
      <c r="J947" s="236"/>
      <c r="K947" s="236"/>
      <c r="L947" s="242"/>
      <c r="M947" s="243"/>
      <c r="N947" s="244"/>
      <c r="O947" s="244"/>
      <c r="P947" s="244"/>
      <c r="Q947" s="244"/>
      <c r="R947" s="244"/>
      <c r="S947" s="244"/>
      <c r="T947" s="245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6" t="s">
        <v>176</v>
      </c>
      <c r="AU947" s="246" t="s">
        <v>84</v>
      </c>
      <c r="AV947" s="13" t="s">
        <v>84</v>
      </c>
      <c r="AW947" s="13" t="s">
        <v>33</v>
      </c>
      <c r="AX947" s="13" t="s">
        <v>72</v>
      </c>
      <c r="AY947" s="246" t="s">
        <v>165</v>
      </c>
    </row>
    <row r="948" s="13" customFormat="1">
      <c r="A948" s="13"/>
      <c r="B948" s="235"/>
      <c r="C948" s="236"/>
      <c r="D948" s="237" t="s">
        <v>176</v>
      </c>
      <c r="E948" s="238" t="s">
        <v>19</v>
      </c>
      <c r="F948" s="239" t="s">
        <v>211</v>
      </c>
      <c r="G948" s="236"/>
      <c r="H948" s="240">
        <v>-9.4559999999999995</v>
      </c>
      <c r="I948" s="241"/>
      <c r="J948" s="236"/>
      <c r="K948" s="236"/>
      <c r="L948" s="242"/>
      <c r="M948" s="243"/>
      <c r="N948" s="244"/>
      <c r="O948" s="244"/>
      <c r="P948" s="244"/>
      <c r="Q948" s="244"/>
      <c r="R948" s="244"/>
      <c r="S948" s="244"/>
      <c r="T948" s="245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6" t="s">
        <v>176</v>
      </c>
      <c r="AU948" s="246" t="s">
        <v>84</v>
      </c>
      <c r="AV948" s="13" t="s">
        <v>84</v>
      </c>
      <c r="AW948" s="13" t="s">
        <v>33</v>
      </c>
      <c r="AX948" s="13" t="s">
        <v>72</v>
      </c>
      <c r="AY948" s="246" t="s">
        <v>165</v>
      </c>
    </row>
    <row r="949" s="13" customFormat="1">
      <c r="A949" s="13"/>
      <c r="B949" s="235"/>
      <c r="C949" s="236"/>
      <c r="D949" s="237" t="s">
        <v>176</v>
      </c>
      <c r="E949" s="238" t="s">
        <v>19</v>
      </c>
      <c r="F949" s="239" t="s">
        <v>212</v>
      </c>
      <c r="G949" s="236"/>
      <c r="H949" s="240">
        <v>-2.3639999999999999</v>
      </c>
      <c r="I949" s="241"/>
      <c r="J949" s="236"/>
      <c r="K949" s="236"/>
      <c r="L949" s="242"/>
      <c r="M949" s="243"/>
      <c r="N949" s="244"/>
      <c r="O949" s="244"/>
      <c r="P949" s="244"/>
      <c r="Q949" s="244"/>
      <c r="R949" s="244"/>
      <c r="S949" s="244"/>
      <c r="T949" s="245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6" t="s">
        <v>176</v>
      </c>
      <c r="AU949" s="246" t="s">
        <v>84</v>
      </c>
      <c r="AV949" s="13" t="s">
        <v>84</v>
      </c>
      <c r="AW949" s="13" t="s">
        <v>33</v>
      </c>
      <c r="AX949" s="13" t="s">
        <v>72</v>
      </c>
      <c r="AY949" s="246" t="s">
        <v>165</v>
      </c>
    </row>
    <row r="950" s="14" customFormat="1">
      <c r="A950" s="14"/>
      <c r="B950" s="247"/>
      <c r="C950" s="248"/>
      <c r="D950" s="237" t="s">
        <v>176</v>
      </c>
      <c r="E950" s="249" t="s">
        <v>19</v>
      </c>
      <c r="F950" s="250" t="s">
        <v>916</v>
      </c>
      <c r="G950" s="248"/>
      <c r="H950" s="249" t="s">
        <v>19</v>
      </c>
      <c r="I950" s="251"/>
      <c r="J950" s="248"/>
      <c r="K950" s="248"/>
      <c r="L950" s="252"/>
      <c r="M950" s="253"/>
      <c r="N950" s="254"/>
      <c r="O950" s="254"/>
      <c r="P950" s="254"/>
      <c r="Q950" s="254"/>
      <c r="R950" s="254"/>
      <c r="S950" s="254"/>
      <c r="T950" s="255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6" t="s">
        <v>176</v>
      </c>
      <c r="AU950" s="256" t="s">
        <v>84</v>
      </c>
      <c r="AV950" s="14" t="s">
        <v>79</v>
      </c>
      <c r="AW950" s="14" t="s">
        <v>33</v>
      </c>
      <c r="AX950" s="14" t="s">
        <v>72</v>
      </c>
      <c r="AY950" s="256" t="s">
        <v>165</v>
      </c>
    </row>
    <row r="951" s="13" customFormat="1">
      <c r="A951" s="13"/>
      <c r="B951" s="235"/>
      <c r="C951" s="236"/>
      <c r="D951" s="237" t="s">
        <v>176</v>
      </c>
      <c r="E951" s="238" t="s">
        <v>19</v>
      </c>
      <c r="F951" s="239" t="s">
        <v>214</v>
      </c>
      <c r="G951" s="236"/>
      <c r="H951" s="240">
        <v>322.76400000000001</v>
      </c>
      <c r="I951" s="241"/>
      <c r="J951" s="236"/>
      <c r="K951" s="236"/>
      <c r="L951" s="242"/>
      <c r="M951" s="243"/>
      <c r="N951" s="244"/>
      <c r="O951" s="244"/>
      <c r="P951" s="244"/>
      <c r="Q951" s="244"/>
      <c r="R951" s="244"/>
      <c r="S951" s="244"/>
      <c r="T951" s="245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6" t="s">
        <v>176</v>
      </c>
      <c r="AU951" s="246" t="s">
        <v>84</v>
      </c>
      <c r="AV951" s="13" t="s">
        <v>84</v>
      </c>
      <c r="AW951" s="13" t="s">
        <v>33</v>
      </c>
      <c r="AX951" s="13" t="s">
        <v>72</v>
      </c>
      <c r="AY951" s="246" t="s">
        <v>165</v>
      </c>
    </row>
    <row r="952" s="13" customFormat="1">
      <c r="A952" s="13"/>
      <c r="B952" s="235"/>
      <c r="C952" s="236"/>
      <c r="D952" s="237" t="s">
        <v>176</v>
      </c>
      <c r="E952" s="238" t="s">
        <v>19</v>
      </c>
      <c r="F952" s="239" t="s">
        <v>210</v>
      </c>
      <c r="G952" s="236"/>
      <c r="H952" s="240">
        <v>-1.7729999999999999</v>
      </c>
      <c r="I952" s="241"/>
      <c r="J952" s="236"/>
      <c r="K952" s="236"/>
      <c r="L952" s="242"/>
      <c r="M952" s="243"/>
      <c r="N952" s="244"/>
      <c r="O952" s="244"/>
      <c r="P952" s="244"/>
      <c r="Q952" s="244"/>
      <c r="R952" s="244"/>
      <c r="S952" s="244"/>
      <c r="T952" s="245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6" t="s">
        <v>176</v>
      </c>
      <c r="AU952" s="246" t="s">
        <v>84</v>
      </c>
      <c r="AV952" s="13" t="s">
        <v>84</v>
      </c>
      <c r="AW952" s="13" t="s">
        <v>33</v>
      </c>
      <c r="AX952" s="13" t="s">
        <v>72</v>
      </c>
      <c r="AY952" s="246" t="s">
        <v>165</v>
      </c>
    </row>
    <row r="953" s="13" customFormat="1">
      <c r="A953" s="13"/>
      <c r="B953" s="235"/>
      <c r="C953" s="236"/>
      <c r="D953" s="237" t="s">
        <v>176</v>
      </c>
      <c r="E953" s="238" t="s">
        <v>19</v>
      </c>
      <c r="F953" s="239" t="s">
        <v>215</v>
      </c>
      <c r="G953" s="236"/>
      <c r="H953" s="240">
        <v>-9.4559999999999995</v>
      </c>
      <c r="I953" s="241"/>
      <c r="J953" s="236"/>
      <c r="K953" s="236"/>
      <c r="L953" s="242"/>
      <c r="M953" s="243"/>
      <c r="N953" s="244"/>
      <c r="O953" s="244"/>
      <c r="P953" s="244"/>
      <c r="Q953" s="244"/>
      <c r="R953" s="244"/>
      <c r="S953" s="244"/>
      <c r="T953" s="245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6" t="s">
        <v>176</v>
      </c>
      <c r="AU953" s="246" t="s">
        <v>84</v>
      </c>
      <c r="AV953" s="13" t="s">
        <v>84</v>
      </c>
      <c r="AW953" s="13" t="s">
        <v>33</v>
      </c>
      <c r="AX953" s="13" t="s">
        <v>72</v>
      </c>
      <c r="AY953" s="246" t="s">
        <v>165</v>
      </c>
    </row>
    <row r="954" s="13" customFormat="1">
      <c r="A954" s="13"/>
      <c r="B954" s="235"/>
      <c r="C954" s="236"/>
      <c r="D954" s="237" t="s">
        <v>176</v>
      </c>
      <c r="E954" s="238" t="s">
        <v>19</v>
      </c>
      <c r="F954" s="239" t="s">
        <v>216</v>
      </c>
      <c r="G954" s="236"/>
      <c r="H954" s="240">
        <v>-12.608000000000001</v>
      </c>
      <c r="I954" s="241"/>
      <c r="J954" s="236"/>
      <c r="K954" s="236"/>
      <c r="L954" s="242"/>
      <c r="M954" s="243"/>
      <c r="N954" s="244"/>
      <c r="O954" s="244"/>
      <c r="P954" s="244"/>
      <c r="Q954" s="244"/>
      <c r="R954" s="244"/>
      <c r="S954" s="244"/>
      <c r="T954" s="245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6" t="s">
        <v>176</v>
      </c>
      <c r="AU954" s="246" t="s">
        <v>84</v>
      </c>
      <c r="AV954" s="13" t="s">
        <v>84</v>
      </c>
      <c r="AW954" s="13" t="s">
        <v>33</v>
      </c>
      <c r="AX954" s="13" t="s">
        <v>72</v>
      </c>
      <c r="AY954" s="246" t="s">
        <v>165</v>
      </c>
    </row>
    <row r="955" s="13" customFormat="1">
      <c r="A955" s="13"/>
      <c r="B955" s="235"/>
      <c r="C955" s="236"/>
      <c r="D955" s="237" t="s">
        <v>176</v>
      </c>
      <c r="E955" s="238" t="s">
        <v>19</v>
      </c>
      <c r="F955" s="239" t="s">
        <v>217</v>
      </c>
      <c r="G955" s="236"/>
      <c r="H955" s="240">
        <v>-5.516</v>
      </c>
      <c r="I955" s="241"/>
      <c r="J955" s="236"/>
      <c r="K955" s="236"/>
      <c r="L955" s="242"/>
      <c r="M955" s="243"/>
      <c r="N955" s="244"/>
      <c r="O955" s="244"/>
      <c r="P955" s="244"/>
      <c r="Q955" s="244"/>
      <c r="R955" s="244"/>
      <c r="S955" s="244"/>
      <c r="T955" s="245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6" t="s">
        <v>176</v>
      </c>
      <c r="AU955" s="246" t="s">
        <v>84</v>
      </c>
      <c r="AV955" s="13" t="s">
        <v>84</v>
      </c>
      <c r="AW955" s="13" t="s">
        <v>33</v>
      </c>
      <c r="AX955" s="13" t="s">
        <v>72</v>
      </c>
      <c r="AY955" s="246" t="s">
        <v>165</v>
      </c>
    </row>
    <row r="956" s="15" customFormat="1">
      <c r="A956" s="15"/>
      <c r="B956" s="257"/>
      <c r="C956" s="258"/>
      <c r="D956" s="237" t="s">
        <v>176</v>
      </c>
      <c r="E956" s="259" t="s">
        <v>19</v>
      </c>
      <c r="F956" s="260" t="s">
        <v>198</v>
      </c>
      <c r="G956" s="258"/>
      <c r="H956" s="261">
        <v>527.99800000000005</v>
      </c>
      <c r="I956" s="262"/>
      <c r="J956" s="258"/>
      <c r="K956" s="258"/>
      <c r="L956" s="263"/>
      <c r="M956" s="264"/>
      <c r="N956" s="265"/>
      <c r="O956" s="265"/>
      <c r="P956" s="265"/>
      <c r="Q956" s="265"/>
      <c r="R956" s="265"/>
      <c r="S956" s="265"/>
      <c r="T956" s="266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67" t="s">
        <v>176</v>
      </c>
      <c r="AU956" s="267" t="s">
        <v>84</v>
      </c>
      <c r="AV956" s="15" t="s">
        <v>105</v>
      </c>
      <c r="AW956" s="15" t="s">
        <v>33</v>
      </c>
      <c r="AX956" s="15" t="s">
        <v>79</v>
      </c>
      <c r="AY956" s="267" t="s">
        <v>165</v>
      </c>
    </row>
    <row r="957" s="2" customFormat="1" ht="21.75" customHeight="1">
      <c r="A957" s="41"/>
      <c r="B957" s="42"/>
      <c r="C957" s="217" t="s">
        <v>917</v>
      </c>
      <c r="D957" s="217" t="s">
        <v>167</v>
      </c>
      <c r="E957" s="218" t="s">
        <v>918</v>
      </c>
      <c r="F957" s="219" t="s">
        <v>919</v>
      </c>
      <c r="G957" s="220" t="s">
        <v>170</v>
      </c>
      <c r="H957" s="221">
        <v>125.545</v>
      </c>
      <c r="I957" s="222"/>
      <c r="J957" s="223">
        <f>ROUND(I957*H957,2)</f>
        <v>0</v>
      </c>
      <c r="K957" s="219" t="s">
        <v>171</v>
      </c>
      <c r="L957" s="47"/>
      <c r="M957" s="224" t="s">
        <v>19</v>
      </c>
      <c r="N957" s="225" t="s">
        <v>46</v>
      </c>
      <c r="O957" s="87"/>
      <c r="P957" s="226">
        <f>O957*H957</f>
        <v>0</v>
      </c>
      <c r="Q957" s="226">
        <v>0.00020000000000000001</v>
      </c>
      <c r="R957" s="226">
        <f>Q957*H957</f>
        <v>0.025109000000000003</v>
      </c>
      <c r="S957" s="226">
        <v>0</v>
      </c>
      <c r="T957" s="227">
        <f>S957*H957</f>
        <v>0</v>
      </c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R957" s="228" t="s">
        <v>311</v>
      </c>
      <c r="AT957" s="228" t="s">
        <v>167</v>
      </c>
      <c r="AU957" s="228" t="s">
        <v>84</v>
      </c>
      <c r="AY957" s="20" t="s">
        <v>165</v>
      </c>
      <c r="BE957" s="229">
        <f>IF(N957="základní",J957,0)</f>
        <v>0</v>
      </c>
      <c r="BF957" s="229">
        <f>IF(N957="snížená",J957,0)</f>
        <v>0</v>
      </c>
      <c r="BG957" s="229">
        <f>IF(N957="zákl. přenesená",J957,0)</f>
        <v>0</v>
      </c>
      <c r="BH957" s="229">
        <f>IF(N957="sníž. přenesená",J957,0)</f>
        <v>0</v>
      </c>
      <c r="BI957" s="229">
        <f>IF(N957="nulová",J957,0)</f>
        <v>0</v>
      </c>
      <c r="BJ957" s="20" t="s">
        <v>172</v>
      </c>
      <c r="BK957" s="229">
        <f>ROUND(I957*H957,2)</f>
        <v>0</v>
      </c>
      <c r="BL957" s="20" t="s">
        <v>311</v>
      </c>
      <c r="BM957" s="228" t="s">
        <v>920</v>
      </c>
    </row>
    <row r="958" s="2" customFormat="1">
      <c r="A958" s="41"/>
      <c r="B958" s="42"/>
      <c r="C958" s="43"/>
      <c r="D958" s="230" t="s">
        <v>174</v>
      </c>
      <c r="E958" s="43"/>
      <c r="F958" s="231" t="s">
        <v>921</v>
      </c>
      <c r="G958" s="43"/>
      <c r="H958" s="43"/>
      <c r="I958" s="232"/>
      <c r="J958" s="43"/>
      <c r="K958" s="43"/>
      <c r="L958" s="47"/>
      <c r="M958" s="233"/>
      <c r="N958" s="234"/>
      <c r="O958" s="87"/>
      <c r="P958" s="87"/>
      <c r="Q958" s="87"/>
      <c r="R958" s="87"/>
      <c r="S958" s="87"/>
      <c r="T958" s="88"/>
      <c r="U958" s="41"/>
      <c r="V958" s="41"/>
      <c r="W958" s="41"/>
      <c r="X958" s="41"/>
      <c r="Y958" s="41"/>
      <c r="Z958" s="41"/>
      <c r="AA958" s="41"/>
      <c r="AB958" s="41"/>
      <c r="AC958" s="41"/>
      <c r="AD958" s="41"/>
      <c r="AE958" s="41"/>
      <c r="AT958" s="20" t="s">
        <v>174</v>
      </c>
      <c r="AU958" s="20" t="s">
        <v>84</v>
      </c>
    </row>
    <row r="959" s="13" customFormat="1">
      <c r="A959" s="13"/>
      <c r="B959" s="235"/>
      <c r="C959" s="236"/>
      <c r="D959" s="237" t="s">
        <v>176</v>
      </c>
      <c r="E959" s="238" t="s">
        <v>19</v>
      </c>
      <c r="F959" s="239" t="s">
        <v>396</v>
      </c>
      <c r="G959" s="236"/>
      <c r="H959" s="240">
        <v>21.899999999999999</v>
      </c>
      <c r="I959" s="241"/>
      <c r="J959" s="236"/>
      <c r="K959" s="236"/>
      <c r="L959" s="242"/>
      <c r="M959" s="243"/>
      <c r="N959" s="244"/>
      <c r="O959" s="244"/>
      <c r="P959" s="244"/>
      <c r="Q959" s="244"/>
      <c r="R959" s="244"/>
      <c r="S959" s="244"/>
      <c r="T959" s="245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6" t="s">
        <v>176</v>
      </c>
      <c r="AU959" s="246" t="s">
        <v>84</v>
      </c>
      <c r="AV959" s="13" t="s">
        <v>84</v>
      </c>
      <c r="AW959" s="13" t="s">
        <v>33</v>
      </c>
      <c r="AX959" s="13" t="s">
        <v>72</v>
      </c>
      <c r="AY959" s="246" t="s">
        <v>165</v>
      </c>
    </row>
    <row r="960" s="13" customFormat="1">
      <c r="A960" s="13"/>
      <c r="B960" s="235"/>
      <c r="C960" s="236"/>
      <c r="D960" s="237" t="s">
        <v>176</v>
      </c>
      <c r="E960" s="238" t="s">
        <v>19</v>
      </c>
      <c r="F960" s="239" t="s">
        <v>397</v>
      </c>
      <c r="G960" s="236"/>
      <c r="H960" s="240">
        <v>30.82</v>
      </c>
      <c r="I960" s="241"/>
      <c r="J960" s="236"/>
      <c r="K960" s="236"/>
      <c r="L960" s="242"/>
      <c r="M960" s="243"/>
      <c r="N960" s="244"/>
      <c r="O960" s="244"/>
      <c r="P960" s="244"/>
      <c r="Q960" s="244"/>
      <c r="R960" s="244"/>
      <c r="S960" s="244"/>
      <c r="T960" s="245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6" t="s">
        <v>176</v>
      </c>
      <c r="AU960" s="246" t="s">
        <v>84</v>
      </c>
      <c r="AV960" s="13" t="s">
        <v>84</v>
      </c>
      <c r="AW960" s="13" t="s">
        <v>33</v>
      </c>
      <c r="AX960" s="13" t="s">
        <v>72</v>
      </c>
      <c r="AY960" s="246" t="s">
        <v>165</v>
      </c>
    </row>
    <row r="961" s="13" customFormat="1">
      <c r="A961" s="13"/>
      <c r="B961" s="235"/>
      <c r="C961" s="236"/>
      <c r="D961" s="237" t="s">
        <v>176</v>
      </c>
      <c r="E961" s="238" t="s">
        <v>19</v>
      </c>
      <c r="F961" s="239" t="s">
        <v>398</v>
      </c>
      <c r="G961" s="236"/>
      <c r="H961" s="240">
        <v>87.599999999999994</v>
      </c>
      <c r="I961" s="241"/>
      <c r="J961" s="236"/>
      <c r="K961" s="236"/>
      <c r="L961" s="242"/>
      <c r="M961" s="243"/>
      <c r="N961" s="244"/>
      <c r="O961" s="244"/>
      <c r="P961" s="244"/>
      <c r="Q961" s="244"/>
      <c r="R961" s="244"/>
      <c r="S961" s="244"/>
      <c r="T961" s="245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6" t="s">
        <v>176</v>
      </c>
      <c r="AU961" s="246" t="s">
        <v>84</v>
      </c>
      <c r="AV961" s="13" t="s">
        <v>84</v>
      </c>
      <c r="AW961" s="13" t="s">
        <v>33</v>
      </c>
      <c r="AX961" s="13" t="s">
        <v>72</v>
      </c>
      <c r="AY961" s="246" t="s">
        <v>165</v>
      </c>
    </row>
    <row r="962" s="13" customFormat="1">
      <c r="A962" s="13"/>
      <c r="B962" s="235"/>
      <c r="C962" s="236"/>
      <c r="D962" s="237" t="s">
        <v>176</v>
      </c>
      <c r="E962" s="238" t="s">
        <v>19</v>
      </c>
      <c r="F962" s="239" t="s">
        <v>230</v>
      </c>
      <c r="G962" s="236"/>
      <c r="H962" s="240">
        <v>-5.319</v>
      </c>
      <c r="I962" s="241"/>
      <c r="J962" s="236"/>
      <c r="K962" s="236"/>
      <c r="L962" s="242"/>
      <c r="M962" s="243"/>
      <c r="N962" s="244"/>
      <c r="O962" s="244"/>
      <c r="P962" s="244"/>
      <c r="Q962" s="244"/>
      <c r="R962" s="244"/>
      <c r="S962" s="244"/>
      <c r="T962" s="245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6" t="s">
        <v>176</v>
      </c>
      <c r="AU962" s="246" t="s">
        <v>84</v>
      </c>
      <c r="AV962" s="13" t="s">
        <v>84</v>
      </c>
      <c r="AW962" s="13" t="s">
        <v>33</v>
      </c>
      <c r="AX962" s="13" t="s">
        <v>72</v>
      </c>
      <c r="AY962" s="246" t="s">
        <v>165</v>
      </c>
    </row>
    <row r="963" s="13" customFormat="1">
      <c r="A963" s="13"/>
      <c r="B963" s="235"/>
      <c r="C963" s="236"/>
      <c r="D963" s="237" t="s">
        <v>176</v>
      </c>
      <c r="E963" s="238" t="s">
        <v>19</v>
      </c>
      <c r="F963" s="239" t="s">
        <v>231</v>
      </c>
      <c r="G963" s="236"/>
      <c r="H963" s="240">
        <v>-1.1819999999999999</v>
      </c>
      <c r="I963" s="241"/>
      <c r="J963" s="236"/>
      <c r="K963" s="236"/>
      <c r="L963" s="242"/>
      <c r="M963" s="243"/>
      <c r="N963" s="244"/>
      <c r="O963" s="244"/>
      <c r="P963" s="244"/>
      <c r="Q963" s="244"/>
      <c r="R963" s="244"/>
      <c r="S963" s="244"/>
      <c r="T963" s="245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6" t="s">
        <v>176</v>
      </c>
      <c r="AU963" s="246" t="s">
        <v>84</v>
      </c>
      <c r="AV963" s="13" t="s">
        <v>84</v>
      </c>
      <c r="AW963" s="13" t="s">
        <v>33</v>
      </c>
      <c r="AX963" s="13" t="s">
        <v>72</v>
      </c>
      <c r="AY963" s="246" t="s">
        <v>165</v>
      </c>
    </row>
    <row r="964" s="13" customFormat="1">
      <c r="A964" s="13"/>
      <c r="B964" s="235"/>
      <c r="C964" s="236"/>
      <c r="D964" s="237" t="s">
        <v>176</v>
      </c>
      <c r="E964" s="238" t="s">
        <v>19</v>
      </c>
      <c r="F964" s="239" t="s">
        <v>232</v>
      </c>
      <c r="G964" s="236"/>
      <c r="H964" s="240">
        <v>-1.97</v>
      </c>
      <c r="I964" s="241"/>
      <c r="J964" s="236"/>
      <c r="K964" s="236"/>
      <c r="L964" s="242"/>
      <c r="M964" s="243"/>
      <c r="N964" s="244"/>
      <c r="O964" s="244"/>
      <c r="P964" s="244"/>
      <c r="Q964" s="244"/>
      <c r="R964" s="244"/>
      <c r="S964" s="244"/>
      <c r="T964" s="245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6" t="s">
        <v>176</v>
      </c>
      <c r="AU964" s="246" t="s">
        <v>84</v>
      </c>
      <c r="AV964" s="13" t="s">
        <v>84</v>
      </c>
      <c r="AW964" s="13" t="s">
        <v>33</v>
      </c>
      <c r="AX964" s="13" t="s">
        <v>72</v>
      </c>
      <c r="AY964" s="246" t="s">
        <v>165</v>
      </c>
    </row>
    <row r="965" s="13" customFormat="1">
      <c r="A965" s="13"/>
      <c r="B965" s="235"/>
      <c r="C965" s="236"/>
      <c r="D965" s="237" t="s">
        <v>176</v>
      </c>
      <c r="E965" s="238" t="s">
        <v>19</v>
      </c>
      <c r="F965" s="239" t="s">
        <v>233</v>
      </c>
      <c r="G965" s="236"/>
      <c r="H965" s="240">
        <v>-2.3639999999999999</v>
      </c>
      <c r="I965" s="241"/>
      <c r="J965" s="236"/>
      <c r="K965" s="236"/>
      <c r="L965" s="242"/>
      <c r="M965" s="243"/>
      <c r="N965" s="244"/>
      <c r="O965" s="244"/>
      <c r="P965" s="244"/>
      <c r="Q965" s="244"/>
      <c r="R965" s="244"/>
      <c r="S965" s="244"/>
      <c r="T965" s="245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6" t="s">
        <v>176</v>
      </c>
      <c r="AU965" s="246" t="s">
        <v>84</v>
      </c>
      <c r="AV965" s="13" t="s">
        <v>84</v>
      </c>
      <c r="AW965" s="13" t="s">
        <v>33</v>
      </c>
      <c r="AX965" s="13" t="s">
        <v>72</v>
      </c>
      <c r="AY965" s="246" t="s">
        <v>165</v>
      </c>
    </row>
    <row r="966" s="13" customFormat="1">
      <c r="A966" s="13"/>
      <c r="B966" s="235"/>
      <c r="C966" s="236"/>
      <c r="D966" s="237" t="s">
        <v>176</v>
      </c>
      <c r="E966" s="238" t="s">
        <v>19</v>
      </c>
      <c r="F966" s="239" t="s">
        <v>234</v>
      </c>
      <c r="G966" s="236"/>
      <c r="H966" s="240">
        <v>-3.9399999999999999</v>
      </c>
      <c r="I966" s="241"/>
      <c r="J966" s="236"/>
      <c r="K966" s="236"/>
      <c r="L966" s="242"/>
      <c r="M966" s="243"/>
      <c r="N966" s="244"/>
      <c r="O966" s="244"/>
      <c r="P966" s="244"/>
      <c r="Q966" s="244"/>
      <c r="R966" s="244"/>
      <c r="S966" s="244"/>
      <c r="T966" s="245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6" t="s">
        <v>176</v>
      </c>
      <c r="AU966" s="246" t="s">
        <v>84</v>
      </c>
      <c r="AV966" s="13" t="s">
        <v>84</v>
      </c>
      <c r="AW966" s="13" t="s">
        <v>33</v>
      </c>
      <c r="AX966" s="13" t="s">
        <v>72</v>
      </c>
      <c r="AY966" s="246" t="s">
        <v>165</v>
      </c>
    </row>
    <row r="967" s="15" customFormat="1">
      <c r="A967" s="15"/>
      <c r="B967" s="257"/>
      <c r="C967" s="258"/>
      <c r="D967" s="237" t="s">
        <v>176</v>
      </c>
      <c r="E967" s="259" t="s">
        <v>19</v>
      </c>
      <c r="F967" s="260" t="s">
        <v>198</v>
      </c>
      <c r="G967" s="258"/>
      <c r="H967" s="261">
        <v>125.545</v>
      </c>
      <c r="I967" s="262"/>
      <c r="J967" s="258"/>
      <c r="K967" s="258"/>
      <c r="L967" s="263"/>
      <c r="M967" s="264"/>
      <c r="N967" s="265"/>
      <c r="O967" s="265"/>
      <c r="P967" s="265"/>
      <c r="Q967" s="265"/>
      <c r="R967" s="265"/>
      <c r="S967" s="265"/>
      <c r="T967" s="266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67" t="s">
        <v>176</v>
      </c>
      <c r="AU967" s="267" t="s">
        <v>84</v>
      </c>
      <c r="AV967" s="15" t="s">
        <v>105</v>
      </c>
      <c r="AW967" s="15" t="s">
        <v>33</v>
      </c>
      <c r="AX967" s="15" t="s">
        <v>79</v>
      </c>
      <c r="AY967" s="267" t="s">
        <v>165</v>
      </c>
    </row>
    <row r="968" s="2" customFormat="1" ht="24.15" customHeight="1">
      <c r="A968" s="41"/>
      <c r="B968" s="42"/>
      <c r="C968" s="217" t="s">
        <v>922</v>
      </c>
      <c r="D968" s="217" t="s">
        <v>167</v>
      </c>
      <c r="E968" s="218" t="s">
        <v>923</v>
      </c>
      <c r="F968" s="219" t="s">
        <v>924</v>
      </c>
      <c r="G968" s="220" t="s">
        <v>170</v>
      </c>
      <c r="H968" s="221">
        <v>687.56799999999998</v>
      </c>
      <c r="I968" s="222"/>
      <c r="J968" s="223">
        <f>ROUND(I968*H968,2)</f>
        <v>0</v>
      </c>
      <c r="K968" s="219" t="s">
        <v>171</v>
      </c>
      <c r="L968" s="47"/>
      <c r="M968" s="224" t="s">
        <v>19</v>
      </c>
      <c r="N968" s="225" t="s">
        <v>46</v>
      </c>
      <c r="O968" s="87"/>
      <c r="P968" s="226">
        <f>O968*H968</f>
        <v>0</v>
      </c>
      <c r="Q968" s="226">
        <v>0.00028499999999999999</v>
      </c>
      <c r="R968" s="226">
        <f>Q968*H968</f>
        <v>0.19595688</v>
      </c>
      <c r="S968" s="226">
        <v>0</v>
      </c>
      <c r="T968" s="227">
        <f>S968*H968</f>
        <v>0</v>
      </c>
      <c r="U968" s="41"/>
      <c r="V968" s="41"/>
      <c r="W968" s="41"/>
      <c r="X968" s="41"/>
      <c r="Y968" s="41"/>
      <c r="Z968" s="41"/>
      <c r="AA968" s="41"/>
      <c r="AB968" s="41"/>
      <c r="AC968" s="41"/>
      <c r="AD968" s="41"/>
      <c r="AE968" s="41"/>
      <c r="AR968" s="228" t="s">
        <v>311</v>
      </c>
      <c r="AT968" s="228" t="s">
        <v>167</v>
      </c>
      <c r="AU968" s="228" t="s">
        <v>84</v>
      </c>
      <c r="AY968" s="20" t="s">
        <v>165</v>
      </c>
      <c r="BE968" s="229">
        <f>IF(N968="základní",J968,0)</f>
        <v>0</v>
      </c>
      <c r="BF968" s="229">
        <f>IF(N968="snížená",J968,0)</f>
        <v>0</v>
      </c>
      <c r="BG968" s="229">
        <f>IF(N968="zákl. přenesená",J968,0)</f>
        <v>0</v>
      </c>
      <c r="BH968" s="229">
        <f>IF(N968="sníž. přenesená",J968,0)</f>
        <v>0</v>
      </c>
      <c r="BI968" s="229">
        <f>IF(N968="nulová",J968,0)</f>
        <v>0</v>
      </c>
      <c r="BJ968" s="20" t="s">
        <v>172</v>
      </c>
      <c r="BK968" s="229">
        <f>ROUND(I968*H968,2)</f>
        <v>0</v>
      </c>
      <c r="BL968" s="20" t="s">
        <v>311</v>
      </c>
      <c r="BM968" s="228" t="s">
        <v>925</v>
      </c>
    </row>
    <row r="969" s="2" customFormat="1">
      <c r="A969" s="41"/>
      <c r="B969" s="42"/>
      <c r="C969" s="43"/>
      <c r="D969" s="230" t="s">
        <v>174</v>
      </c>
      <c r="E969" s="43"/>
      <c r="F969" s="231" t="s">
        <v>926</v>
      </c>
      <c r="G969" s="43"/>
      <c r="H969" s="43"/>
      <c r="I969" s="232"/>
      <c r="J969" s="43"/>
      <c r="K969" s="43"/>
      <c r="L969" s="47"/>
      <c r="M969" s="233"/>
      <c r="N969" s="234"/>
      <c r="O969" s="87"/>
      <c r="P969" s="87"/>
      <c r="Q969" s="87"/>
      <c r="R969" s="87"/>
      <c r="S969" s="87"/>
      <c r="T969" s="88"/>
      <c r="U969" s="41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T969" s="20" t="s">
        <v>174</v>
      </c>
      <c r="AU969" s="20" t="s">
        <v>84</v>
      </c>
    </row>
    <row r="970" s="14" customFormat="1">
      <c r="A970" s="14"/>
      <c r="B970" s="247"/>
      <c r="C970" s="248"/>
      <c r="D970" s="237" t="s">
        <v>176</v>
      </c>
      <c r="E970" s="249" t="s">
        <v>19</v>
      </c>
      <c r="F970" s="250" t="s">
        <v>884</v>
      </c>
      <c r="G970" s="248"/>
      <c r="H970" s="249" t="s">
        <v>19</v>
      </c>
      <c r="I970" s="251"/>
      <c r="J970" s="248"/>
      <c r="K970" s="248"/>
      <c r="L970" s="252"/>
      <c r="M970" s="253"/>
      <c r="N970" s="254"/>
      <c r="O970" s="254"/>
      <c r="P970" s="254"/>
      <c r="Q970" s="254"/>
      <c r="R970" s="254"/>
      <c r="S970" s="254"/>
      <c r="T970" s="255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6" t="s">
        <v>176</v>
      </c>
      <c r="AU970" s="256" t="s">
        <v>84</v>
      </c>
      <c r="AV970" s="14" t="s">
        <v>79</v>
      </c>
      <c r="AW970" s="14" t="s">
        <v>33</v>
      </c>
      <c r="AX970" s="14" t="s">
        <v>72</v>
      </c>
      <c r="AY970" s="256" t="s">
        <v>165</v>
      </c>
    </row>
    <row r="971" s="13" customFormat="1">
      <c r="A971" s="13"/>
      <c r="B971" s="235"/>
      <c r="C971" s="236"/>
      <c r="D971" s="237" t="s">
        <v>176</v>
      </c>
      <c r="E971" s="238" t="s">
        <v>19</v>
      </c>
      <c r="F971" s="239" t="s">
        <v>360</v>
      </c>
      <c r="G971" s="236"/>
      <c r="H971" s="240">
        <v>51.5</v>
      </c>
      <c r="I971" s="241"/>
      <c r="J971" s="236"/>
      <c r="K971" s="236"/>
      <c r="L971" s="242"/>
      <c r="M971" s="243"/>
      <c r="N971" s="244"/>
      <c r="O971" s="244"/>
      <c r="P971" s="244"/>
      <c r="Q971" s="244"/>
      <c r="R971" s="244"/>
      <c r="S971" s="244"/>
      <c r="T971" s="245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6" t="s">
        <v>176</v>
      </c>
      <c r="AU971" s="246" t="s">
        <v>84</v>
      </c>
      <c r="AV971" s="13" t="s">
        <v>84</v>
      </c>
      <c r="AW971" s="13" t="s">
        <v>33</v>
      </c>
      <c r="AX971" s="13" t="s">
        <v>72</v>
      </c>
      <c r="AY971" s="246" t="s">
        <v>165</v>
      </c>
    </row>
    <row r="972" s="13" customFormat="1">
      <c r="A972" s="13"/>
      <c r="B972" s="235"/>
      <c r="C972" s="236"/>
      <c r="D972" s="237" t="s">
        <v>176</v>
      </c>
      <c r="E972" s="238" t="s">
        <v>19</v>
      </c>
      <c r="F972" s="239" t="s">
        <v>240</v>
      </c>
      <c r="G972" s="236"/>
      <c r="H972" s="240">
        <v>196.68000000000001</v>
      </c>
      <c r="I972" s="241"/>
      <c r="J972" s="236"/>
      <c r="K972" s="236"/>
      <c r="L972" s="242"/>
      <c r="M972" s="243"/>
      <c r="N972" s="244"/>
      <c r="O972" s="244"/>
      <c r="P972" s="244"/>
      <c r="Q972" s="244"/>
      <c r="R972" s="244"/>
      <c r="S972" s="244"/>
      <c r="T972" s="245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6" t="s">
        <v>176</v>
      </c>
      <c r="AU972" s="246" t="s">
        <v>84</v>
      </c>
      <c r="AV972" s="13" t="s">
        <v>84</v>
      </c>
      <c r="AW972" s="13" t="s">
        <v>33</v>
      </c>
      <c r="AX972" s="13" t="s">
        <v>72</v>
      </c>
      <c r="AY972" s="246" t="s">
        <v>165</v>
      </c>
    </row>
    <row r="973" s="13" customFormat="1">
      <c r="A973" s="13"/>
      <c r="B973" s="235"/>
      <c r="C973" s="236"/>
      <c r="D973" s="237" t="s">
        <v>176</v>
      </c>
      <c r="E973" s="238" t="s">
        <v>19</v>
      </c>
      <c r="F973" s="239" t="s">
        <v>210</v>
      </c>
      <c r="G973" s="236"/>
      <c r="H973" s="240">
        <v>-1.7729999999999999</v>
      </c>
      <c r="I973" s="241"/>
      <c r="J973" s="236"/>
      <c r="K973" s="236"/>
      <c r="L973" s="242"/>
      <c r="M973" s="243"/>
      <c r="N973" s="244"/>
      <c r="O973" s="244"/>
      <c r="P973" s="244"/>
      <c r="Q973" s="244"/>
      <c r="R973" s="244"/>
      <c r="S973" s="244"/>
      <c r="T973" s="245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6" t="s">
        <v>176</v>
      </c>
      <c r="AU973" s="246" t="s">
        <v>84</v>
      </c>
      <c r="AV973" s="13" t="s">
        <v>84</v>
      </c>
      <c r="AW973" s="13" t="s">
        <v>33</v>
      </c>
      <c r="AX973" s="13" t="s">
        <v>72</v>
      </c>
      <c r="AY973" s="246" t="s">
        <v>165</v>
      </c>
    </row>
    <row r="974" s="13" customFormat="1">
      <c r="A974" s="13"/>
      <c r="B974" s="235"/>
      <c r="C974" s="236"/>
      <c r="D974" s="237" t="s">
        <v>176</v>
      </c>
      <c r="E974" s="238" t="s">
        <v>19</v>
      </c>
      <c r="F974" s="239" t="s">
        <v>211</v>
      </c>
      <c r="G974" s="236"/>
      <c r="H974" s="240">
        <v>-9.4559999999999995</v>
      </c>
      <c r="I974" s="241"/>
      <c r="J974" s="236"/>
      <c r="K974" s="236"/>
      <c r="L974" s="242"/>
      <c r="M974" s="243"/>
      <c r="N974" s="244"/>
      <c r="O974" s="244"/>
      <c r="P974" s="244"/>
      <c r="Q974" s="244"/>
      <c r="R974" s="244"/>
      <c r="S974" s="244"/>
      <c r="T974" s="245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6" t="s">
        <v>176</v>
      </c>
      <c r="AU974" s="246" t="s">
        <v>84</v>
      </c>
      <c r="AV974" s="13" t="s">
        <v>84</v>
      </c>
      <c r="AW974" s="13" t="s">
        <v>33</v>
      </c>
      <c r="AX974" s="13" t="s">
        <v>72</v>
      </c>
      <c r="AY974" s="246" t="s">
        <v>165</v>
      </c>
    </row>
    <row r="975" s="13" customFormat="1">
      <c r="A975" s="13"/>
      <c r="B975" s="235"/>
      <c r="C975" s="236"/>
      <c r="D975" s="237" t="s">
        <v>176</v>
      </c>
      <c r="E975" s="238" t="s">
        <v>19</v>
      </c>
      <c r="F975" s="239" t="s">
        <v>212</v>
      </c>
      <c r="G975" s="236"/>
      <c r="H975" s="240">
        <v>-2.3639999999999999</v>
      </c>
      <c r="I975" s="241"/>
      <c r="J975" s="236"/>
      <c r="K975" s="236"/>
      <c r="L975" s="242"/>
      <c r="M975" s="243"/>
      <c r="N975" s="244"/>
      <c r="O975" s="244"/>
      <c r="P975" s="244"/>
      <c r="Q975" s="244"/>
      <c r="R975" s="244"/>
      <c r="S975" s="244"/>
      <c r="T975" s="245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6" t="s">
        <v>176</v>
      </c>
      <c r="AU975" s="246" t="s">
        <v>84</v>
      </c>
      <c r="AV975" s="13" t="s">
        <v>84</v>
      </c>
      <c r="AW975" s="13" t="s">
        <v>33</v>
      </c>
      <c r="AX975" s="13" t="s">
        <v>72</v>
      </c>
      <c r="AY975" s="246" t="s">
        <v>165</v>
      </c>
    </row>
    <row r="976" s="14" customFormat="1">
      <c r="A976" s="14"/>
      <c r="B976" s="247"/>
      <c r="C976" s="248"/>
      <c r="D976" s="237" t="s">
        <v>176</v>
      </c>
      <c r="E976" s="249" t="s">
        <v>19</v>
      </c>
      <c r="F976" s="250" t="s">
        <v>885</v>
      </c>
      <c r="G976" s="248"/>
      <c r="H976" s="249" t="s">
        <v>19</v>
      </c>
      <c r="I976" s="251"/>
      <c r="J976" s="248"/>
      <c r="K976" s="248"/>
      <c r="L976" s="252"/>
      <c r="M976" s="253"/>
      <c r="N976" s="254"/>
      <c r="O976" s="254"/>
      <c r="P976" s="254"/>
      <c r="Q976" s="254"/>
      <c r="R976" s="254"/>
      <c r="S976" s="254"/>
      <c r="T976" s="255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6" t="s">
        <v>176</v>
      </c>
      <c r="AU976" s="256" t="s">
        <v>84</v>
      </c>
      <c r="AV976" s="14" t="s">
        <v>79</v>
      </c>
      <c r="AW976" s="14" t="s">
        <v>33</v>
      </c>
      <c r="AX976" s="14" t="s">
        <v>72</v>
      </c>
      <c r="AY976" s="256" t="s">
        <v>165</v>
      </c>
    </row>
    <row r="977" s="13" customFormat="1">
      <c r="A977" s="13"/>
      <c r="B977" s="235"/>
      <c r="C977" s="236"/>
      <c r="D977" s="237" t="s">
        <v>176</v>
      </c>
      <c r="E977" s="238" t="s">
        <v>19</v>
      </c>
      <c r="F977" s="239" t="s">
        <v>622</v>
      </c>
      <c r="G977" s="236"/>
      <c r="H977" s="240">
        <v>130.19999999999999</v>
      </c>
      <c r="I977" s="241"/>
      <c r="J977" s="236"/>
      <c r="K977" s="236"/>
      <c r="L977" s="242"/>
      <c r="M977" s="243"/>
      <c r="N977" s="244"/>
      <c r="O977" s="244"/>
      <c r="P977" s="244"/>
      <c r="Q977" s="244"/>
      <c r="R977" s="244"/>
      <c r="S977" s="244"/>
      <c r="T977" s="245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6" t="s">
        <v>176</v>
      </c>
      <c r="AU977" s="246" t="s">
        <v>84</v>
      </c>
      <c r="AV977" s="13" t="s">
        <v>84</v>
      </c>
      <c r="AW977" s="13" t="s">
        <v>33</v>
      </c>
      <c r="AX977" s="13" t="s">
        <v>72</v>
      </c>
      <c r="AY977" s="246" t="s">
        <v>165</v>
      </c>
    </row>
    <row r="978" s="13" customFormat="1">
      <c r="A978" s="13"/>
      <c r="B978" s="235"/>
      <c r="C978" s="236"/>
      <c r="D978" s="237" t="s">
        <v>176</v>
      </c>
      <c r="E978" s="238" t="s">
        <v>19</v>
      </c>
      <c r="F978" s="239" t="s">
        <v>578</v>
      </c>
      <c r="G978" s="236"/>
      <c r="H978" s="240">
        <v>29.370000000000001</v>
      </c>
      <c r="I978" s="241"/>
      <c r="J978" s="236"/>
      <c r="K978" s="236"/>
      <c r="L978" s="242"/>
      <c r="M978" s="243"/>
      <c r="N978" s="244"/>
      <c r="O978" s="244"/>
      <c r="P978" s="244"/>
      <c r="Q978" s="244"/>
      <c r="R978" s="244"/>
      <c r="S978" s="244"/>
      <c r="T978" s="245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6" t="s">
        <v>176</v>
      </c>
      <c r="AU978" s="246" t="s">
        <v>84</v>
      </c>
      <c r="AV978" s="13" t="s">
        <v>84</v>
      </c>
      <c r="AW978" s="13" t="s">
        <v>33</v>
      </c>
      <c r="AX978" s="13" t="s">
        <v>72</v>
      </c>
      <c r="AY978" s="246" t="s">
        <v>165</v>
      </c>
    </row>
    <row r="979" s="13" customFormat="1">
      <c r="A979" s="13"/>
      <c r="B979" s="235"/>
      <c r="C979" s="236"/>
      <c r="D979" s="237" t="s">
        <v>176</v>
      </c>
      <c r="E979" s="238" t="s">
        <v>19</v>
      </c>
      <c r="F979" s="239" t="s">
        <v>214</v>
      </c>
      <c r="G979" s="236"/>
      <c r="H979" s="240">
        <v>322.76400000000001</v>
      </c>
      <c r="I979" s="241"/>
      <c r="J979" s="236"/>
      <c r="K979" s="236"/>
      <c r="L979" s="242"/>
      <c r="M979" s="243"/>
      <c r="N979" s="244"/>
      <c r="O979" s="244"/>
      <c r="P979" s="244"/>
      <c r="Q979" s="244"/>
      <c r="R979" s="244"/>
      <c r="S979" s="244"/>
      <c r="T979" s="245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6" t="s">
        <v>176</v>
      </c>
      <c r="AU979" s="246" t="s">
        <v>84</v>
      </c>
      <c r="AV979" s="13" t="s">
        <v>84</v>
      </c>
      <c r="AW979" s="13" t="s">
        <v>33</v>
      </c>
      <c r="AX979" s="13" t="s">
        <v>72</v>
      </c>
      <c r="AY979" s="246" t="s">
        <v>165</v>
      </c>
    </row>
    <row r="980" s="13" customFormat="1">
      <c r="A980" s="13"/>
      <c r="B980" s="235"/>
      <c r="C980" s="236"/>
      <c r="D980" s="237" t="s">
        <v>176</v>
      </c>
      <c r="E980" s="238" t="s">
        <v>19</v>
      </c>
      <c r="F980" s="239" t="s">
        <v>210</v>
      </c>
      <c r="G980" s="236"/>
      <c r="H980" s="240">
        <v>-1.7729999999999999</v>
      </c>
      <c r="I980" s="241"/>
      <c r="J980" s="236"/>
      <c r="K980" s="236"/>
      <c r="L980" s="242"/>
      <c r="M980" s="243"/>
      <c r="N980" s="244"/>
      <c r="O980" s="244"/>
      <c r="P980" s="244"/>
      <c r="Q980" s="244"/>
      <c r="R980" s="244"/>
      <c r="S980" s="244"/>
      <c r="T980" s="245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6" t="s">
        <v>176</v>
      </c>
      <c r="AU980" s="246" t="s">
        <v>84</v>
      </c>
      <c r="AV980" s="13" t="s">
        <v>84</v>
      </c>
      <c r="AW980" s="13" t="s">
        <v>33</v>
      </c>
      <c r="AX980" s="13" t="s">
        <v>72</v>
      </c>
      <c r="AY980" s="246" t="s">
        <v>165</v>
      </c>
    </row>
    <row r="981" s="13" customFormat="1">
      <c r="A981" s="13"/>
      <c r="B981" s="235"/>
      <c r="C981" s="236"/>
      <c r="D981" s="237" t="s">
        <v>176</v>
      </c>
      <c r="E981" s="238" t="s">
        <v>19</v>
      </c>
      <c r="F981" s="239" t="s">
        <v>215</v>
      </c>
      <c r="G981" s="236"/>
      <c r="H981" s="240">
        <v>-9.4559999999999995</v>
      </c>
      <c r="I981" s="241"/>
      <c r="J981" s="236"/>
      <c r="K981" s="236"/>
      <c r="L981" s="242"/>
      <c r="M981" s="243"/>
      <c r="N981" s="244"/>
      <c r="O981" s="244"/>
      <c r="P981" s="244"/>
      <c r="Q981" s="244"/>
      <c r="R981" s="244"/>
      <c r="S981" s="244"/>
      <c r="T981" s="245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6" t="s">
        <v>176</v>
      </c>
      <c r="AU981" s="246" t="s">
        <v>84</v>
      </c>
      <c r="AV981" s="13" t="s">
        <v>84</v>
      </c>
      <c r="AW981" s="13" t="s">
        <v>33</v>
      </c>
      <c r="AX981" s="13" t="s">
        <v>72</v>
      </c>
      <c r="AY981" s="246" t="s">
        <v>165</v>
      </c>
    </row>
    <row r="982" s="13" customFormat="1">
      <c r="A982" s="13"/>
      <c r="B982" s="235"/>
      <c r="C982" s="236"/>
      <c r="D982" s="237" t="s">
        <v>176</v>
      </c>
      <c r="E982" s="238" t="s">
        <v>19</v>
      </c>
      <c r="F982" s="239" t="s">
        <v>216</v>
      </c>
      <c r="G982" s="236"/>
      <c r="H982" s="240">
        <v>-12.608000000000001</v>
      </c>
      <c r="I982" s="241"/>
      <c r="J982" s="236"/>
      <c r="K982" s="236"/>
      <c r="L982" s="242"/>
      <c r="M982" s="243"/>
      <c r="N982" s="244"/>
      <c r="O982" s="244"/>
      <c r="P982" s="244"/>
      <c r="Q982" s="244"/>
      <c r="R982" s="244"/>
      <c r="S982" s="244"/>
      <c r="T982" s="245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6" t="s">
        <v>176</v>
      </c>
      <c r="AU982" s="246" t="s">
        <v>84</v>
      </c>
      <c r="AV982" s="13" t="s">
        <v>84</v>
      </c>
      <c r="AW982" s="13" t="s">
        <v>33</v>
      </c>
      <c r="AX982" s="13" t="s">
        <v>72</v>
      </c>
      <c r="AY982" s="246" t="s">
        <v>165</v>
      </c>
    </row>
    <row r="983" s="13" customFormat="1">
      <c r="A983" s="13"/>
      <c r="B983" s="235"/>
      <c r="C983" s="236"/>
      <c r="D983" s="237" t="s">
        <v>176</v>
      </c>
      <c r="E983" s="238" t="s">
        <v>19</v>
      </c>
      <c r="F983" s="239" t="s">
        <v>217</v>
      </c>
      <c r="G983" s="236"/>
      <c r="H983" s="240">
        <v>-5.516</v>
      </c>
      <c r="I983" s="241"/>
      <c r="J983" s="236"/>
      <c r="K983" s="236"/>
      <c r="L983" s="242"/>
      <c r="M983" s="243"/>
      <c r="N983" s="244"/>
      <c r="O983" s="244"/>
      <c r="P983" s="244"/>
      <c r="Q983" s="244"/>
      <c r="R983" s="244"/>
      <c r="S983" s="244"/>
      <c r="T983" s="245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6" t="s">
        <v>176</v>
      </c>
      <c r="AU983" s="246" t="s">
        <v>84</v>
      </c>
      <c r="AV983" s="13" t="s">
        <v>84</v>
      </c>
      <c r="AW983" s="13" t="s">
        <v>33</v>
      </c>
      <c r="AX983" s="13" t="s">
        <v>72</v>
      </c>
      <c r="AY983" s="246" t="s">
        <v>165</v>
      </c>
    </row>
    <row r="984" s="15" customFormat="1">
      <c r="A984" s="15"/>
      <c r="B984" s="257"/>
      <c r="C984" s="258"/>
      <c r="D984" s="237" t="s">
        <v>176</v>
      </c>
      <c r="E984" s="259" t="s">
        <v>19</v>
      </c>
      <c r="F984" s="260" t="s">
        <v>198</v>
      </c>
      <c r="G984" s="258"/>
      <c r="H984" s="261">
        <v>687.56799999999998</v>
      </c>
      <c r="I984" s="262"/>
      <c r="J984" s="258"/>
      <c r="K984" s="258"/>
      <c r="L984" s="263"/>
      <c r="M984" s="264"/>
      <c r="N984" s="265"/>
      <c r="O984" s="265"/>
      <c r="P984" s="265"/>
      <c r="Q984" s="265"/>
      <c r="R984" s="265"/>
      <c r="S984" s="265"/>
      <c r="T984" s="266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T984" s="267" t="s">
        <v>176</v>
      </c>
      <c r="AU984" s="267" t="s">
        <v>84</v>
      </c>
      <c r="AV984" s="15" t="s">
        <v>105</v>
      </c>
      <c r="AW984" s="15" t="s">
        <v>33</v>
      </c>
      <c r="AX984" s="15" t="s">
        <v>79</v>
      </c>
      <c r="AY984" s="267" t="s">
        <v>165</v>
      </c>
    </row>
    <row r="985" s="2" customFormat="1" ht="24.15" customHeight="1">
      <c r="A985" s="41"/>
      <c r="B985" s="42"/>
      <c r="C985" s="217" t="s">
        <v>927</v>
      </c>
      <c r="D985" s="217" t="s">
        <v>167</v>
      </c>
      <c r="E985" s="218" t="s">
        <v>928</v>
      </c>
      <c r="F985" s="219" t="s">
        <v>929</v>
      </c>
      <c r="G985" s="220" t="s">
        <v>170</v>
      </c>
      <c r="H985" s="221">
        <v>125.545</v>
      </c>
      <c r="I985" s="222"/>
      <c r="J985" s="223">
        <f>ROUND(I985*H985,2)</f>
        <v>0</v>
      </c>
      <c r="K985" s="219" t="s">
        <v>171</v>
      </c>
      <c r="L985" s="47"/>
      <c r="M985" s="224" t="s">
        <v>19</v>
      </c>
      <c r="N985" s="225" t="s">
        <v>46</v>
      </c>
      <c r="O985" s="87"/>
      <c r="P985" s="226">
        <f>O985*H985</f>
        <v>0</v>
      </c>
      <c r="Q985" s="226">
        <v>0.00028499999999999999</v>
      </c>
      <c r="R985" s="226">
        <f>Q985*H985</f>
        <v>0.035780325000000002</v>
      </c>
      <c r="S985" s="226">
        <v>0</v>
      </c>
      <c r="T985" s="227">
        <f>S985*H985</f>
        <v>0</v>
      </c>
      <c r="U985" s="41"/>
      <c r="V985" s="41"/>
      <c r="W985" s="41"/>
      <c r="X985" s="41"/>
      <c r="Y985" s="41"/>
      <c r="Z985" s="41"/>
      <c r="AA985" s="41"/>
      <c r="AB985" s="41"/>
      <c r="AC985" s="41"/>
      <c r="AD985" s="41"/>
      <c r="AE985" s="41"/>
      <c r="AR985" s="228" t="s">
        <v>311</v>
      </c>
      <c r="AT985" s="228" t="s">
        <v>167</v>
      </c>
      <c r="AU985" s="228" t="s">
        <v>84</v>
      </c>
      <c r="AY985" s="20" t="s">
        <v>165</v>
      </c>
      <c r="BE985" s="229">
        <f>IF(N985="základní",J985,0)</f>
        <v>0</v>
      </c>
      <c r="BF985" s="229">
        <f>IF(N985="snížená",J985,0)</f>
        <v>0</v>
      </c>
      <c r="BG985" s="229">
        <f>IF(N985="zákl. přenesená",J985,0)</f>
        <v>0</v>
      </c>
      <c r="BH985" s="229">
        <f>IF(N985="sníž. přenesená",J985,0)</f>
        <v>0</v>
      </c>
      <c r="BI985" s="229">
        <f>IF(N985="nulová",J985,0)</f>
        <v>0</v>
      </c>
      <c r="BJ985" s="20" t="s">
        <v>172</v>
      </c>
      <c r="BK985" s="229">
        <f>ROUND(I985*H985,2)</f>
        <v>0</v>
      </c>
      <c r="BL985" s="20" t="s">
        <v>311</v>
      </c>
      <c r="BM985" s="228" t="s">
        <v>930</v>
      </c>
    </row>
    <row r="986" s="2" customFormat="1">
      <c r="A986" s="41"/>
      <c r="B986" s="42"/>
      <c r="C986" s="43"/>
      <c r="D986" s="230" t="s">
        <v>174</v>
      </c>
      <c r="E986" s="43"/>
      <c r="F986" s="231" t="s">
        <v>931</v>
      </c>
      <c r="G986" s="43"/>
      <c r="H986" s="43"/>
      <c r="I986" s="232"/>
      <c r="J986" s="43"/>
      <c r="K986" s="43"/>
      <c r="L986" s="47"/>
      <c r="M986" s="233"/>
      <c r="N986" s="234"/>
      <c r="O986" s="87"/>
      <c r="P986" s="87"/>
      <c r="Q986" s="87"/>
      <c r="R986" s="87"/>
      <c r="S986" s="87"/>
      <c r="T986" s="88"/>
      <c r="U986" s="41"/>
      <c r="V986" s="41"/>
      <c r="W986" s="41"/>
      <c r="X986" s="41"/>
      <c r="Y986" s="41"/>
      <c r="Z986" s="41"/>
      <c r="AA986" s="41"/>
      <c r="AB986" s="41"/>
      <c r="AC986" s="41"/>
      <c r="AD986" s="41"/>
      <c r="AE986" s="41"/>
      <c r="AT986" s="20" t="s">
        <v>174</v>
      </c>
      <c r="AU986" s="20" t="s">
        <v>84</v>
      </c>
    </row>
    <row r="987" s="13" customFormat="1">
      <c r="A987" s="13"/>
      <c r="B987" s="235"/>
      <c r="C987" s="236"/>
      <c r="D987" s="237" t="s">
        <v>176</v>
      </c>
      <c r="E987" s="238" t="s">
        <v>19</v>
      </c>
      <c r="F987" s="239" t="s">
        <v>396</v>
      </c>
      <c r="G987" s="236"/>
      <c r="H987" s="240">
        <v>21.899999999999999</v>
      </c>
      <c r="I987" s="241"/>
      <c r="J987" s="236"/>
      <c r="K987" s="236"/>
      <c r="L987" s="242"/>
      <c r="M987" s="243"/>
      <c r="N987" s="244"/>
      <c r="O987" s="244"/>
      <c r="P987" s="244"/>
      <c r="Q987" s="244"/>
      <c r="R987" s="244"/>
      <c r="S987" s="244"/>
      <c r="T987" s="245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6" t="s">
        <v>176</v>
      </c>
      <c r="AU987" s="246" t="s">
        <v>84</v>
      </c>
      <c r="AV987" s="13" t="s">
        <v>84</v>
      </c>
      <c r="AW987" s="13" t="s">
        <v>33</v>
      </c>
      <c r="AX987" s="13" t="s">
        <v>72</v>
      </c>
      <c r="AY987" s="246" t="s">
        <v>165</v>
      </c>
    </row>
    <row r="988" s="13" customFormat="1">
      <c r="A988" s="13"/>
      <c r="B988" s="235"/>
      <c r="C988" s="236"/>
      <c r="D988" s="237" t="s">
        <v>176</v>
      </c>
      <c r="E988" s="238" t="s">
        <v>19</v>
      </c>
      <c r="F988" s="239" t="s">
        <v>397</v>
      </c>
      <c r="G988" s="236"/>
      <c r="H988" s="240">
        <v>30.82</v>
      </c>
      <c r="I988" s="241"/>
      <c r="J988" s="236"/>
      <c r="K988" s="236"/>
      <c r="L988" s="242"/>
      <c r="M988" s="243"/>
      <c r="N988" s="244"/>
      <c r="O988" s="244"/>
      <c r="P988" s="244"/>
      <c r="Q988" s="244"/>
      <c r="R988" s="244"/>
      <c r="S988" s="244"/>
      <c r="T988" s="245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6" t="s">
        <v>176</v>
      </c>
      <c r="AU988" s="246" t="s">
        <v>84</v>
      </c>
      <c r="AV988" s="13" t="s">
        <v>84</v>
      </c>
      <c r="AW988" s="13" t="s">
        <v>33</v>
      </c>
      <c r="AX988" s="13" t="s">
        <v>72</v>
      </c>
      <c r="AY988" s="246" t="s">
        <v>165</v>
      </c>
    </row>
    <row r="989" s="13" customFormat="1">
      <c r="A989" s="13"/>
      <c r="B989" s="235"/>
      <c r="C989" s="236"/>
      <c r="D989" s="237" t="s">
        <v>176</v>
      </c>
      <c r="E989" s="238" t="s">
        <v>19</v>
      </c>
      <c r="F989" s="239" t="s">
        <v>398</v>
      </c>
      <c r="G989" s="236"/>
      <c r="H989" s="240">
        <v>87.599999999999994</v>
      </c>
      <c r="I989" s="241"/>
      <c r="J989" s="236"/>
      <c r="K989" s="236"/>
      <c r="L989" s="242"/>
      <c r="M989" s="243"/>
      <c r="N989" s="244"/>
      <c r="O989" s="244"/>
      <c r="P989" s="244"/>
      <c r="Q989" s="244"/>
      <c r="R989" s="244"/>
      <c r="S989" s="244"/>
      <c r="T989" s="245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6" t="s">
        <v>176</v>
      </c>
      <c r="AU989" s="246" t="s">
        <v>84</v>
      </c>
      <c r="AV989" s="13" t="s">
        <v>84</v>
      </c>
      <c r="AW989" s="13" t="s">
        <v>33</v>
      </c>
      <c r="AX989" s="13" t="s">
        <v>72</v>
      </c>
      <c r="AY989" s="246" t="s">
        <v>165</v>
      </c>
    </row>
    <row r="990" s="13" customFormat="1">
      <c r="A990" s="13"/>
      <c r="B990" s="235"/>
      <c r="C990" s="236"/>
      <c r="D990" s="237" t="s">
        <v>176</v>
      </c>
      <c r="E990" s="238" t="s">
        <v>19</v>
      </c>
      <c r="F990" s="239" t="s">
        <v>230</v>
      </c>
      <c r="G990" s="236"/>
      <c r="H990" s="240">
        <v>-5.319</v>
      </c>
      <c r="I990" s="241"/>
      <c r="J990" s="236"/>
      <c r="K990" s="236"/>
      <c r="L990" s="242"/>
      <c r="M990" s="243"/>
      <c r="N990" s="244"/>
      <c r="O990" s="244"/>
      <c r="P990" s="244"/>
      <c r="Q990" s="244"/>
      <c r="R990" s="244"/>
      <c r="S990" s="244"/>
      <c r="T990" s="245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6" t="s">
        <v>176</v>
      </c>
      <c r="AU990" s="246" t="s">
        <v>84</v>
      </c>
      <c r="AV990" s="13" t="s">
        <v>84</v>
      </c>
      <c r="AW990" s="13" t="s">
        <v>33</v>
      </c>
      <c r="AX990" s="13" t="s">
        <v>72</v>
      </c>
      <c r="AY990" s="246" t="s">
        <v>165</v>
      </c>
    </row>
    <row r="991" s="13" customFormat="1">
      <c r="A991" s="13"/>
      <c r="B991" s="235"/>
      <c r="C991" s="236"/>
      <c r="D991" s="237" t="s">
        <v>176</v>
      </c>
      <c r="E991" s="238" t="s">
        <v>19</v>
      </c>
      <c r="F991" s="239" t="s">
        <v>231</v>
      </c>
      <c r="G991" s="236"/>
      <c r="H991" s="240">
        <v>-1.1819999999999999</v>
      </c>
      <c r="I991" s="241"/>
      <c r="J991" s="236"/>
      <c r="K991" s="236"/>
      <c r="L991" s="242"/>
      <c r="M991" s="243"/>
      <c r="N991" s="244"/>
      <c r="O991" s="244"/>
      <c r="P991" s="244"/>
      <c r="Q991" s="244"/>
      <c r="R991" s="244"/>
      <c r="S991" s="244"/>
      <c r="T991" s="245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46" t="s">
        <v>176</v>
      </c>
      <c r="AU991" s="246" t="s">
        <v>84</v>
      </c>
      <c r="AV991" s="13" t="s">
        <v>84</v>
      </c>
      <c r="AW991" s="13" t="s">
        <v>33</v>
      </c>
      <c r="AX991" s="13" t="s">
        <v>72</v>
      </c>
      <c r="AY991" s="246" t="s">
        <v>165</v>
      </c>
    </row>
    <row r="992" s="13" customFormat="1">
      <c r="A992" s="13"/>
      <c r="B992" s="235"/>
      <c r="C992" s="236"/>
      <c r="D992" s="237" t="s">
        <v>176</v>
      </c>
      <c r="E992" s="238" t="s">
        <v>19</v>
      </c>
      <c r="F992" s="239" t="s">
        <v>232</v>
      </c>
      <c r="G992" s="236"/>
      <c r="H992" s="240">
        <v>-1.97</v>
      </c>
      <c r="I992" s="241"/>
      <c r="J992" s="236"/>
      <c r="K992" s="236"/>
      <c r="L992" s="242"/>
      <c r="M992" s="243"/>
      <c r="N992" s="244"/>
      <c r="O992" s="244"/>
      <c r="P992" s="244"/>
      <c r="Q992" s="244"/>
      <c r="R992" s="244"/>
      <c r="S992" s="244"/>
      <c r="T992" s="245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6" t="s">
        <v>176</v>
      </c>
      <c r="AU992" s="246" t="s">
        <v>84</v>
      </c>
      <c r="AV992" s="13" t="s">
        <v>84</v>
      </c>
      <c r="AW992" s="13" t="s">
        <v>33</v>
      </c>
      <c r="AX992" s="13" t="s">
        <v>72</v>
      </c>
      <c r="AY992" s="246" t="s">
        <v>165</v>
      </c>
    </row>
    <row r="993" s="13" customFormat="1">
      <c r="A993" s="13"/>
      <c r="B993" s="235"/>
      <c r="C993" s="236"/>
      <c r="D993" s="237" t="s">
        <v>176</v>
      </c>
      <c r="E993" s="238" t="s">
        <v>19</v>
      </c>
      <c r="F993" s="239" t="s">
        <v>233</v>
      </c>
      <c r="G993" s="236"/>
      <c r="H993" s="240">
        <v>-2.3639999999999999</v>
      </c>
      <c r="I993" s="241"/>
      <c r="J993" s="236"/>
      <c r="K993" s="236"/>
      <c r="L993" s="242"/>
      <c r="M993" s="243"/>
      <c r="N993" s="244"/>
      <c r="O993" s="244"/>
      <c r="P993" s="244"/>
      <c r="Q993" s="244"/>
      <c r="R993" s="244"/>
      <c r="S993" s="244"/>
      <c r="T993" s="245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6" t="s">
        <v>176</v>
      </c>
      <c r="AU993" s="246" t="s">
        <v>84</v>
      </c>
      <c r="AV993" s="13" t="s">
        <v>84</v>
      </c>
      <c r="AW993" s="13" t="s">
        <v>33</v>
      </c>
      <c r="AX993" s="13" t="s">
        <v>72</v>
      </c>
      <c r="AY993" s="246" t="s">
        <v>165</v>
      </c>
    </row>
    <row r="994" s="13" customFormat="1">
      <c r="A994" s="13"/>
      <c r="B994" s="235"/>
      <c r="C994" s="236"/>
      <c r="D994" s="237" t="s">
        <v>176</v>
      </c>
      <c r="E994" s="238" t="s">
        <v>19</v>
      </c>
      <c r="F994" s="239" t="s">
        <v>234</v>
      </c>
      <c r="G994" s="236"/>
      <c r="H994" s="240">
        <v>-3.9399999999999999</v>
      </c>
      <c r="I994" s="241"/>
      <c r="J994" s="236"/>
      <c r="K994" s="236"/>
      <c r="L994" s="242"/>
      <c r="M994" s="243"/>
      <c r="N994" s="244"/>
      <c r="O994" s="244"/>
      <c r="P994" s="244"/>
      <c r="Q994" s="244"/>
      <c r="R994" s="244"/>
      <c r="S994" s="244"/>
      <c r="T994" s="245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6" t="s">
        <v>176</v>
      </c>
      <c r="AU994" s="246" t="s">
        <v>84</v>
      </c>
      <c r="AV994" s="13" t="s">
        <v>84</v>
      </c>
      <c r="AW994" s="13" t="s">
        <v>33</v>
      </c>
      <c r="AX994" s="13" t="s">
        <v>72</v>
      </c>
      <c r="AY994" s="246" t="s">
        <v>165</v>
      </c>
    </row>
    <row r="995" s="15" customFormat="1">
      <c r="A995" s="15"/>
      <c r="B995" s="257"/>
      <c r="C995" s="258"/>
      <c r="D995" s="237" t="s">
        <v>176</v>
      </c>
      <c r="E995" s="259" t="s">
        <v>19</v>
      </c>
      <c r="F995" s="260" t="s">
        <v>198</v>
      </c>
      <c r="G995" s="258"/>
      <c r="H995" s="261">
        <v>125.545</v>
      </c>
      <c r="I995" s="262"/>
      <c r="J995" s="258"/>
      <c r="K995" s="258"/>
      <c r="L995" s="263"/>
      <c r="M995" s="264"/>
      <c r="N995" s="265"/>
      <c r="O995" s="265"/>
      <c r="P995" s="265"/>
      <c r="Q995" s="265"/>
      <c r="R995" s="265"/>
      <c r="S995" s="265"/>
      <c r="T995" s="266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67" t="s">
        <v>176</v>
      </c>
      <c r="AU995" s="267" t="s">
        <v>84</v>
      </c>
      <c r="AV995" s="15" t="s">
        <v>105</v>
      </c>
      <c r="AW995" s="15" t="s">
        <v>33</v>
      </c>
      <c r="AX995" s="15" t="s">
        <v>79</v>
      </c>
      <c r="AY995" s="267" t="s">
        <v>165</v>
      </c>
    </row>
    <row r="996" s="12" customFormat="1" ht="25.92" customHeight="1">
      <c r="A996" s="12"/>
      <c r="B996" s="201"/>
      <c r="C996" s="202"/>
      <c r="D996" s="203" t="s">
        <v>71</v>
      </c>
      <c r="E996" s="204" t="s">
        <v>932</v>
      </c>
      <c r="F996" s="204" t="s">
        <v>933</v>
      </c>
      <c r="G996" s="202"/>
      <c r="H996" s="202"/>
      <c r="I996" s="205"/>
      <c r="J996" s="206">
        <f>BK996</f>
        <v>0</v>
      </c>
      <c r="K996" s="202"/>
      <c r="L996" s="207"/>
      <c r="M996" s="208"/>
      <c r="N996" s="209"/>
      <c r="O996" s="209"/>
      <c r="P996" s="210">
        <f>SUM(P997:P1000)</f>
        <v>0</v>
      </c>
      <c r="Q996" s="209"/>
      <c r="R996" s="210">
        <f>SUM(R997:R1000)</f>
        <v>0</v>
      </c>
      <c r="S996" s="209"/>
      <c r="T996" s="211">
        <f>SUM(T997:T1000)</f>
        <v>0</v>
      </c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R996" s="212" t="s">
        <v>105</v>
      </c>
      <c r="AT996" s="213" t="s">
        <v>71</v>
      </c>
      <c r="AU996" s="213" t="s">
        <v>72</v>
      </c>
      <c r="AY996" s="212" t="s">
        <v>165</v>
      </c>
      <c r="BK996" s="214">
        <f>SUM(BK997:BK1000)</f>
        <v>0</v>
      </c>
    </row>
    <row r="997" s="2" customFormat="1" ht="16.5" customHeight="1">
      <c r="A997" s="41"/>
      <c r="B997" s="42"/>
      <c r="C997" s="217" t="s">
        <v>934</v>
      </c>
      <c r="D997" s="217" t="s">
        <v>167</v>
      </c>
      <c r="E997" s="218" t="s">
        <v>935</v>
      </c>
      <c r="F997" s="219" t="s">
        <v>936</v>
      </c>
      <c r="G997" s="220" t="s">
        <v>937</v>
      </c>
      <c r="H997" s="221">
        <v>75</v>
      </c>
      <c r="I997" s="222"/>
      <c r="J997" s="223">
        <f>ROUND(I997*H997,2)</f>
        <v>0</v>
      </c>
      <c r="K997" s="219" t="s">
        <v>171</v>
      </c>
      <c r="L997" s="47"/>
      <c r="M997" s="224" t="s">
        <v>19</v>
      </c>
      <c r="N997" s="225" t="s">
        <v>46</v>
      </c>
      <c r="O997" s="87"/>
      <c r="P997" s="226">
        <f>O997*H997</f>
        <v>0</v>
      </c>
      <c r="Q997" s="226">
        <v>0</v>
      </c>
      <c r="R997" s="226">
        <f>Q997*H997</f>
        <v>0</v>
      </c>
      <c r="S997" s="226">
        <v>0</v>
      </c>
      <c r="T997" s="227">
        <f>S997*H997</f>
        <v>0</v>
      </c>
      <c r="U997" s="41"/>
      <c r="V997" s="41"/>
      <c r="W997" s="41"/>
      <c r="X997" s="41"/>
      <c r="Y997" s="41"/>
      <c r="Z997" s="41"/>
      <c r="AA997" s="41"/>
      <c r="AB997" s="41"/>
      <c r="AC997" s="41"/>
      <c r="AD997" s="41"/>
      <c r="AE997" s="41"/>
      <c r="AR997" s="228" t="s">
        <v>938</v>
      </c>
      <c r="AT997" s="228" t="s">
        <v>167</v>
      </c>
      <c r="AU997" s="228" t="s">
        <v>79</v>
      </c>
      <c r="AY997" s="20" t="s">
        <v>165</v>
      </c>
      <c r="BE997" s="229">
        <f>IF(N997="základní",J997,0)</f>
        <v>0</v>
      </c>
      <c r="BF997" s="229">
        <f>IF(N997="snížená",J997,0)</f>
        <v>0</v>
      </c>
      <c r="BG997" s="229">
        <f>IF(N997="zákl. přenesená",J997,0)</f>
        <v>0</v>
      </c>
      <c r="BH997" s="229">
        <f>IF(N997="sníž. přenesená",J997,0)</f>
        <v>0</v>
      </c>
      <c r="BI997" s="229">
        <f>IF(N997="nulová",J997,0)</f>
        <v>0</v>
      </c>
      <c r="BJ997" s="20" t="s">
        <v>172</v>
      </c>
      <c r="BK997" s="229">
        <f>ROUND(I997*H997,2)</f>
        <v>0</v>
      </c>
      <c r="BL997" s="20" t="s">
        <v>938</v>
      </c>
      <c r="BM997" s="228" t="s">
        <v>939</v>
      </c>
    </row>
    <row r="998" s="2" customFormat="1">
      <c r="A998" s="41"/>
      <c r="B998" s="42"/>
      <c r="C998" s="43"/>
      <c r="D998" s="230" t="s">
        <v>174</v>
      </c>
      <c r="E998" s="43"/>
      <c r="F998" s="231" t="s">
        <v>940</v>
      </c>
      <c r="G998" s="43"/>
      <c r="H998" s="43"/>
      <c r="I998" s="232"/>
      <c r="J998" s="43"/>
      <c r="K998" s="43"/>
      <c r="L998" s="47"/>
      <c r="M998" s="233"/>
      <c r="N998" s="234"/>
      <c r="O998" s="87"/>
      <c r="P998" s="87"/>
      <c r="Q998" s="87"/>
      <c r="R998" s="87"/>
      <c r="S998" s="87"/>
      <c r="T998" s="88"/>
      <c r="U998" s="41"/>
      <c r="V998" s="41"/>
      <c r="W998" s="41"/>
      <c r="X998" s="41"/>
      <c r="Y998" s="41"/>
      <c r="Z998" s="41"/>
      <c r="AA998" s="41"/>
      <c r="AB998" s="41"/>
      <c r="AC998" s="41"/>
      <c r="AD998" s="41"/>
      <c r="AE998" s="41"/>
      <c r="AT998" s="20" t="s">
        <v>174</v>
      </c>
      <c r="AU998" s="20" t="s">
        <v>79</v>
      </c>
    </row>
    <row r="999" s="13" customFormat="1">
      <c r="A999" s="13"/>
      <c r="B999" s="235"/>
      <c r="C999" s="236"/>
      <c r="D999" s="237" t="s">
        <v>176</v>
      </c>
      <c r="E999" s="238" t="s">
        <v>19</v>
      </c>
      <c r="F999" s="239" t="s">
        <v>941</v>
      </c>
      <c r="G999" s="236"/>
      <c r="H999" s="240">
        <v>75</v>
      </c>
      <c r="I999" s="241"/>
      <c r="J999" s="236"/>
      <c r="K999" s="236"/>
      <c r="L999" s="242"/>
      <c r="M999" s="243"/>
      <c r="N999" s="244"/>
      <c r="O999" s="244"/>
      <c r="P999" s="244"/>
      <c r="Q999" s="244"/>
      <c r="R999" s="244"/>
      <c r="S999" s="244"/>
      <c r="T999" s="245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6" t="s">
        <v>176</v>
      </c>
      <c r="AU999" s="246" t="s">
        <v>79</v>
      </c>
      <c r="AV999" s="13" t="s">
        <v>84</v>
      </c>
      <c r="AW999" s="13" t="s">
        <v>33</v>
      </c>
      <c r="AX999" s="13" t="s">
        <v>72</v>
      </c>
      <c r="AY999" s="246" t="s">
        <v>165</v>
      </c>
    </row>
    <row r="1000" s="16" customFormat="1">
      <c r="A1000" s="16"/>
      <c r="B1000" s="268"/>
      <c r="C1000" s="269"/>
      <c r="D1000" s="237" t="s">
        <v>176</v>
      </c>
      <c r="E1000" s="270" t="s">
        <v>19</v>
      </c>
      <c r="F1000" s="271" t="s">
        <v>252</v>
      </c>
      <c r="G1000" s="269"/>
      <c r="H1000" s="272">
        <v>75</v>
      </c>
      <c r="I1000" s="273"/>
      <c r="J1000" s="269"/>
      <c r="K1000" s="269"/>
      <c r="L1000" s="274"/>
      <c r="M1000" s="275"/>
      <c r="N1000" s="276"/>
      <c r="O1000" s="276"/>
      <c r="P1000" s="276"/>
      <c r="Q1000" s="276"/>
      <c r="R1000" s="276"/>
      <c r="S1000" s="276"/>
      <c r="T1000" s="277"/>
      <c r="U1000" s="16"/>
      <c r="V1000" s="16"/>
      <c r="W1000" s="16"/>
      <c r="X1000" s="16"/>
      <c r="Y1000" s="16"/>
      <c r="Z1000" s="16"/>
      <c r="AA1000" s="16"/>
      <c r="AB1000" s="16"/>
      <c r="AC1000" s="16"/>
      <c r="AD1000" s="16"/>
      <c r="AE1000" s="16"/>
      <c r="AT1000" s="278" t="s">
        <v>176</v>
      </c>
      <c r="AU1000" s="278" t="s">
        <v>79</v>
      </c>
      <c r="AV1000" s="16" t="s">
        <v>89</v>
      </c>
      <c r="AW1000" s="16" t="s">
        <v>33</v>
      </c>
      <c r="AX1000" s="16" t="s">
        <v>79</v>
      </c>
      <c r="AY1000" s="278" t="s">
        <v>165</v>
      </c>
    </row>
    <row r="1001" s="12" customFormat="1" ht="25.92" customHeight="1">
      <c r="A1001" s="12"/>
      <c r="B1001" s="201"/>
      <c r="C1001" s="202"/>
      <c r="D1001" s="203" t="s">
        <v>71</v>
      </c>
      <c r="E1001" s="204" t="s">
        <v>942</v>
      </c>
      <c r="F1001" s="204" t="s">
        <v>943</v>
      </c>
      <c r="G1001" s="202"/>
      <c r="H1001" s="202"/>
      <c r="I1001" s="205"/>
      <c r="J1001" s="206">
        <f>BK1001</f>
        <v>0</v>
      </c>
      <c r="K1001" s="202"/>
      <c r="L1001" s="207"/>
      <c r="M1001" s="208"/>
      <c r="N1001" s="209"/>
      <c r="O1001" s="209"/>
      <c r="P1001" s="210">
        <f>SUM(P1002:P1003)</f>
        <v>0</v>
      </c>
      <c r="Q1001" s="209"/>
      <c r="R1001" s="210">
        <f>SUM(R1002:R1003)</f>
        <v>0</v>
      </c>
      <c r="S1001" s="209"/>
      <c r="T1001" s="211">
        <f>SUM(T1002:T1003)</f>
        <v>0</v>
      </c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R1001" s="212" t="s">
        <v>105</v>
      </c>
      <c r="AT1001" s="213" t="s">
        <v>71</v>
      </c>
      <c r="AU1001" s="213" t="s">
        <v>72</v>
      </c>
      <c r="AY1001" s="212" t="s">
        <v>165</v>
      </c>
      <c r="BK1001" s="214">
        <f>SUM(BK1002:BK1003)</f>
        <v>0</v>
      </c>
    </row>
    <row r="1002" s="2" customFormat="1" ht="16.5" customHeight="1">
      <c r="A1002" s="41"/>
      <c r="B1002" s="42"/>
      <c r="C1002" s="217" t="s">
        <v>944</v>
      </c>
      <c r="D1002" s="217" t="s">
        <v>167</v>
      </c>
      <c r="E1002" s="218" t="s">
        <v>945</v>
      </c>
      <c r="F1002" s="219" t="s">
        <v>946</v>
      </c>
      <c r="G1002" s="220" t="s">
        <v>947</v>
      </c>
      <c r="H1002" s="221">
        <v>1</v>
      </c>
      <c r="I1002" s="222"/>
      <c r="J1002" s="223">
        <f>ROUND(I1002*H1002,2)</f>
        <v>0</v>
      </c>
      <c r="K1002" s="219" t="s">
        <v>19</v>
      </c>
      <c r="L1002" s="47"/>
      <c r="M1002" s="224" t="s">
        <v>19</v>
      </c>
      <c r="N1002" s="225" t="s">
        <v>46</v>
      </c>
      <c r="O1002" s="87"/>
      <c r="P1002" s="226">
        <f>O1002*H1002</f>
        <v>0</v>
      </c>
      <c r="Q1002" s="226">
        <v>0</v>
      </c>
      <c r="R1002" s="226">
        <f>Q1002*H1002</f>
        <v>0</v>
      </c>
      <c r="S1002" s="226">
        <v>0</v>
      </c>
      <c r="T1002" s="227">
        <f>S1002*H1002</f>
        <v>0</v>
      </c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R1002" s="228" t="s">
        <v>948</v>
      </c>
      <c r="AT1002" s="228" t="s">
        <v>167</v>
      </c>
      <c r="AU1002" s="228" t="s">
        <v>79</v>
      </c>
      <c r="AY1002" s="20" t="s">
        <v>165</v>
      </c>
      <c r="BE1002" s="229">
        <f>IF(N1002="základní",J1002,0)</f>
        <v>0</v>
      </c>
      <c r="BF1002" s="229">
        <f>IF(N1002="snížená",J1002,0)</f>
        <v>0</v>
      </c>
      <c r="BG1002" s="229">
        <f>IF(N1002="zákl. přenesená",J1002,0)</f>
        <v>0</v>
      </c>
      <c r="BH1002" s="229">
        <f>IF(N1002="sníž. přenesená",J1002,0)</f>
        <v>0</v>
      </c>
      <c r="BI1002" s="229">
        <f>IF(N1002="nulová",J1002,0)</f>
        <v>0</v>
      </c>
      <c r="BJ1002" s="20" t="s">
        <v>172</v>
      </c>
      <c r="BK1002" s="229">
        <f>ROUND(I1002*H1002,2)</f>
        <v>0</v>
      </c>
      <c r="BL1002" s="20" t="s">
        <v>948</v>
      </c>
      <c r="BM1002" s="228" t="s">
        <v>949</v>
      </c>
    </row>
    <row r="1003" s="13" customFormat="1">
      <c r="A1003" s="13"/>
      <c r="B1003" s="235"/>
      <c r="C1003" s="236"/>
      <c r="D1003" s="237" t="s">
        <v>176</v>
      </c>
      <c r="E1003" s="238" t="s">
        <v>19</v>
      </c>
      <c r="F1003" s="239" t="s">
        <v>79</v>
      </c>
      <c r="G1003" s="236"/>
      <c r="H1003" s="240">
        <v>1</v>
      </c>
      <c r="I1003" s="241"/>
      <c r="J1003" s="236"/>
      <c r="K1003" s="236"/>
      <c r="L1003" s="242"/>
      <c r="M1003" s="290"/>
      <c r="N1003" s="291"/>
      <c r="O1003" s="291"/>
      <c r="P1003" s="291"/>
      <c r="Q1003" s="291"/>
      <c r="R1003" s="291"/>
      <c r="S1003" s="291"/>
      <c r="T1003" s="292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6" t="s">
        <v>176</v>
      </c>
      <c r="AU1003" s="246" t="s">
        <v>79</v>
      </c>
      <c r="AV1003" s="13" t="s">
        <v>84</v>
      </c>
      <c r="AW1003" s="13" t="s">
        <v>33</v>
      </c>
      <c r="AX1003" s="13" t="s">
        <v>79</v>
      </c>
      <c r="AY1003" s="246" t="s">
        <v>165</v>
      </c>
    </row>
    <row r="1004" s="2" customFormat="1" ht="6.96" customHeight="1">
      <c r="A1004" s="41"/>
      <c r="B1004" s="62"/>
      <c r="C1004" s="63"/>
      <c r="D1004" s="63"/>
      <c r="E1004" s="63"/>
      <c r="F1004" s="63"/>
      <c r="G1004" s="63"/>
      <c r="H1004" s="63"/>
      <c r="I1004" s="63"/>
      <c r="J1004" s="63"/>
      <c r="K1004" s="63"/>
      <c r="L1004" s="47"/>
      <c r="M1004" s="41"/>
      <c r="O1004" s="41"/>
      <c r="P1004" s="41"/>
      <c r="Q1004" s="41"/>
      <c r="R1004" s="41"/>
      <c r="S1004" s="41"/>
      <c r="T1004" s="41"/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</row>
  </sheetData>
  <sheetProtection sheet="1" autoFilter="0" formatColumns="0" formatRows="0" objects="1" scenarios="1" spinCount="100000" saltValue="JYy0+iWULhZTl5iKmsAtmaazjb7cZIfHqqfBakKPzsxwv1Z7QG/wUP+SLufkCmbi729Cv9jVKtRQA2qLL8tRtg==" hashValue="1X+BX4FVyO2YFsMN/57H7RSEe+CL68uzQyEGWtdLxUXK11HsJRYfbyuH74PTpBPb0GPCBsTIpU6cYMst9QOEDA==" algorithmName="SHA-512" password="CC35"/>
  <autoFilter ref="C115:K100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102:H102"/>
    <mergeCell ref="E106:H106"/>
    <mergeCell ref="E104:H104"/>
    <mergeCell ref="E108:H108"/>
    <mergeCell ref="L2:V2"/>
  </mergeCells>
  <hyperlinks>
    <hyperlink ref="F120" r:id="rId1" display="https://podminky.urs.cz/item/CS_URS_2024_02/342241112"/>
    <hyperlink ref="F123" r:id="rId2" display="https://podminky.urs.cz/item/CS_URS_2024_02/342291112"/>
    <hyperlink ref="F126" r:id="rId3" display="https://podminky.urs.cz/item/CS_URS_2024_02/342291143"/>
    <hyperlink ref="F130" r:id="rId4" display="https://podminky.urs.cz/item/CS_URS_2024_02/611142001"/>
    <hyperlink ref="F137" r:id="rId5" display="https://podminky.urs.cz/item/CS_URS_2024_02/611321131"/>
    <hyperlink ref="F144" r:id="rId6" display="https://podminky.urs.cz/item/CS_URS_2024_02/612321131"/>
    <hyperlink ref="F159" r:id="rId7" display="https://podminky.urs.cz/item/CS_URS_2024_02/612325111"/>
    <hyperlink ref="F161" r:id="rId8" display="https://podminky.urs.cz/item/CS_URS_2024_02/612325411"/>
    <hyperlink ref="F171" r:id="rId9" display="https://podminky.urs.cz/item/CS_URS_2024_02/612325412"/>
    <hyperlink ref="F186" r:id="rId10" display="https://podminky.urs.cz/item/CS_URS_2024_02/612135101"/>
    <hyperlink ref="F194" r:id="rId11" display="https://podminky.urs.cz/item/CS_URS_2024_02/612142001"/>
    <hyperlink ref="F222" r:id="rId12" display="https://podminky.urs.cz/item/CS_URS_2024_02/631312141"/>
    <hyperlink ref="F226" r:id="rId13" display="https://podminky.urs.cz/item/CS_URS_2024_02/632450131"/>
    <hyperlink ref="F238" r:id="rId14" display="https://podminky.urs.cz/item/CS_URS_2024_02/632450134"/>
    <hyperlink ref="F249" r:id="rId15" display="https://podminky.urs.cz/item/CS_URS_2024_02/632481213"/>
    <hyperlink ref="F254" r:id="rId16" display="https://podminky.urs.cz/item/CS_URS_2024_02/642942611"/>
    <hyperlink ref="F276" r:id="rId17" display="https://podminky.urs.cz/item/CS_URS_2024_02/642945111"/>
    <hyperlink ref="F288" r:id="rId18" display="https://podminky.urs.cz/item/CS_URS_2024_02/952901131"/>
    <hyperlink ref="F290" r:id="rId19" display="https://podminky.urs.cz/item/CS_URS_2024_02/962031133"/>
    <hyperlink ref="F293" r:id="rId20" display="https://podminky.urs.cz/item/CS_URS_2024_02/965045113"/>
    <hyperlink ref="F300" r:id="rId21" display="https://podminky.urs.cz/item/CS_URS_2024_02/965081611"/>
    <hyperlink ref="F307" r:id="rId22" display="https://podminky.urs.cz/item/CS_URS_2024_02/974031164"/>
    <hyperlink ref="F309" r:id="rId23" display="https://podminky.urs.cz/item/CS_URS_2024_02/977151112"/>
    <hyperlink ref="F313" r:id="rId24" display="https://podminky.urs.cz/item/CS_URS_2024_02/978011161"/>
    <hyperlink ref="F318" r:id="rId25" display="https://podminky.urs.cz/item/CS_URS_2024_02/978011191"/>
    <hyperlink ref="F323" r:id="rId26" display="https://podminky.urs.cz/item/CS_URS_2024_02/978013121"/>
    <hyperlink ref="F335" r:id="rId27" display="https://podminky.urs.cz/item/CS_URS_2024_02/978013141"/>
    <hyperlink ref="F350" r:id="rId28" display="https://podminky.urs.cz/item/CS_URS_2024_02/949111112"/>
    <hyperlink ref="F352" r:id="rId29" display="https://podminky.urs.cz/item/CS_URS_2024_02/949111212"/>
    <hyperlink ref="F354" r:id="rId30" display="https://podminky.urs.cz/item/CS_URS_2024_02/949111812"/>
    <hyperlink ref="F357" r:id="rId31" display="https://podminky.urs.cz/item/CS_URS_2024_02/952901111"/>
    <hyperlink ref="F391" r:id="rId32" display="https://podminky.urs.cz/item/CS_URS_2024_02/953943211"/>
    <hyperlink ref="F398" r:id="rId33" display="https://podminky.urs.cz/item/CS_URS_2024_02/968072455"/>
    <hyperlink ref="F408" r:id="rId34" display="https://podminky.urs.cz/item/CS_URS_2024_02/965081213"/>
    <hyperlink ref="F418" r:id="rId35" display="https://podminky.urs.cz/item/CS_URS_2024_02/974031132"/>
    <hyperlink ref="F422" r:id="rId36" display="https://podminky.urs.cz/item/CS_URS_2024_02/974031143"/>
    <hyperlink ref="F426" r:id="rId37" display="https://podminky.urs.cz/item/CS_URS_2024_02/974042587"/>
    <hyperlink ref="F430" r:id="rId38" display="https://podminky.urs.cz/item/CS_URS_2024_02/978059541"/>
    <hyperlink ref="F443" r:id="rId39" display="https://podminky.urs.cz/item/CS_URS_2024_02/997013212"/>
    <hyperlink ref="F445" r:id="rId40" display="https://podminky.urs.cz/item/CS_URS_2024_02/997006512"/>
    <hyperlink ref="F447" r:id="rId41" display="https://podminky.urs.cz/item/CS_URS_2024_02/997006519"/>
    <hyperlink ref="F451" r:id="rId42" display="https://podminky.urs.cz/item/CS_URS_2024_02/997013631"/>
    <hyperlink ref="F453" r:id="rId43" display="https://podminky.urs.cz/item/CS_URS_2024_02/997013635"/>
    <hyperlink ref="F457" r:id="rId44" display="https://podminky.urs.cz/item/CS_URS_2024_02/998011002"/>
    <hyperlink ref="F461" r:id="rId45" display="https://podminky.urs.cz/item/CS_URS_2024_02/711111001"/>
    <hyperlink ref="F467" r:id="rId46" display="https://podminky.urs.cz/item/CS_URS_2024_02/711113117"/>
    <hyperlink ref="F477" r:id="rId47" display="https://podminky.urs.cz/item/CS_URS_2024_02/711113127"/>
    <hyperlink ref="F489" r:id="rId48" display="https://podminky.urs.cz/item/CS_URS_2024_02/998711122"/>
    <hyperlink ref="F492" r:id="rId49" display="https://podminky.urs.cz/item/CS_URS_2024_02/713111121"/>
    <hyperlink ref="F503" r:id="rId50" display="https://podminky.urs.cz/item/CS_URS_2024_02/713111128"/>
    <hyperlink ref="F514" r:id="rId51" display="https://podminky.urs.cz/item/CS_URS_2024_02/713151111"/>
    <hyperlink ref="F525" r:id="rId52" display="https://podminky.urs.cz/item/CS_URS_2024_02/998713122"/>
    <hyperlink ref="F547" r:id="rId53" display="https://podminky.urs.cz/item/CS_URS_2024_02/763131511"/>
    <hyperlink ref="F553" r:id="rId54" display="https://podminky.urs.cz/item/CS_URS_2024_02/763131551"/>
    <hyperlink ref="F564" r:id="rId55" display="https://podminky.urs.cz/item/CS_URS_2024_02/763131751"/>
    <hyperlink ref="F570" r:id="rId56" display="https://podminky.urs.cz/item/CS_URS_2024_02/763158115"/>
    <hyperlink ref="F590" r:id="rId57" display="https://podminky.urs.cz/item/CS_URS_2024_02/763158118"/>
    <hyperlink ref="F594" r:id="rId58" display="https://podminky.urs.cz/item/CS_URS_2024_02/763251111"/>
    <hyperlink ref="F609" r:id="rId59" display="https://podminky.urs.cz/item/CS_URS_2024_02/763251211"/>
    <hyperlink ref="F617" r:id="rId60" display="https://podminky.urs.cz/item/CS_URS_2024_02/998763332"/>
    <hyperlink ref="F620" r:id="rId61" display="https://podminky.urs.cz/item/CS_URS_2024_02/766660001"/>
    <hyperlink ref="F633" r:id="rId62" display="https://podminky.urs.cz/item/CS_URS_2024_02/766660021"/>
    <hyperlink ref="F642" r:id="rId63" display="https://podminky.urs.cz/item/CS_URS_2024_02/766660729"/>
    <hyperlink ref="F645" r:id="rId64" display="https://podminky.urs.cz/item/CS_URS_2024_02/998766201"/>
    <hyperlink ref="F648" r:id="rId65" display="https://podminky.urs.cz/item/CS_URS_2024_02/771111011"/>
    <hyperlink ref="F651" r:id="rId66" display="https://podminky.urs.cz/item/CS_URS_2024_02/771121011"/>
    <hyperlink ref="F654" r:id="rId67" display="https://podminky.urs.cz/item/CS_URS_2024_02/771151022"/>
    <hyperlink ref="F657" r:id="rId68" display="https://podminky.urs.cz/item/CS_URS_2024_02/771474112"/>
    <hyperlink ref="F671" r:id="rId69" display="https://podminky.urs.cz/item/CS_URS_2024_02/771574115"/>
    <hyperlink ref="F690" r:id="rId70" display="https://podminky.urs.cz/item/CS_URS_2024_02/771577111"/>
    <hyperlink ref="F707" r:id="rId71" display="https://podminky.urs.cz/item/CS_URS_2024_02/998771122"/>
    <hyperlink ref="F710" r:id="rId72" display="https://podminky.urs.cz/item/CS_URS_2024_02/776201811"/>
    <hyperlink ref="F718" r:id="rId73" display="https://podminky.urs.cz/item/CS_URS_2024_02/776201812"/>
    <hyperlink ref="F734" r:id="rId74" display="https://podminky.urs.cz/item/CS_URS_2024_02/776221111"/>
    <hyperlink ref="F775" r:id="rId75" display="https://podminky.urs.cz/item/CS_URS_2024_02/776421111"/>
    <hyperlink ref="F799" r:id="rId76" display="https://podminky.urs.cz/item/CS_URS_2024_02/998776101"/>
    <hyperlink ref="F803" r:id="rId77" display="https://podminky.urs.cz/item/CS_URS_2024_02/781121011"/>
    <hyperlink ref="F806" r:id="rId78" display="https://podminky.urs.cz/item/CS_URS_2024_02/781151031"/>
    <hyperlink ref="F808" r:id="rId79" display="https://podminky.urs.cz/item/CS_URS_2024_02/781474115"/>
    <hyperlink ref="F847" r:id="rId80" display="https://podminky.urs.cz/item/CS_URS_2024_02/998781122"/>
    <hyperlink ref="F850" r:id="rId81" display="https://podminky.urs.cz/item/CS_URS_2024_02/783301313"/>
    <hyperlink ref="F854" r:id="rId82" display="https://podminky.urs.cz/item/CS_URS_2024_02/783315101"/>
    <hyperlink ref="F857" r:id="rId83" display="https://podminky.urs.cz/item/CS_URS_2024_02/783317101"/>
    <hyperlink ref="F861" r:id="rId84" display="https://podminky.urs.cz/item/CS_URS_2024_02/784111001"/>
    <hyperlink ref="F878" r:id="rId85" display="https://podminky.urs.cz/item/CS_URS_2024_02/784111007"/>
    <hyperlink ref="F889" r:id="rId86" display="https://podminky.urs.cz/item/CS_URS_2024_02/784111011"/>
    <hyperlink ref="F906" r:id="rId87" display="https://podminky.urs.cz/item/CS_URS_2024_02/784111017"/>
    <hyperlink ref="F917" r:id="rId88" display="https://podminky.urs.cz/item/CS_URS_2024_02/784121001"/>
    <hyperlink ref="F932" r:id="rId89" display="https://podminky.urs.cz/item/CS_URS_2024_02/784121007"/>
    <hyperlink ref="F943" r:id="rId90" display="https://podminky.urs.cz/item/CS_URS_2024_02/784181121"/>
    <hyperlink ref="F958" r:id="rId91" display="https://podminky.urs.cz/item/CS_URS_2024_02/784181127"/>
    <hyperlink ref="F969" r:id="rId92" display="https://podminky.urs.cz/item/CS_URS_2024_02/784211101"/>
    <hyperlink ref="F986" r:id="rId93" display="https://podminky.urs.cz/item/CS_URS_2024_02/784211107"/>
    <hyperlink ref="F998" r:id="rId94" display="https://podminky.urs.cz/item/CS_URS_2024_02/HZS12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Karlovice ON - oprava bytových jednotek</v>
      </c>
      <c r="F7" s="146"/>
      <c r="G7" s="146"/>
      <c r="H7" s="146"/>
      <c r="L7" s="23"/>
    </row>
    <row r="8">
      <c r="B8" s="23"/>
      <c r="D8" s="146" t="s">
        <v>114</v>
      </c>
      <c r="L8" s="23"/>
    </row>
    <row r="9" s="1" customFormat="1" ht="16.5" customHeight="1">
      <c r="B9" s="23"/>
      <c r="E9" s="147" t="s">
        <v>115</v>
      </c>
      <c r="F9" s="1"/>
      <c r="G9" s="1"/>
      <c r="H9" s="1"/>
      <c r="L9" s="23"/>
    </row>
    <row r="10" s="1" customFormat="1" ht="12" customHeight="1">
      <c r="B10" s="23"/>
      <c r="D10" s="146" t="s">
        <v>116</v>
      </c>
      <c r="L10" s="23"/>
    </row>
    <row r="11" s="2" customFormat="1" ht="16.5" customHeight="1">
      <c r="A11" s="41"/>
      <c r="B11" s="47"/>
      <c r="C11" s="41"/>
      <c r="D11" s="41"/>
      <c r="E11" s="148" t="s">
        <v>117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118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950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1" t="str">
        <f>'Rekapitulace stavby'!AN8</f>
        <v>5. 9. 2024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19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27</v>
      </c>
      <c r="F19" s="41"/>
      <c r="G19" s="41"/>
      <c r="H19" s="41"/>
      <c r="I19" s="146" t="s">
        <v>28</v>
      </c>
      <c r="J19" s="136" t="s">
        <v>19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29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28</v>
      </c>
      <c r="J22" s="36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31</v>
      </c>
      <c r="E24" s="41"/>
      <c r="F24" s="41"/>
      <c r="G24" s="41"/>
      <c r="H24" s="41"/>
      <c r="I24" s="146" t="s">
        <v>26</v>
      </c>
      <c r="J24" s="136" t="s">
        <v>19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32</v>
      </c>
      <c r="F25" s="41"/>
      <c r="G25" s="41"/>
      <c r="H25" s="41"/>
      <c r="I25" s="146" t="s">
        <v>28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34</v>
      </c>
      <c r="E27" s="41"/>
      <c r="F27" s="41"/>
      <c r="G27" s="41"/>
      <c r="H27" s="41"/>
      <c r="I27" s="146" t="s">
        <v>26</v>
      </c>
      <c r="J27" s="136" t="s">
        <v>19</v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120</v>
      </c>
      <c r="F28" s="41"/>
      <c r="G28" s="41"/>
      <c r="H28" s="41"/>
      <c r="I28" s="146" t="s">
        <v>28</v>
      </c>
      <c r="J28" s="136" t="s">
        <v>19</v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36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19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38</v>
      </c>
      <c r="E34" s="41"/>
      <c r="F34" s="41"/>
      <c r="G34" s="41"/>
      <c r="H34" s="41"/>
      <c r="I34" s="41"/>
      <c r="J34" s="158">
        <f>ROUND(J99,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40</v>
      </c>
      <c r="G36" s="41"/>
      <c r="H36" s="41"/>
      <c r="I36" s="159" t="s">
        <v>39</v>
      </c>
      <c r="J36" s="159" t="s">
        <v>41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42</v>
      </c>
      <c r="E37" s="146" t="s">
        <v>43</v>
      </c>
      <c r="F37" s="160">
        <f>ROUND((SUM(BE99:BE150)),  2)</f>
        <v>0</v>
      </c>
      <c r="G37" s="41"/>
      <c r="H37" s="41"/>
      <c r="I37" s="161">
        <v>0.20999999999999999</v>
      </c>
      <c r="J37" s="160">
        <f>ROUND(((SUM(BE99:BE150))*I37),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44</v>
      </c>
      <c r="F38" s="160">
        <f>ROUND((SUM(BF99:BF150)),  2)</f>
        <v>0</v>
      </c>
      <c r="G38" s="41"/>
      <c r="H38" s="41"/>
      <c r="I38" s="161">
        <v>0.14999999999999999</v>
      </c>
      <c r="J38" s="160">
        <f>ROUND(((SUM(BF99:BF150))*I38),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45</v>
      </c>
      <c r="F39" s="160">
        <f>ROUND((SUM(BG99:BG150)),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46</v>
      </c>
      <c r="F40" s="160">
        <f>ROUND((SUM(BH99:BH150)),  2)</f>
        <v>0</v>
      </c>
      <c r="G40" s="41"/>
      <c r="H40" s="41"/>
      <c r="I40" s="161">
        <v>0.14999999999999999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47</v>
      </c>
      <c r="F41" s="160">
        <f>ROUND((SUM(BI99:BI150)),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48</v>
      </c>
      <c r="E43" s="164"/>
      <c r="F43" s="164"/>
      <c r="G43" s="165" t="s">
        <v>49</v>
      </c>
      <c r="H43" s="166" t="s">
        <v>50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121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Karlovice ON - oprava bytových jednotek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114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115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116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174" t="s">
        <v>117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118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SAN_1NP - Sanace 1.NP- pouze byt č.1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 xml:space="preserve"> žel. zastávka Karlovice</v>
      </c>
      <c r="G60" s="43"/>
      <c r="H60" s="43"/>
      <c r="I60" s="35" t="s">
        <v>23</v>
      </c>
      <c r="J60" s="75" t="str">
        <f>IF(J16="","",J16)</f>
        <v>5. 9. 2024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 xml:space="preserve"> Správa železnic, státní organizace</v>
      </c>
      <c r="G62" s="43"/>
      <c r="H62" s="43"/>
      <c r="I62" s="35" t="s">
        <v>31</v>
      </c>
      <c r="J62" s="39" t="str">
        <f>E25</f>
        <v xml:space="preserve"> Ing. Jaromír Benka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29</v>
      </c>
      <c r="D63" s="43"/>
      <c r="E63" s="43"/>
      <c r="F63" s="30" t="str">
        <f>IF(E22="","",E22)</f>
        <v>Vyplň údaj</v>
      </c>
      <c r="G63" s="43"/>
      <c r="H63" s="43"/>
      <c r="I63" s="35" t="s">
        <v>34</v>
      </c>
      <c r="J63" s="39" t="str">
        <f>E28</f>
        <v xml:space="preserve">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122</v>
      </c>
      <c r="D65" s="176"/>
      <c r="E65" s="176"/>
      <c r="F65" s="176"/>
      <c r="G65" s="176"/>
      <c r="H65" s="176"/>
      <c r="I65" s="176"/>
      <c r="J65" s="177" t="s">
        <v>123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70</v>
      </c>
      <c r="D67" s="43"/>
      <c r="E67" s="43"/>
      <c r="F67" s="43"/>
      <c r="G67" s="43"/>
      <c r="H67" s="43"/>
      <c r="I67" s="43"/>
      <c r="J67" s="105">
        <f>J99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124</v>
      </c>
    </row>
    <row r="68" s="9" customFormat="1" ht="24.96" customHeight="1">
      <c r="A68" s="9"/>
      <c r="B68" s="179"/>
      <c r="C68" s="180"/>
      <c r="D68" s="181" t="s">
        <v>125</v>
      </c>
      <c r="E68" s="182"/>
      <c r="F68" s="182"/>
      <c r="G68" s="182"/>
      <c r="H68" s="182"/>
      <c r="I68" s="182"/>
      <c r="J68" s="183">
        <f>J100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127</v>
      </c>
      <c r="E69" s="187"/>
      <c r="F69" s="187"/>
      <c r="G69" s="187"/>
      <c r="H69" s="187"/>
      <c r="I69" s="187"/>
      <c r="J69" s="188">
        <f>J101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5"/>
      <c r="C70" s="127"/>
      <c r="D70" s="186" t="s">
        <v>128</v>
      </c>
      <c r="E70" s="187"/>
      <c r="F70" s="187"/>
      <c r="G70" s="187"/>
      <c r="H70" s="187"/>
      <c r="I70" s="187"/>
      <c r="J70" s="188">
        <f>J102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131</v>
      </c>
      <c r="E71" s="187"/>
      <c r="F71" s="187"/>
      <c r="G71" s="187"/>
      <c r="H71" s="187"/>
      <c r="I71" s="187"/>
      <c r="J71" s="188">
        <f>J112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5"/>
      <c r="C72" s="127"/>
      <c r="D72" s="186" t="s">
        <v>135</v>
      </c>
      <c r="E72" s="187"/>
      <c r="F72" s="187"/>
      <c r="G72" s="187"/>
      <c r="H72" s="187"/>
      <c r="I72" s="187"/>
      <c r="J72" s="188">
        <f>J113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136</v>
      </c>
      <c r="E73" s="187"/>
      <c r="F73" s="187"/>
      <c r="G73" s="187"/>
      <c r="H73" s="187"/>
      <c r="I73" s="187"/>
      <c r="J73" s="188">
        <f>J118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27"/>
      <c r="D74" s="186" t="s">
        <v>137</v>
      </c>
      <c r="E74" s="187"/>
      <c r="F74" s="187"/>
      <c r="G74" s="187"/>
      <c r="H74" s="187"/>
      <c r="I74" s="187"/>
      <c r="J74" s="188">
        <f>J132</f>
        <v>0</v>
      </c>
      <c r="K74" s="127"/>
      <c r="L74" s="18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9"/>
      <c r="C75" s="180"/>
      <c r="D75" s="181" t="s">
        <v>951</v>
      </c>
      <c r="E75" s="182"/>
      <c r="F75" s="182"/>
      <c r="G75" s="182"/>
      <c r="H75" s="182"/>
      <c r="I75" s="182"/>
      <c r="J75" s="183">
        <f>J135</f>
        <v>0</v>
      </c>
      <c r="K75" s="180"/>
      <c r="L75" s="184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6" t="s">
        <v>150</v>
      </c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73" t="str">
        <f>E7</f>
        <v>Karlovice ON - oprava bytových jednotek</v>
      </c>
      <c r="F85" s="35"/>
      <c r="G85" s="35"/>
      <c r="H85" s="35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4"/>
      <c r="C86" s="35" t="s">
        <v>114</v>
      </c>
      <c r="D86" s="25"/>
      <c r="E86" s="25"/>
      <c r="F86" s="25"/>
      <c r="G86" s="25"/>
      <c r="H86" s="25"/>
      <c r="I86" s="25"/>
      <c r="J86" s="25"/>
      <c r="K86" s="25"/>
      <c r="L86" s="23"/>
    </row>
    <row r="87" s="1" customFormat="1" ht="16.5" customHeight="1">
      <c r="B87" s="24"/>
      <c r="C87" s="25"/>
      <c r="D87" s="25"/>
      <c r="E87" s="173" t="s">
        <v>115</v>
      </c>
      <c r="F87" s="25"/>
      <c r="G87" s="25"/>
      <c r="H87" s="25"/>
      <c r="I87" s="25"/>
      <c r="J87" s="25"/>
      <c r="K87" s="25"/>
      <c r="L87" s="23"/>
    </row>
    <row r="88" s="1" customFormat="1" ht="12" customHeight="1">
      <c r="B88" s="24"/>
      <c r="C88" s="35" t="s">
        <v>116</v>
      </c>
      <c r="D88" s="25"/>
      <c r="E88" s="25"/>
      <c r="F88" s="25"/>
      <c r="G88" s="25"/>
      <c r="H88" s="25"/>
      <c r="I88" s="25"/>
      <c r="J88" s="25"/>
      <c r="K88" s="25"/>
      <c r="L88" s="23"/>
    </row>
    <row r="89" s="2" customFormat="1" ht="16.5" customHeight="1">
      <c r="A89" s="41"/>
      <c r="B89" s="42"/>
      <c r="C89" s="43"/>
      <c r="D89" s="43"/>
      <c r="E89" s="174" t="s">
        <v>117</v>
      </c>
      <c r="F89" s="43"/>
      <c r="G89" s="43"/>
      <c r="H89" s="43"/>
      <c r="I89" s="43"/>
      <c r="J89" s="43"/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118</v>
      </c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72" t="str">
        <f>E13</f>
        <v>SAN_1NP - Sanace 1.NP- pouze byt č.1</v>
      </c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21</v>
      </c>
      <c r="D93" s="43"/>
      <c r="E93" s="43"/>
      <c r="F93" s="30" t="str">
        <f>F16</f>
        <v xml:space="preserve"> žel. zastávka Karlovice</v>
      </c>
      <c r="G93" s="43"/>
      <c r="H93" s="43"/>
      <c r="I93" s="35" t="s">
        <v>23</v>
      </c>
      <c r="J93" s="75" t="str">
        <f>IF(J16="","",J16)</f>
        <v>5. 9. 2024</v>
      </c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5" t="s">
        <v>25</v>
      </c>
      <c r="D95" s="43"/>
      <c r="E95" s="43"/>
      <c r="F95" s="30" t="str">
        <f>E19</f>
        <v xml:space="preserve"> Správa železnic, státní organizace</v>
      </c>
      <c r="G95" s="43"/>
      <c r="H95" s="43"/>
      <c r="I95" s="35" t="s">
        <v>31</v>
      </c>
      <c r="J95" s="39" t="str">
        <f>E25</f>
        <v xml:space="preserve"> Ing. Jaromír Benka</v>
      </c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29</v>
      </c>
      <c r="D96" s="43"/>
      <c r="E96" s="43"/>
      <c r="F96" s="30" t="str">
        <f>IF(E22="","",E22)</f>
        <v>Vyplň údaj</v>
      </c>
      <c r="G96" s="43"/>
      <c r="H96" s="43"/>
      <c r="I96" s="35" t="s">
        <v>34</v>
      </c>
      <c r="J96" s="39" t="str">
        <f>E28</f>
        <v xml:space="preserve"> </v>
      </c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90"/>
      <c r="B98" s="191"/>
      <c r="C98" s="192" t="s">
        <v>151</v>
      </c>
      <c r="D98" s="193" t="s">
        <v>57</v>
      </c>
      <c r="E98" s="193" t="s">
        <v>53</v>
      </c>
      <c r="F98" s="193" t="s">
        <v>54</v>
      </c>
      <c r="G98" s="193" t="s">
        <v>152</v>
      </c>
      <c r="H98" s="193" t="s">
        <v>153</v>
      </c>
      <c r="I98" s="193" t="s">
        <v>154</v>
      </c>
      <c r="J98" s="193" t="s">
        <v>123</v>
      </c>
      <c r="K98" s="194" t="s">
        <v>155</v>
      </c>
      <c r="L98" s="195"/>
      <c r="M98" s="95" t="s">
        <v>19</v>
      </c>
      <c r="N98" s="96" t="s">
        <v>42</v>
      </c>
      <c r="O98" s="96" t="s">
        <v>156</v>
      </c>
      <c r="P98" s="96" t="s">
        <v>157</v>
      </c>
      <c r="Q98" s="96" t="s">
        <v>158</v>
      </c>
      <c r="R98" s="96" t="s">
        <v>159</v>
      </c>
      <c r="S98" s="96" t="s">
        <v>160</v>
      </c>
      <c r="T98" s="97" t="s">
        <v>161</v>
      </c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</row>
    <row r="99" s="2" customFormat="1" ht="22.8" customHeight="1">
      <c r="A99" s="41"/>
      <c r="B99" s="42"/>
      <c r="C99" s="102" t="s">
        <v>162</v>
      </c>
      <c r="D99" s="43"/>
      <c r="E99" s="43"/>
      <c r="F99" s="43"/>
      <c r="G99" s="43"/>
      <c r="H99" s="43"/>
      <c r="I99" s="43"/>
      <c r="J99" s="196">
        <f>BK99</f>
        <v>0</v>
      </c>
      <c r="K99" s="43"/>
      <c r="L99" s="47"/>
      <c r="M99" s="98"/>
      <c r="N99" s="197"/>
      <c r="O99" s="99"/>
      <c r="P99" s="198">
        <f>P100+P135</f>
        <v>0</v>
      </c>
      <c r="Q99" s="99"/>
      <c r="R99" s="198">
        <f>R100+R135</f>
        <v>0.87543750000000009</v>
      </c>
      <c r="S99" s="99"/>
      <c r="T99" s="199">
        <f>T100+T135</f>
        <v>0.50024999999999997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71</v>
      </c>
      <c r="AU99" s="20" t="s">
        <v>124</v>
      </c>
      <c r="BK99" s="200">
        <f>BK100+BK135</f>
        <v>0</v>
      </c>
    </row>
    <row r="100" s="12" customFormat="1" ht="25.92" customHeight="1">
      <c r="A100" s="12"/>
      <c r="B100" s="201"/>
      <c r="C100" s="202"/>
      <c r="D100" s="203" t="s">
        <v>71</v>
      </c>
      <c r="E100" s="204" t="s">
        <v>163</v>
      </c>
      <c r="F100" s="204" t="s">
        <v>164</v>
      </c>
      <c r="G100" s="202"/>
      <c r="H100" s="202"/>
      <c r="I100" s="205"/>
      <c r="J100" s="206">
        <f>BK100</f>
        <v>0</v>
      </c>
      <c r="K100" s="202"/>
      <c r="L100" s="207"/>
      <c r="M100" s="208"/>
      <c r="N100" s="209"/>
      <c r="O100" s="209"/>
      <c r="P100" s="210">
        <f>P101+P112+P118+P132</f>
        <v>0</v>
      </c>
      <c r="Q100" s="209"/>
      <c r="R100" s="210">
        <f>R101+R112+R118+R132</f>
        <v>0.87543750000000009</v>
      </c>
      <c r="S100" s="209"/>
      <c r="T100" s="211">
        <f>T101+T112+T118+T132</f>
        <v>0.50024999999999997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2" t="s">
        <v>79</v>
      </c>
      <c r="AT100" s="213" t="s">
        <v>71</v>
      </c>
      <c r="AU100" s="213" t="s">
        <v>72</v>
      </c>
      <c r="AY100" s="212" t="s">
        <v>165</v>
      </c>
      <c r="BK100" s="214">
        <f>BK101+BK112+BK118+BK132</f>
        <v>0</v>
      </c>
    </row>
    <row r="101" s="12" customFormat="1" ht="22.8" customHeight="1">
      <c r="A101" s="12"/>
      <c r="B101" s="201"/>
      <c r="C101" s="202"/>
      <c r="D101" s="203" t="s">
        <v>71</v>
      </c>
      <c r="E101" s="215" t="s">
        <v>189</v>
      </c>
      <c r="F101" s="215" t="s">
        <v>190</v>
      </c>
      <c r="G101" s="202"/>
      <c r="H101" s="202"/>
      <c r="I101" s="205"/>
      <c r="J101" s="216">
        <f>BK101</f>
        <v>0</v>
      </c>
      <c r="K101" s="202"/>
      <c r="L101" s="207"/>
      <c r="M101" s="208"/>
      <c r="N101" s="209"/>
      <c r="O101" s="209"/>
      <c r="P101" s="210">
        <f>P102</f>
        <v>0</v>
      </c>
      <c r="Q101" s="209"/>
      <c r="R101" s="210">
        <f>R102</f>
        <v>0.87543750000000009</v>
      </c>
      <c r="S101" s="209"/>
      <c r="T101" s="211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2" t="s">
        <v>79</v>
      </c>
      <c r="AT101" s="213" t="s">
        <v>71</v>
      </c>
      <c r="AU101" s="213" t="s">
        <v>79</v>
      </c>
      <c r="AY101" s="212" t="s">
        <v>165</v>
      </c>
      <c r="BK101" s="214">
        <f>BK102</f>
        <v>0</v>
      </c>
    </row>
    <row r="102" s="12" customFormat="1" ht="20.88" customHeight="1">
      <c r="A102" s="12"/>
      <c r="B102" s="201"/>
      <c r="C102" s="202"/>
      <c r="D102" s="203" t="s">
        <v>71</v>
      </c>
      <c r="E102" s="215" t="s">
        <v>241</v>
      </c>
      <c r="F102" s="215" t="s">
        <v>242</v>
      </c>
      <c r="G102" s="202"/>
      <c r="H102" s="202"/>
      <c r="I102" s="205"/>
      <c r="J102" s="216">
        <f>BK102</f>
        <v>0</v>
      </c>
      <c r="K102" s="202"/>
      <c r="L102" s="207"/>
      <c r="M102" s="208"/>
      <c r="N102" s="209"/>
      <c r="O102" s="209"/>
      <c r="P102" s="210">
        <f>SUM(P103:P111)</f>
        <v>0</v>
      </c>
      <c r="Q102" s="209"/>
      <c r="R102" s="210">
        <f>SUM(R103:R111)</f>
        <v>0.87543750000000009</v>
      </c>
      <c r="S102" s="209"/>
      <c r="T102" s="211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2" t="s">
        <v>79</v>
      </c>
      <c r="AT102" s="213" t="s">
        <v>71</v>
      </c>
      <c r="AU102" s="213" t="s">
        <v>84</v>
      </c>
      <c r="AY102" s="212" t="s">
        <v>165</v>
      </c>
      <c r="BK102" s="214">
        <f>SUM(BK103:BK111)</f>
        <v>0</v>
      </c>
    </row>
    <row r="103" s="2" customFormat="1" ht="16.5" customHeight="1">
      <c r="A103" s="41"/>
      <c r="B103" s="42"/>
      <c r="C103" s="217" t="s">
        <v>79</v>
      </c>
      <c r="D103" s="217" t="s">
        <v>167</v>
      </c>
      <c r="E103" s="218" t="s">
        <v>952</v>
      </c>
      <c r="F103" s="219" t="s">
        <v>953</v>
      </c>
      <c r="G103" s="220" t="s">
        <v>170</v>
      </c>
      <c r="H103" s="221">
        <v>10.875</v>
      </c>
      <c r="I103" s="222"/>
      <c r="J103" s="223">
        <f>ROUND(I103*H103,2)</f>
        <v>0</v>
      </c>
      <c r="K103" s="219" t="s">
        <v>19</v>
      </c>
      <c r="L103" s="47"/>
      <c r="M103" s="224" t="s">
        <v>19</v>
      </c>
      <c r="N103" s="225" t="s">
        <v>43</v>
      </c>
      <c r="O103" s="87"/>
      <c r="P103" s="226">
        <f>O103*H103</f>
        <v>0</v>
      </c>
      <c r="Q103" s="226">
        <v>0.034500000000000003</v>
      </c>
      <c r="R103" s="226">
        <f>Q103*H103</f>
        <v>0.37518750000000001</v>
      </c>
      <c r="S103" s="226">
        <v>0</v>
      </c>
      <c r="T103" s="22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8" t="s">
        <v>105</v>
      </c>
      <c r="AT103" s="228" t="s">
        <v>167</v>
      </c>
      <c r="AU103" s="228" t="s">
        <v>89</v>
      </c>
      <c r="AY103" s="20" t="s">
        <v>165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0" t="s">
        <v>79</v>
      </c>
      <c r="BK103" s="229">
        <f>ROUND(I103*H103,2)</f>
        <v>0</v>
      </c>
      <c r="BL103" s="20" t="s">
        <v>105</v>
      </c>
      <c r="BM103" s="228" t="s">
        <v>954</v>
      </c>
    </row>
    <row r="104" s="13" customFormat="1">
      <c r="A104" s="13"/>
      <c r="B104" s="235"/>
      <c r="C104" s="236"/>
      <c r="D104" s="237" t="s">
        <v>176</v>
      </c>
      <c r="E104" s="238" t="s">
        <v>19</v>
      </c>
      <c r="F104" s="239" t="s">
        <v>955</v>
      </c>
      <c r="G104" s="236"/>
      <c r="H104" s="240">
        <v>10.875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176</v>
      </c>
      <c r="AU104" s="246" t="s">
        <v>89</v>
      </c>
      <c r="AV104" s="13" t="s">
        <v>84</v>
      </c>
      <c r="AW104" s="13" t="s">
        <v>33</v>
      </c>
      <c r="AX104" s="13" t="s">
        <v>72</v>
      </c>
      <c r="AY104" s="246" t="s">
        <v>165</v>
      </c>
    </row>
    <row r="105" s="16" customFormat="1">
      <c r="A105" s="16"/>
      <c r="B105" s="268"/>
      <c r="C105" s="269"/>
      <c r="D105" s="237" t="s">
        <v>176</v>
      </c>
      <c r="E105" s="270" t="s">
        <v>19</v>
      </c>
      <c r="F105" s="271" t="s">
        <v>252</v>
      </c>
      <c r="G105" s="269"/>
      <c r="H105" s="272">
        <v>10.875</v>
      </c>
      <c r="I105" s="273"/>
      <c r="J105" s="269"/>
      <c r="K105" s="269"/>
      <c r="L105" s="274"/>
      <c r="M105" s="275"/>
      <c r="N105" s="276"/>
      <c r="O105" s="276"/>
      <c r="P105" s="276"/>
      <c r="Q105" s="276"/>
      <c r="R105" s="276"/>
      <c r="S105" s="276"/>
      <c r="T105" s="277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78" t="s">
        <v>176</v>
      </c>
      <c r="AU105" s="278" t="s">
        <v>89</v>
      </c>
      <c r="AV105" s="16" t="s">
        <v>89</v>
      </c>
      <c r="AW105" s="16" t="s">
        <v>33</v>
      </c>
      <c r="AX105" s="16" t="s">
        <v>79</v>
      </c>
      <c r="AY105" s="278" t="s">
        <v>165</v>
      </c>
    </row>
    <row r="106" s="2" customFormat="1" ht="16.5" customHeight="1">
      <c r="A106" s="41"/>
      <c r="B106" s="42"/>
      <c r="C106" s="217" t="s">
        <v>84</v>
      </c>
      <c r="D106" s="217" t="s">
        <v>167</v>
      </c>
      <c r="E106" s="218" t="s">
        <v>956</v>
      </c>
      <c r="F106" s="219" t="s">
        <v>957</v>
      </c>
      <c r="G106" s="220" t="s">
        <v>170</v>
      </c>
      <c r="H106" s="221">
        <v>10.875</v>
      </c>
      <c r="I106" s="222"/>
      <c r="J106" s="223">
        <f>ROUND(I106*H106,2)</f>
        <v>0</v>
      </c>
      <c r="K106" s="219" t="s">
        <v>19</v>
      </c>
      <c r="L106" s="47"/>
      <c r="M106" s="224" t="s">
        <v>19</v>
      </c>
      <c r="N106" s="225" t="s">
        <v>43</v>
      </c>
      <c r="O106" s="87"/>
      <c r="P106" s="226">
        <f>O106*H106</f>
        <v>0</v>
      </c>
      <c r="Q106" s="226">
        <v>0.016</v>
      </c>
      <c r="R106" s="226">
        <f>Q106*H106</f>
        <v>0.17400000000000002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938</v>
      </c>
      <c r="AT106" s="228" t="s">
        <v>167</v>
      </c>
      <c r="AU106" s="228" t="s">
        <v>89</v>
      </c>
      <c r="AY106" s="20" t="s">
        <v>165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0" t="s">
        <v>79</v>
      </c>
      <c r="BK106" s="229">
        <f>ROUND(I106*H106,2)</f>
        <v>0</v>
      </c>
      <c r="BL106" s="20" t="s">
        <v>938</v>
      </c>
      <c r="BM106" s="228" t="s">
        <v>958</v>
      </c>
    </row>
    <row r="107" s="13" customFormat="1">
      <c r="A107" s="13"/>
      <c r="B107" s="235"/>
      <c r="C107" s="236"/>
      <c r="D107" s="237" t="s">
        <v>176</v>
      </c>
      <c r="E107" s="238" t="s">
        <v>19</v>
      </c>
      <c r="F107" s="239" t="s">
        <v>955</v>
      </c>
      <c r="G107" s="236"/>
      <c r="H107" s="240">
        <v>10.875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176</v>
      </c>
      <c r="AU107" s="246" t="s">
        <v>89</v>
      </c>
      <c r="AV107" s="13" t="s">
        <v>84</v>
      </c>
      <c r="AW107" s="13" t="s">
        <v>33</v>
      </c>
      <c r="AX107" s="13" t="s">
        <v>72</v>
      </c>
      <c r="AY107" s="246" t="s">
        <v>165</v>
      </c>
    </row>
    <row r="108" s="16" customFormat="1">
      <c r="A108" s="16"/>
      <c r="B108" s="268"/>
      <c r="C108" s="269"/>
      <c r="D108" s="237" t="s">
        <v>176</v>
      </c>
      <c r="E108" s="270" t="s">
        <v>19</v>
      </c>
      <c r="F108" s="271" t="s">
        <v>252</v>
      </c>
      <c r="G108" s="269"/>
      <c r="H108" s="272">
        <v>10.875</v>
      </c>
      <c r="I108" s="273"/>
      <c r="J108" s="269"/>
      <c r="K108" s="269"/>
      <c r="L108" s="274"/>
      <c r="M108" s="275"/>
      <c r="N108" s="276"/>
      <c r="O108" s="276"/>
      <c r="P108" s="276"/>
      <c r="Q108" s="276"/>
      <c r="R108" s="276"/>
      <c r="S108" s="276"/>
      <c r="T108" s="277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T108" s="278" t="s">
        <v>176</v>
      </c>
      <c r="AU108" s="278" t="s">
        <v>89</v>
      </c>
      <c r="AV108" s="16" t="s">
        <v>89</v>
      </c>
      <c r="AW108" s="16" t="s">
        <v>33</v>
      </c>
      <c r="AX108" s="16" t="s">
        <v>79</v>
      </c>
      <c r="AY108" s="278" t="s">
        <v>165</v>
      </c>
    </row>
    <row r="109" s="2" customFormat="1" ht="16.5" customHeight="1">
      <c r="A109" s="41"/>
      <c r="B109" s="42"/>
      <c r="C109" s="217" t="s">
        <v>89</v>
      </c>
      <c r="D109" s="217" t="s">
        <v>167</v>
      </c>
      <c r="E109" s="218" t="s">
        <v>959</v>
      </c>
      <c r="F109" s="219" t="s">
        <v>960</v>
      </c>
      <c r="G109" s="220" t="s">
        <v>170</v>
      </c>
      <c r="H109" s="221">
        <v>10.875</v>
      </c>
      <c r="I109" s="222"/>
      <c r="J109" s="223">
        <f>ROUND(I109*H109,2)</f>
        <v>0</v>
      </c>
      <c r="K109" s="219" t="s">
        <v>19</v>
      </c>
      <c r="L109" s="47"/>
      <c r="M109" s="224" t="s">
        <v>19</v>
      </c>
      <c r="N109" s="225" t="s">
        <v>43</v>
      </c>
      <c r="O109" s="87"/>
      <c r="P109" s="226">
        <f>O109*H109</f>
        <v>0</v>
      </c>
      <c r="Q109" s="226">
        <v>0.029999999999999999</v>
      </c>
      <c r="R109" s="226">
        <f>Q109*H109</f>
        <v>0.32624999999999998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105</v>
      </c>
      <c r="AT109" s="228" t="s">
        <v>167</v>
      </c>
      <c r="AU109" s="228" t="s">
        <v>89</v>
      </c>
      <c r="AY109" s="20" t="s">
        <v>165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0" t="s">
        <v>79</v>
      </c>
      <c r="BK109" s="229">
        <f>ROUND(I109*H109,2)</f>
        <v>0</v>
      </c>
      <c r="BL109" s="20" t="s">
        <v>105</v>
      </c>
      <c r="BM109" s="228" t="s">
        <v>961</v>
      </c>
    </row>
    <row r="110" s="13" customFormat="1">
      <c r="A110" s="13"/>
      <c r="B110" s="235"/>
      <c r="C110" s="236"/>
      <c r="D110" s="237" t="s">
        <v>176</v>
      </c>
      <c r="E110" s="238" t="s">
        <v>19</v>
      </c>
      <c r="F110" s="239" t="s">
        <v>955</v>
      </c>
      <c r="G110" s="236"/>
      <c r="H110" s="240">
        <v>10.875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176</v>
      </c>
      <c r="AU110" s="246" t="s">
        <v>89</v>
      </c>
      <c r="AV110" s="13" t="s">
        <v>84</v>
      </c>
      <c r="AW110" s="13" t="s">
        <v>33</v>
      </c>
      <c r="AX110" s="13" t="s">
        <v>72</v>
      </c>
      <c r="AY110" s="246" t="s">
        <v>165</v>
      </c>
    </row>
    <row r="111" s="16" customFormat="1">
      <c r="A111" s="16"/>
      <c r="B111" s="268"/>
      <c r="C111" s="269"/>
      <c r="D111" s="237" t="s">
        <v>176</v>
      </c>
      <c r="E111" s="270" t="s">
        <v>19</v>
      </c>
      <c r="F111" s="271" t="s">
        <v>252</v>
      </c>
      <c r="G111" s="269"/>
      <c r="H111" s="272">
        <v>10.875</v>
      </c>
      <c r="I111" s="273"/>
      <c r="J111" s="269"/>
      <c r="K111" s="269"/>
      <c r="L111" s="274"/>
      <c r="M111" s="275"/>
      <c r="N111" s="276"/>
      <c r="O111" s="276"/>
      <c r="P111" s="276"/>
      <c r="Q111" s="276"/>
      <c r="R111" s="276"/>
      <c r="S111" s="276"/>
      <c r="T111" s="277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78" t="s">
        <v>176</v>
      </c>
      <c r="AU111" s="278" t="s">
        <v>89</v>
      </c>
      <c r="AV111" s="16" t="s">
        <v>89</v>
      </c>
      <c r="AW111" s="16" t="s">
        <v>33</v>
      </c>
      <c r="AX111" s="16" t="s">
        <v>79</v>
      </c>
      <c r="AY111" s="278" t="s">
        <v>165</v>
      </c>
    </row>
    <row r="112" s="12" customFormat="1" ht="22.8" customHeight="1">
      <c r="A112" s="12"/>
      <c r="B112" s="201"/>
      <c r="C112" s="202"/>
      <c r="D112" s="203" t="s">
        <v>71</v>
      </c>
      <c r="E112" s="215" t="s">
        <v>235</v>
      </c>
      <c r="F112" s="215" t="s">
        <v>344</v>
      </c>
      <c r="G112" s="202"/>
      <c r="H112" s="202"/>
      <c r="I112" s="205"/>
      <c r="J112" s="216">
        <f>BK112</f>
        <v>0</v>
      </c>
      <c r="K112" s="202"/>
      <c r="L112" s="207"/>
      <c r="M112" s="208"/>
      <c r="N112" s="209"/>
      <c r="O112" s="209"/>
      <c r="P112" s="210">
        <f>P113</f>
        <v>0</v>
      </c>
      <c r="Q112" s="209"/>
      <c r="R112" s="210">
        <f>R113</f>
        <v>0</v>
      </c>
      <c r="S112" s="209"/>
      <c r="T112" s="211">
        <f>T113</f>
        <v>0.50024999999999997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2" t="s">
        <v>79</v>
      </c>
      <c r="AT112" s="213" t="s">
        <v>71</v>
      </c>
      <c r="AU112" s="213" t="s">
        <v>79</v>
      </c>
      <c r="AY112" s="212" t="s">
        <v>165</v>
      </c>
      <c r="BK112" s="214">
        <f>BK113</f>
        <v>0</v>
      </c>
    </row>
    <row r="113" s="12" customFormat="1" ht="20.88" customHeight="1">
      <c r="A113" s="12"/>
      <c r="B113" s="201"/>
      <c r="C113" s="202"/>
      <c r="D113" s="203" t="s">
        <v>71</v>
      </c>
      <c r="E113" s="215" t="s">
        <v>468</v>
      </c>
      <c r="F113" s="215" t="s">
        <v>469</v>
      </c>
      <c r="G113" s="202"/>
      <c r="H113" s="202"/>
      <c r="I113" s="205"/>
      <c r="J113" s="216">
        <f>BK113</f>
        <v>0</v>
      </c>
      <c r="K113" s="202"/>
      <c r="L113" s="207"/>
      <c r="M113" s="208"/>
      <c r="N113" s="209"/>
      <c r="O113" s="209"/>
      <c r="P113" s="210">
        <f>SUM(P114:P117)</f>
        <v>0</v>
      </c>
      <c r="Q113" s="209"/>
      <c r="R113" s="210">
        <f>SUM(R114:R117)</f>
        <v>0</v>
      </c>
      <c r="S113" s="209"/>
      <c r="T113" s="211">
        <f>SUM(T114:T117)</f>
        <v>0.50024999999999997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2" t="s">
        <v>79</v>
      </c>
      <c r="AT113" s="213" t="s">
        <v>71</v>
      </c>
      <c r="AU113" s="213" t="s">
        <v>84</v>
      </c>
      <c r="AY113" s="212" t="s">
        <v>165</v>
      </c>
      <c r="BK113" s="214">
        <f>SUM(BK114:BK117)</f>
        <v>0</v>
      </c>
    </row>
    <row r="114" s="2" customFormat="1" ht="24.15" customHeight="1">
      <c r="A114" s="41"/>
      <c r="B114" s="42"/>
      <c r="C114" s="217" t="s">
        <v>105</v>
      </c>
      <c r="D114" s="217" t="s">
        <v>167</v>
      </c>
      <c r="E114" s="218" t="s">
        <v>962</v>
      </c>
      <c r="F114" s="219" t="s">
        <v>963</v>
      </c>
      <c r="G114" s="220" t="s">
        <v>170</v>
      </c>
      <c r="H114" s="221">
        <v>10.875</v>
      </c>
      <c r="I114" s="222"/>
      <c r="J114" s="223">
        <f>ROUND(I114*H114,2)</f>
        <v>0</v>
      </c>
      <c r="K114" s="219" t="s">
        <v>171</v>
      </c>
      <c r="L114" s="47"/>
      <c r="M114" s="224" t="s">
        <v>19</v>
      </c>
      <c r="N114" s="225" t="s">
        <v>43</v>
      </c>
      <c r="O114" s="87"/>
      <c r="P114" s="226">
        <f>O114*H114</f>
        <v>0</v>
      </c>
      <c r="Q114" s="226">
        <v>0</v>
      </c>
      <c r="R114" s="226">
        <f>Q114*H114</f>
        <v>0</v>
      </c>
      <c r="S114" s="226">
        <v>0.045999999999999999</v>
      </c>
      <c r="T114" s="227">
        <f>S114*H114</f>
        <v>0.50024999999999997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8" t="s">
        <v>105</v>
      </c>
      <c r="AT114" s="228" t="s">
        <v>167</v>
      </c>
      <c r="AU114" s="228" t="s">
        <v>89</v>
      </c>
      <c r="AY114" s="20" t="s">
        <v>165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0" t="s">
        <v>79</v>
      </c>
      <c r="BK114" s="229">
        <f>ROUND(I114*H114,2)</f>
        <v>0</v>
      </c>
      <c r="BL114" s="20" t="s">
        <v>105</v>
      </c>
      <c r="BM114" s="228" t="s">
        <v>964</v>
      </c>
    </row>
    <row r="115" s="2" customFormat="1">
      <c r="A115" s="41"/>
      <c r="B115" s="42"/>
      <c r="C115" s="43"/>
      <c r="D115" s="230" t="s">
        <v>174</v>
      </c>
      <c r="E115" s="43"/>
      <c r="F115" s="231" t="s">
        <v>965</v>
      </c>
      <c r="G115" s="43"/>
      <c r="H115" s="43"/>
      <c r="I115" s="232"/>
      <c r="J115" s="43"/>
      <c r="K115" s="43"/>
      <c r="L115" s="47"/>
      <c r="M115" s="233"/>
      <c r="N115" s="23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174</v>
      </c>
      <c r="AU115" s="20" t="s">
        <v>89</v>
      </c>
    </row>
    <row r="116" s="13" customFormat="1">
      <c r="A116" s="13"/>
      <c r="B116" s="235"/>
      <c r="C116" s="236"/>
      <c r="D116" s="237" t="s">
        <v>176</v>
      </c>
      <c r="E116" s="238" t="s">
        <v>19</v>
      </c>
      <c r="F116" s="239" t="s">
        <v>955</v>
      </c>
      <c r="G116" s="236"/>
      <c r="H116" s="240">
        <v>10.875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176</v>
      </c>
      <c r="AU116" s="246" t="s">
        <v>89</v>
      </c>
      <c r="AV116" s="13" t="s">
        <v>84</v>
      </c>
      <c r="AW116" s="13" t="s">
        <v>33</v>
      </c>
      <c r="AX116" s="13" t="s">
        <v>72</v>
      </c>
      <c r="AY116" s="246" t="s">
        <v>165</v>
      </c>
    </row>
    <row r="117" s="15" customFormat="1">
      <c r="A117" s="15"/>
      <c r="B117" s="257"/>
      <c r="C117" s="258"/>
      <c r="D117" s="237" t="s">
        <v>176</v>
      </c>
      <c r="E117" s="259" t="s">
        <v>19</v>
      </c>
      <c r="F117" s="260" t="s">
        <v>198</v>
      </c>
      <c r="G117" s="258"/>
      <c r="H117" s="261">
        <v>10.875</v>
      </c>
      <c r="I117" s="262"/>
      <c r="J117" s="258"/>
      <c r="K117" s="258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176</v>
      </c>
      <c r="AU117" s="267" t="s">
        <v>89</v>
      </c>
      <c r="AV117" s="15" t="s">
        <v>105</v>
      </c>
      <c r="AW117" s="15" t="s">
        <v>33</v>
      </c>
      <c r="AX117" s="15" t="s">
        <v>79</v>
      </c>
      <c r="AY117" s="267" t="s">
        <v>165</v>
      </c>
    </row>
    <row r="118" s="12" customFormat="1" ht="22.8" customHeight="1">
      <c r="A118" s="12"/>
      <c r="B118" s="201"/>
      <c r="C118" s="202"/>
      <c r="D118" s="203" t="s">
        <v>71</v>
      </c>
      <c r="E118" s="215" t="s">
        <v>504</v>
      </c>
      <c r="F118" s="215" t="s">
        <v>505</v>
      </c>
      <c r="G118" s="202"/>
      <c r="H118" s="202"/>
      <c r="I118" s="205"/>
      <c r="J118" s="216">
        <f>BK118</f>
        <v>0</v>
      </c>
      <c r="K118" s="202"/>
      <c r="L118" s="207"/>
      <c r="M118" s="208"/>
      <c r="N118" s="209"/>
      <c r="O118" s="209"/>
      <c r="P118" s="210">
        <f>SUM(P119:P131)</f>
        <v>0</v>
      </c>
      <c r="Q118" s="209"/>
      <c r="R118" s="210">
        <f>SUM(R119:R131)</f>
        <v>0</v>
      </c>
      <c r="S118" s="209"/>
      <c r="T118" s="211">
        <f>SUM(T119:T131)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79</v>
      </c>
      <c r="AT118" s="213" t="s">
        <v>71</v>
      </c>
      <c r="AU118" s="213" t="s">
        <v>79</v>
      </c>
      <c r="AY118" s="212" t="s">
        <v>165</v>
      </c>
      <c r="BK118" s="214">
        <f>SUM(BK119:BK131)</f>
        <v>0</v>
      </c>
    </row>
    <row r="119" s="2" customFormat="1" ht="21.75" customHeight="1">
      <c r="A119" s="41"/>
      <c r="B119" s="42"/>
      <c r="C119" s="217" t="s">
        <v>172</v>
      </c>
      <c r="D119" s="217" t="s">
        <v>167</v>
      </c>
      <c r="E119" s="218" t="s">
        <v>513</v>
      </c>
      <c r="F119" s="219" t="s">
        <v>514</v>
      </c>
      <c r="G119" s="220" t="s">
        <v>509</v>
      </c>
      <c r="H119" s="221">
        <v>0.80000000000000004</v>
      </c>
      <c r="I119" s="222"/>
      <c r="J119" s="223">
        <f>ROUND(I119*H119,2)</f>
        <v>0</v>
      </c>
      <c r="K119" s="219" t="s">
        <v>171</v>
      </c>
      <c r="L119" s="47"/>
      <c r="M119" s="224" t="s">
        <v>19</v>
      </c>
      <c r="N119" s="225" t="s">
        <v>43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105</v>
      </c>
      <c r="AT119" s="228" t="s">
        <v>167</v>
      </c>
      <c r="AU119" s="228" t="s">
        <v>84</v>
      </c>
      <c r="AY119" s="20" t="s">
        <v>165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79</v>
      </c>
      <c r="BK119" s="229">
        <f>ROUND(I119*H119,2)</f>
        <v>0</v>
      </c>
      <c r="BL119" s="20" t="s">
        <v>105</v>
      </c>
      <c r="BM119" s="228" t="s">
        <v>966</v>
      </c>
    </row>
    <row r="120" s="2" customFormat="1">
      <c r="A120" s="41"/>
      <c r="B120" s="42"/>
      <c r="C120" s="43"/>
      <c r="D120" s="230" t="s">
        <v>174</v>
      </c>
      <c r="E120" s="43"/>
      <c r="F120" s="231" t="s">
        <v>516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174</v>
      </c>
      <c r="AU120" s="20" t="s">
        <v>84</v>
      </c>
    </row>
    <row r="121" s="13" customFormat="1">
      <c r="A121" s="13"/>
      <c r="B121" s="235"/>
      <c r="C121" s="236"/>
      <c r="D121" s="237" t="s">
        <v>176</v>
      </c>
      <c r="E121" s="238" t="s">
        <v>19</v>
      </c>
      <c r="F121" s="239" t="s">
        <v>967</v>
      </c>
      <c r="G121" s="236"/>
      <c r="H121" s="240">
        <v>0.80000000000000004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176</v>
      </c>
      <c r="AU121" s="246" t="s">
        <v>84</v>
      </c>
      <c r="AV121" s="13" t="s">
        <v>84</v>
      </c>
      <c r="AW121" s="13" t="s">
        <v>33</v>
      </c>
      <c r="AX121" s="13" t="s">
        <v>72</v>
      </c>
      <c r="AY121" s="246" t="s">
        <v>165</v>
      </c>
    </row>
    <row r="122" s="16" customFormat="1">
      <c r="A122" s="16"/>
      <c r="B122" s="268"/>
      <c r="C122" s="269"/>
      <c r="D122" s="237" t="s">
        <v>176</v>
      </c>
      <c r="E122" s="270" t="s">
        <v>19</v>
      </c>
      <c r="F122" s="271" t="s">
        <v>252</v>
      </c>
      <c r="G122" s="269"/>
      <c r="H122" s="272">
        <v>0.80000000000000004</v>
      </c>
      <c r="I122" s="273"/>
      <c r="J122" s="269"/>
      <c r="K122" s="269"/>
      <c r="L122" s="274"/>
      <c r="M122" s="275"/>
      <c r="N122" s="276"/>
      <c r="O122" s="276"/>
      <c r="P122" s="276"/>
      <c r="Q122" s="276"/>
      <c r="R122" s="276"/>
      <c r="S122" s="276"/>
      <c r="T122" s="277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78" t="s">
        <v>176</v>
      </c>
      <c r="AU122" s="278" t="s">
        <v>84</v>
      </c>
      <c r="AV122" s="16" t="s">
        <v>89</v>
      </c>
      <c r="AW122" s="16" t="s">
        <v>33</v>
      </c>
      <c r="AX122" s="16" t="s">
        <v>79</v>
      </c>
      <c r="AY122" s="278" t="s">
        <v>165</v>
      </c>
    </row>
    <row r="123" s="2" customFormat="1" ht="16.5" customHeight="1">
      <c r="A123" s="41"/>
      <c r="B123" s="42"/>
      <c r="C123" s="217" t="s">
        <v>189</v>
      </c>
      <c r="D123" s="217" t="s">
        <v>167</v>
      </c>
      <c r="E123" s="218" t="s">
        <v>518</v>
      </c>
      <c r="F123" s="219" t="s">
        <v>519</v>
      </c>
      <c r="G123" s="220" t="s">
        <v>509</v>
      </c>
      <c r="H123" s="221">
        <v>23.199999999999999</v>
      </c>
      <c r="I123" s="222"/>
      <c r="J123" s="223">
        <f>ROUND(I123*H123,2)</f>
        <v>0</v>
      </c>
      <c r="K123" s="219" t="s">
        <v>171</v>
      </c>
      <c r="L123" s="47"/>
      <c r="M123" s="224" t="s">
        <v>19</v>
      </c>
      <c r="N123" s="225" t="s">
        <v>43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105</v>
      </c>
      <c r="AT123" s="228" t="s">
        <v>167</v>
      </c>
      <c r="AU123" s="228" t="s">
        <v>84</v>
      </c>
      <c r="AY123" s="20" t="s">
        <v>165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79</v>
      </c>
      <c r="BK123" s="229">
        <f>ROUND(I123*H123,2)</f>
        <v>0</v>
      </c>
      <c r="BL123" s="20" t="s">
        <v>105</v>
      </c>
      <c r="BM123" s="228" t="s">
        <v>968</v>
      </c>
    </row>
    <row r="124" s="2" customFormat="1">
      <c r="A124" s="41"/>
      <c r="B124" s="42"/>
      <c r="C124" s="43"/>
      <c r="D124" s="230" t="s">
        <v>174</v>
      </c>
      <c r="E124" s="43"/>
      <c r="F124" s="231" t="s">
        <v>521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174</v>
      </c>
      <c r="AU124" s="20" t="s">
        <v>84</v>
      </c>
    </row>
    <row r="125" s="13" customFormat="1">
      <c r="A125" s="13"/>
      <c r="B125" s="235"/>
      <c r="C125" s="236"/>
      <c r="D125" s="237" t="s">
        <v>176</v>
      </c>
      <c r="E125" s="238" t="s">
        <v>19</v>
      </c>
      <c r="F125" s="239" t="s">
        <v>969</v>
      </c>
      <c r="G125" s="236"/>
      <c r="H125" s="240">
        <v>23.199999999999999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176</v>
      </c>
      <c r="AU125" s="246" t="s">
        <v>84</v>
      </c>
      <c r="AV125" s="13" t="s">
        <v>84</v>
      </c>
      <c r="AW125" s="13" t="s">
        <v>33</v>
      </c>
      <c r="AX125" s="13" t="s">
        <v>79</v>
      </c>
      <c r="AY125" s="246" t="s">
        <v>165</v>
      </c>
    </row>
    <row r="126" s="2" customFormat="1" ht="24.15" customHeight="1">
      <c r="A126" s="41"/>
      <c r="B126" s="42"/>
      <c r="C126" s="217" t="s">
        <v>218</v>
      </c>
      <c r="D126" s="217" t="s">
        <v>167</v>
      </c>
      <c r="E126" s="218" t="s">
        <v>970</v>
      </c>
      <c r="F126" s="219" t="s">
        <v>971</v>
      </c>
      <c r="G126" s="220" t="s">
        <v>509</v>
      </c>
      <c r="H126" s="221">
        <v>0.80000000000000004</v>
      </c>
      <c r="I126" s="222"/>
      <c r="J126" s="223">
        <f>ROUND(I126*H126,2)</f>
        <v>0</v>
      </c>
      <c r="K126" s="219" t="s">
        <v>171</v>
      </c>
      <c r="L126" s="47"/>
      <c r="M126" s="224" t="s">
        <v>19</v>
      </c>
      <c r="N126" s="225" t="s">
        <v>43</v>
      </c>
      <c r="O126" s="87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8" t="s">
        <v>105</v>
      </c>
      <c r="AT126" s="228" t="s">
        <v>167</v>
      </c>
      <c r="AU126" s="228" t="s">
        <v>84</v>
      </c>
      <c r="AY126" s="20" t="s">
        <v>165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0" t="s">
        <v>79</v>
      </c>
      <c r="BK126" s="229">
        <f>ROUND(I126*H126,2)</f>
        <v>0</v>
      </c>
      <c r="BL126" s="20" t="s">
        <v>105</v>
      </c>
      <c r="BM126" s="228" t="s">
        <v>972</v>
      </c>
    </row>
    <row r="127" s="2" customFormat="1">
      <c r="A127" s="41"/>
      <c r="B127" s="42"/>
      <c r="C127" s="43"/>
      <c r="D127" s="230" t="s">
        <v>174</v>
      </c>
      <c r="E127" s="43"/>
      <c r="F127" s="231" t="s">
        <v>973</v>
      </c>
      <c r="G127" s="43"/>
      <c r="H127" s="43"/>
      <c r="I127" s="232"/>
      <c r="J127" s="43"/>
      <c r="K127" s="43"/>
      <c r="L127" s="47"/>
      <c r="M127" s="233"/>
      <c r="N127" s="23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174</v>
      </c>
      <c r="AU127" s="20" t="s">
        <v>84</v>
      </c>
    </row>
    <row r="128" s="13" customFormat="1">
      <c r="A128" s="13"/>
      <c r="B128" s="235"/>
      <c r="C128" s="236"/>
      <c r="D128" s="237" t="s">
        <v>176</v>
      </c>
      <c r="E128" s="238" t="s">
        <v>19</v>
      </c>
      <c r="F128" s="239" t="s">
        <v>967</v>
      </c>
      <c r="G128" s="236"/>
      <c r="H128" s="240">
        <v>0.80000000000000004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176</v>
      </c>
      <c r="AU128" s="246" t="s">
        <v>84</v>
      </c>
      <c r="AV128" s="13" t="s">
        <v>84</v>
      </c>
      <c r="AW128" s="13" t="s">
        <v>33</v>
      </c>
      <c r="AX128" s="13" t="s">
        <v>79</v>
      </c>
      <c r="AY128" s="246" t="s">
        <v>165</v>
      </c>
    </row>
    <row r="129" s="2" customFormat="1" ht="24.15" customHeight="1">
      <c r="A129" s="41"/>
      <c r="B129" s="42"/>
      <c r="C129" s="217" t="s">
        <v>223</v>
      </c>
      <c r="D129" s="217" t="s">
        <v>167</v>
      </c>
      <c r="E129" s="218" t="s">
        <v>524</v>
      </c>
      <c r="F129" s="219" t="s">
        <v>525</v>
      </c>
      <c r="G129" s="220" t="s">
        <v>509</v>
      </c>
      <c r="H129" s="221">
        <v>0.80000000000000004</v>
      </c>
      <c r="I129" s="222"/>
      <c r="J129" s="223">
        <f>ROUND(I129*H129,2)</f>
        <v>0</v>
      </c>
      <c r="K129" s="219" t="s">
        <v>171</v>
      </c>
      <c r="L129" s="47"/>
      <c r="M129" s="224" t="s">
        <v>19</v>
      </c>
      <c r="N129" s="225" t="s">
        <v>43</v>
      </c>
      <c r="O129" s="87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105</v>
      </c>
      <c r="AT129" s="228" t="s">
        <v>167</v>
      </c>
      <c r="AU129" s="228" t="s">
        <v>84</v>
      </c>
      <c r="AY129" s="20" t="s">
        <v>165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0" t="s">
        <v>79</v>
      </c>
      <c r="BK129" s="229">
        <f>ROUND(I129*H129,2)</f>
        <v>0</v>
      </c>
      <c r="BL129" s="20" t="s">
        <v>105</v>
      </c>
      <c r="BM129" s="228" t="s">
        <v>974</v>
      </c>
    </row>
    <row r="130" s="2" customFormat="1">
      <c r="A130" s="41"/>
      <c r="B130" s="42"/>
      <c r="C130" s="43"/>
      <c r="D130" s="230" t="s">
        <v>174</v>
      </c>
      <c r="E130" s="43"/>
      <c r="F130" s="231" t="s">
        <v>527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174</v>
      </c>
      <c r="AU130" s="20" t="s">
        <v>84</v>
      </c>
    </row>
    <row r="131" s="13" customFormat="1">
      <c r="A131" s="13"/>
      <c r="B131" s="235"/>
      <c r="C131" s="236"/>
      <c r="D131" s="237" t="s">
        <v>176</v>
      </c>
      <c r="E131" s="238" t="s">
        <v>19</v>
      </c>
      <c r="F131" s="239" t="s">
        <v>967</v>
      </c>
      <c r="G131" s="236"/>
      <c r="H131" s="240">
        <v>0.80000000000000004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176</v>
      </c>
      <c r="AU131" s="246" t="s">
        <v>84</v>
      </c>
      <c r="AV131" s="13" t="s">
        <v>84</v>
      </c>
      <c r="AW131" s="13" t="s">
        <v>33</v>
      </c>
      <c r="AX131" s="13" t="s">
        <v>79</v>
      </c>
      <c r="AY131" s="246" t="s">
        <v>165</v>
      </c>
    </row>
    <row r="132" s="12" customFormat="1" ht="22.8" customHeight="1">
      <c r="A132" s="12"/>
      <c r="B132" s="201"/>
      <c r="C132" s="202"/>
      <c r="D132" s="203" t="s">
        <v>71</v>
      </c>
      <c r="E132" s="215" t="s">
        <v>533</v>
      </c>
      <c r="F132" s="215" t="s">
        <v>534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SUM(P133:P134)</f>
        <v>0</v>
      </c>
      <c r="Q132" s="209"/>
      <c r="R132" s="210">
        <f>SUM(R133:R134)</f>
        <v>0</v>
      </c>
      <c r="S132" s="209"/>
      <c r="T132" s="211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79</v>
      </c>
      <c r="AT132" s="213" t="s">
        <v>71</v>
      </c>
      <c r="AU132" s="213" t="s">
        <v>79</v>
      </c>
      <c r="AY132" s="212" t="s">
        <v>165</v>
      </c>
      <c r="BK132" s="214">
        <f>SUM(BK133:BK134)</f>
        <v>0</v>
      </c>
    </row>
    <row r="133" s="2" customFormat="1" ht="33" customHeight="1">
      <c r="A133" s="41"/>
      <c r="B133" s="42"/>
      <c r="C133" s="217" t="s">
        <v>235</v>
      </c>
      <c r="D133" s="217" t="s">
        <v>167</v>
      </c>
      <c r="E133" s="218" t="s">
        <v>975</v>
      </c>
      <c r="F133" s="219" t="s">
        <v>976</v>
      </c>
      <c r="G133" s="220" t="s">
        <v>509</v>
      </c>
      <c r="H133" s="221">
        <v>2.2530000000000001</v>
      </c>
      <c r="I133" s="222"/>
      <c r="J133" s="223">
        <f>ROUND(I133*H133,2)</f>
        <v>0</v>
      </c>
      <c r="K133" s="219" t="s">
        <v>171</v>
      </c>
      <c r="L133" s="47"/>
      <c r="M133" s="224" t="s">
        <v>19</v>
      </c>
      <c r="N133" s="225" t="s">
        <v>43</v>
      </c>
      <c r="O133" s="87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105</v>
      </c>
      <c r="AT133" s="228" t="s">
        <v>167</v>
      </c>
      <c r="AU133" s="228" t="s">
        <v>84</v>
      </c>
      <c r="AY133" s="20" t="s">
        <v>165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0" t="s">
        <v>79</v>
      </c>
      <c r="BK133" s="229">
        <f>ROUND(I133*H133,2)</f>
        <v>0</v>
      </c>
      <c r="BL133" s="20" t="s">
        <v>105</v>
      </c>
      <c r="BM133" s="228" t="s">
        <v>977</v>
      </c>
    </row>
    <row r="134" s="2" customFormat="1">
      <c r="A134" s="41"/>
      <c r="B134" s="42"/>
      <c r="C134" s="43"/>
      <c r="D134" s="230" t="s">
        <v>174</v>
      </c>
      <c r="E134" s="43"/>
      <c r="F134" s="231" t="s">
        <v>978</v>
      </c>
      <c r="G134" s="43"/>
      <c r="H134" s="43"/>
      <c r="I134" s="232"/>
      <c r="J134" s="43"/>
      <c r="K134" s="43"/>
      <c r="L134" s="47"/>
      <c r="M134" s="233"/>
      <c r="N134" s="23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174</v>
      </c>
      <c r="AU134" s="20" t="s">
        <v>84</v>
      </c>
    </row>
    <row r="135" s="12" customFormat="1" ht="25.92" customHeight="1">
      <c r="A135" s="12"/>
      <c r="B135" s="201"/>
      <c r="C135" s="202"/>
      <c r="D135" s="203" t="s">
        <v>71</v>
      </c>
      <c r="E135" s="204" t="s">
        <v>942</v>
      </c>
      <c r="F135" s="204" t="s">
        <v>979</v>
      </c>
      <c r="G135" s="202"/>
      <c r="H135" s="202"/>
      <c r="I135" s="205"/>
      <c r="J135" s="206">
        <f>BK135</f>
        <v>0</v>
      </c>
      <c r="K135" s="202"/>
      <c r="L135" s="207"/>
      <c r="M135" s="208"/>
      <c r="N135" s="209"/>
      <c r="O135" s="209"/>
      <c r="P135" s="210">
        <f>SUM(P136:P150)</f>
        <v>0</v>
      </c>
      <c r="Q135" s="209"/>
      <c r="R135" s="210">
        <f>SUM(R136:R150)</f>
        <v>0</v>
      </c>
      <c r="S135" s="209"/>
      <c r="T135" s="211">
        <f>SUM(T136:T150)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105</v>
      </c>
      <c r="AT135" s="213" t="s">
        <v>71</v>
      </c>
      <c r="AU135" s="213" t="s">
        <v>72</v>
      </c>
      <c r="AY135" s="212" t="s">
        <v>165</v>
      </c>
      <c r="BK135" s="214">
        <f>SUM(BK136:BK150)</f>
        <v>0</v>
      </c>
    </row>
    <row r="136" s="2" customFormat="1" ht="24.15" customHeight="1">
      <c r="A136" s="41"/>
      <c r="B136" s="42"/>
      <c r="C136" s="217" t="s">
        <v>243</v>
      </c>
      <c r="D136" s="217" t="s">
        <v>167</v>
      </c>
      <c r="E136" s="218" t="s">
        <v>980</v>
      </c>
      <c r="F136" s="219" t="s">
        <v>981</v>
      </c>
      <c r="G136" s="220" t="s">
        <v>982</v>
      </c>
      <c r="H136" s="221">
        <v>30.812999999999999</v>
      </c>
      <c r="I136" s="222"/>
      <c r="J136" s="223">
        <f>ROUND(I136*H136,2)</f>
        <v>0</v>
      </c>
      <c r="K136" s="219" t="s">
        <v>19</v>
      </c>
      <c r="L136" s="47"/>
      <c r="M136" s="224" t="s">
        <v>19</v>
      </c>
      <c r="N136" s="225" t="s">
        <v>43</v>
      </c>
      <c r="O136" s="87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8" t="s">
        <v>948</v>
      </c>
      <c r="AT136" s="228" t="s">
        <v>167</v>
      </c>
      <c r="AU136" s="228" t="s">
        <v>79</v>
      </c>
      <c r="AY136" s="20" t="s">
        <v>165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0" t="s">
        <v>79</v>
      </c>
      <c r="BK136" s="229">
        <f>ROUND(I136*H136,2)</f>
        <v>0</v>
      </c>
      <c r="BL136" s="20" t="s">
        <v>948</v>
      </c>
      <c r="BM136" s="228" t="s">
        <v>983</v>
      </c>
    </row>
    <row r="137" s="13" customFormat="1">
      <c r="A137" s="13"/>
      <c r="B137" s="235"/>
      <c r="C137" s="236"/>
      <c r="D137" s="237" t="s">
        <v>176</v>
      </c>
      <c r="E137" s="238" t="s">
        <v>19</v>
      </c>
      <c r="F137" s="239" t="s">
        <v>984</v>
      </c>
      <c r="G137" s="236"/>
      <c r="H137" s="240">
        <v>30.812999999999999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176</v>
      </c>
      <c r="AU137" s="246" t="s">
        <v>79</v>
      </c>
      <c r="AV137" s="13" t="s">
        <v>84</v>
      </c>
      <c r="AW137" s="13" t="s">
        <v>33</v>
      </c>
      <c r="AX137" s="13" t="s">
        <v>72</v>
      </c>
      <c r="AY137" s="246" t="s">
        <v>165</v>
      </c>
    </row>
    <row r="138" s="15" customFormat="1">
      <c r="A138" s="15"/>
      <c r="B138" s="257"/>
      <c r="C138" s="258"/>
      <c r="D138" s="237" t="s">
        <v>176</v>
      </c>
      <c r="E138" s="259" t="s">
        <v>19</v>
      </c>
      <c r="F138" s="260" t="s">
        <v>198</v>
      </c>
      <c r="G138" s="258"/>
      <c r="H138" s="261">
        <v>30.812999999999999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7" t="s">
        <v>176</v>
      </c>
      <c r="AU138" s="267" t="s">
        <v>79</v>
      </c>
      <c r="AV138" s="15" t="s">
        <v>105</v>
      </c>
      <c r="AW138" s="15" t="s">
        <v>33</v>
      </c>
      <c r="AX138" s="15" t="s">
        <v>79</v>
      </c>
      <c r="AY138" s="267" t="s">
        <v>165</v>
      </c>
    </row>
    <row r="139" s="2" customFormat="1" ht="24.15" customHeight="1">
      <c r="A139" s="41"/>
      <c r="B139" s="42"/>
      <c r="C139" s="217" t="s">
        <v>253</v>
      </c>
      <c r="D139" s="217" t="s">
        <v>167</v>
      </c>
      <c r="E139" s="218" t="s">
        <v>985</v>
      </c>
      <c r="F139" s="219" t="s">
        <v>986</v>
      </c>
      <c r="G139" s="220" t="s">
        <v>982</v>
      </c>
      <c r="H139" s="221">
        <v>30.812999999999999</v>
      </c>
      <c r="I139" s="222"/>
      <c r="J139" s="223">
        <f>ROUND(I139*H139,2)</f>
        <v>0</v>
      </c>
      <c r="K139" s="219" t="s">
        <v>19</v>
      </c>
      <c r="L139" s="47"/>
      <c r="M139" s="224" t="s">
        <v>19</v>
      </c>
      <c r="N139" s="225" t="s">
        <v>43</v>
      </c>
      <c r="O139" s="87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948</v>
      </c>
      <c r="AT139" s="228" t="s">
        <v>167</v>
      </c>
      <c r="AU139" s="228" t="s">
        <v>79</v>
      </c>
      <c r="AY139" s="20" t="s">
        <v>165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0" t="s">
        <v>79</v>
      </c>
      <c r="BK139" s="229">
        <f>ROUND(I139*H139,2)</f>
        <v>0</v>
      </c>
      <c r="BL139" s="20" t="s">
        <v>948</v>
      </c>
      <c r="BM139" s="228" t="s">
        <v>987</v>
      </c>
    </row>
    <row r="140" s="13" customFormat="1">
      <c r="A140" s="13"/>
      <c r="B140" s="235"/>
      <c r="C140" s="236"/>
      <c r="D140" s="237" t="s">
        <v>176</v>
      </c>
      <c r="E140" s="238" t="s">
        <v>19</v>
      </c>
      <c r="F140" s="239" t="s">
        <v>984</v>
      </c>
      <c r="G140" s="236"/>
      <c r="H140" s="240">
        <v>30.812999999999999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176</v>
      </c>
      <c r="AU140" s="246" t="s">
        <v>79</v>
      </c>
      <c r="AV140" s="13" t="s">
        <v>84</v>
      </c>
      <c r="AW140" s="13" t="s">
        <v>33</v>
      </c>
      <c r="AX140" s="13" t="s">
        <v>72</v>
      </c>
      <c r="AY140" s="246" t="s">
        <v>165</v>
      </c>
    </row>
    <row r="141" s="15" customFormat="1">
      <c r="A141" s="15"/>
      <c r="B141" s="257"/>
      <c r="C141" s="258"/>
      <c r="D141" s="237" t="s">
        <v>176</v>
      </c>
      <c r="E141" s="259" t="s">
        <v>19</v>
      </c>
      <c r="F141" s="260" t="s">
        <v>198</v>
      </c>
      <c r="G141" s="258"/>
      <c r="H141" s="261">
        <v>30.812999999999999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176</v>
      </c>
      <c r="AU141" s="267" t="s">
        <v>79</v>
      </c>
      <c r="AV141" s="15" t="s">
        <v>105</v>
      </c>
      <c r="AW141" s="15" t="s">
        <v>33</v>
      </c>
      <c r="AX141" s="15" t="s">
        <v>79</v>
      </c>
      <c r="AY141" s="267" t="s">
        <v>165</v>
      </c>
    </row>
    <row r="142" s="2" customFormat="1" ht="24.15" customHeight="1">
      <c r="A142" s="41"/>
      <c r="B142" s="42"/>
      <c r="C142" s="279" t="s">
        <v>280</v>
      </c>
      <c r="D142" s="279" t="s">
        <v>322</v>
      </c>
      <c r="E142" s="280" t="s">
        <v>988</v>
      </c>
      <c r="F142" s="281" t="s">
        <v>989</v>
      </c>
      <c r="G142" s="282" t="s">
        <v>990</v>
      </c>
      <c r="H142" s="283">
        <v>4.5999999999999996</v>
      </c>
      <c r="I142" s="284"/>
      <c r="J142" s="285">
        <f>ROUND(I142*H142,2)</f>
        <v>0</v>
      </c>
      <c r="K142" s="281" t="s">
        <v>19</v>
      </c>
      <c r="L142" s="286"/>
      <c r="M142" s="287" t="s">
        <v>19</v>
      </c>
      <c r="N142" s="288" t="s">
        <v>43</v>
      </c>
      <c r="O142" s="87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8" t="s">
        <v>948</v>
      </c>
      <c r="AT142" s="228" t="s">
        <v>322</v>
      </c>
      <c r="AU142" s="228" t="s">
        <v>79</v>
      </c>
      <c r="AY142" s="20" t="s">
        <v>165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0" t="s">
        <v>79</v>
      </c>
      <c r="BK142" s="229">
        <f>ROUND(I142*H142,2)</f>
        <v>0</v>
      </c>
      <c r="BL142" s="20" t="s">
        <v>948</v>
      </c>
      <c r="BM142" s="228" t="s">
        <v>991</v>
      </c>
    </row>
    <row r="143" s="13" customFormat="1">
      <c r="A143" s="13"/>
      <c r="B143" s="235"/>
      <c r="C143" s="236"/>
      <c r="D143" s="237" t="s">
        <v>176</v>
      </c>
      <c r="E143" s="238" t="s">
        <v>19</v>
      </c>
      <c r="F143" s="239" t="s">
        <v>992</v>
      </c>
      <c r="G143" s="236"/>
      <c r="H143" s="240">
        <v>4.5999999999999996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176</v>
      </c>
      <c r="AU143" s="246" t="s">
        <v>79</v>
      </c>
      <c r="AV143" s="13" t="s">
        <v>84</v>
      </c>
      <c r="AW143" s="13" t="s">
        <v>33</v>
      </c>
      <c r="AX143" s="13" t="s">
        <v>72</v>
      </c>
      <c r="AY143" s="246" t="s">
        <v>165</v>
      </c>
    </row>
    <row r="144" s="16" customFormat="1">
      <c r="A144" s="16"/>
      <c r="B144" s="268"/>
      <c r="C144" s="269"/>
      <c r="D144" s="237" t="s">
        <v>176</v>
      </c>
      <c r="E144" s="270" t="s">
        <v>19</v>
      </c>
      <c r="F144" s="271" t="s">
        <v>252</v>
      </c>
      <c r="G144" s="269"/>
      <c r="H144" s="272">
        <v>4.5999999999999996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78" t="s">
        <v>176</v>
      </c>
      <c r="AU144" s="278" t="s">
        <v>79</v>
      </c>
      <c r="AV144" s="16" t="s">
        <v>89</v>
      </c>
      <c r="AW144" s="16" t="s">
        <v>33</v>
      </c>
      <c r="AX144" s="16" t="s">
        <v>79</v>
      </c>
      <c r="AY144" s="278" t="s">
        <v>165</v>
      </c>
    </row>
    <row r="145" s="2" customFormat="1" ht="16.5" customHeight="1">
      <c r="A145" s="41"/>
      <c r="B145" s="42"/>
      <c r="C145" s="217" t="s">
        <v>287</v>
      </c>
      <c r="D145" s="217" t="s">
        <v>167</v>
      </c>
      <c r="E145" s="218" t="s">
        <v>993</v>
      </c>
      <c r="F145" s="219" t="s">
        <v>994</v>
      </c>
      <c r="G145" s="220" t="s">
        <v>180</v>
      </c>
      <c r="H145" s="221">
        <v>7.25</v>
      </c>
      <c r="I145" s="222"/>
      <c r="J145" s="223">
        <f>ROUND(I145*H145,2)</f>
        <v>0</v>
      </c>
      <c r="K145" s="219" t="s">
        <v>19</v>
      </c>
      <c r="L145" s="47"/>
      <c r="M145" s="224" t="s">
        <v>19</v>
      </c>
      <c r="N145" s="225" t="s">
        <v>43</v>
      </c>
      <c r="O145" s="87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948</v>
      </c>
      <c r="AT145" s="228" t="s">
        <v>167</v>
      </c>
      <c r="AU145" s="228" t="s">
        <v>79</v>
      </c>
      <c r="AY145" s="20" t="s">
        <v>165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0" t="s">
        <v>79</v>
      </c>
      <c r="BK145" s="229">
        <f>ROUND(I145*H145,2)</f>
        <v>0</v>
      </c>
      <c r="BL145" s="20" t="s">
        <v>948</v>
      </c>
      <c r="BM145" s="228" t="s">
        <v>995</v>
      </c>
    </row>
    <row r="146" s="13" customFormat="1">
      <c r="A146" s="13"/>
      <c r="B146" s="235"/>
      <c r="C146" s="236"/>
      <c r="D146" s="237" t="s">
        <v>176</v>
      </c>
      <c r="E146" s="238" t="s">
        <v>19</v>
      </c>
      <c r="F146" s="239" t="s">
        <v>996</v>
      </c>
      <c r="G146" s="236"/>
      <c r="H146" s="240">
        <v>7.25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176</v>
      </c>
      <c r="AU146" s="246" t="s">
        <v>79</v>
      </c>
      <c r="AV146" s="13" t="s">
        <v>84</v>
      </c>
      <c r="AW146" s="13" t="s">
        <v>33</v>
      </c>
      <c r="AX146" s="13" t="s">
        <v>72</v>
      </c>
      <c r="AY146" s="246" t="s">
        <v>165</v>
      </c>
    </row>
    <row r="147" s="16" customFormat="1">
      <c r="A147" s="16"/>
      <c r="B147" s="268"/>
      <c r="C147" s="269"/>
      <c r="D147" s="237" t="s">
        <v>176</v>
      </c>
      <c r="E147" s="270" t="s">
        <v>19</v>
      </c>
      <c r="F147" s="271" t="s">
        <v>252</v>
      </c>
      <c r="G147" s="269"/>
      <c r="H147" s="272">
        <v>7.25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78" t="s">
        <v>176</v>
      </c>
      <c r="AU147" s="278" t="s">
        <v>79</v>
      </c>
      <c r="AV147" s="16" t="s">
        <v>89</v>
      </c>
      <c r="AW147" s="16" t="s">
        <v>33</v>
      </c>
      <c r="AX147" s="16" t="s">
        <v>79</v>
      </c>
      <c r="AY147" s="278" t="s">
        <v>165</v>
      </c>
    </row>
    <row r="148" s="2" customFormat="1" ht="24.15" customHeight="1">
      <c r="A148" s="41"/>
      <c r="B148" s="42"/>
      <c r="C148" s="279" t="s">
        <v>299</v>
      </c>
      <c r="D148" s="279" t="s">
        <v>322</v>
      </c>
      <c r="E148" s="280" t="s">
        <v>997</v>
      </c>
      <c r="F148" s="281" t="s">
        <v>998</v>
      </c>
      <c r="G148" s="282" t="s">
        <v>180</v>
      </c>
      <c r="H148" s="283">
        <v>8.6999999999999993</v>
      </c>
      <c r="I148" s="284"/>
      <c r="J148" s="285">
        <f>ROUND(I148*H148,2)</f>
        <v>0</v>
      </c>
      <c r="K148" s="281" t="s">
        <v>19</v>
      </c>
      <c r="L148" s="286"/>
      <c r="M148" s="287" t="s">
        <v>19</v>
      </c>
      <c r="N148" s="288" t="s">
        <v>43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948</v>
      </c>
      <c r="AT148" s="228" t="s">
        <v>322</v>
      </c>
      <c r="AU148" s="228" t="s">
        <v>79</v>
      </c>
      <c r="AY148" s="20" t="s">
        <v>165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79</v>
      </c>
      <c r="BK148" s="229">
        <f>ROUND(I148*H148,2)</f>
        <v>0</v>
      </c>
      <c r="BL148" s="20" t="s">
        <v>948</v>
      </c>
      <c r="BM148" s="228" t="s">
        <v>999</v>
      </c>
    </row>
    <row r="149" s="13" customFormat="1">
      <c r="A149" s="13"/>
      <c r="B149" s="235"/>
      <c r="C149" s="236"/>
      <c r="D149" s="237" t="s">
        <v>176</v>
      </c>
      <c r="E149" s="238" t="s">
        <v>19</v>
      </c>
      <c r="F149" s="239" t="s">
        <v>1000</v>
      </c>
      <c r="G149" s="236"/>
      <c r="H149" s="240">
        <v>8.6999999999999993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176</v>
      </c>
      <c r="AU149" s="246" t="s">
        <v>79</v>
      </c>
      <c r="AV149" s="13" t="s">
        <v>84</v>
      </c>
      <c r="AW149" s="13" t="s">
        <v>33</v>
      </c>
      <c r="AX149" s="13" t="s">
        <v>72</v>
      </c>
      <c r="AY149" s="246" t="s">
        <v>165</v>
      </c>
    </row>
    <row r="150" s="16" customFormat="1">
      <c r="A150" s="16"/>
      <c r="B150" s="268"/>
      <c r="C150" s="269"/>
      <c r="D150" s="237" t="s">
        <v>176</v>
      </c>
      <c r="E150" s="270" t="s">
        <v>19</v>
      </c>
      <c r="F150" s="271" t="s">
        <v>252</v>
      </c>
      <c r="G150" s="269"/>
      <c r="H150" s="272">
        <v>8.6999999999999993</v>
      </c>
      <c r="I150" s="273"/>
      <c r="J150" s="269"/>
      <c r="K150" s="269"/>
      <c r="L150" s="274"/>
      <c r="M150" s="293"/>
      <c r="N150" s="294"/>
      <c r="O150" s="294"/>
      <c r="P150" s="294"/>
      <c r="Q150" s="294"/>
      <c r="R150" s="294"/>
      <c r="S150" s="294"/>
      <c r="T150" s="295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78" t="s">
        <v>176</v>
      </c>
      <c r="AU150" s="278" t="s">
        <v>79</v>
      </c>
      <c r="AV150" s="16" t="s">
        <v>89</v>
      </c>
      <c r="AW150" s="16" t="s">
        <v>33</v>
      </c>
      <c r="AX150" s="16" t="s">
        <v>79</v>
      </c>
      <c r="AY150" s="278" t="s">
        <v>165</v>
      </c>
    </row>
    <row r="151" s="2" customFormat="1" ht="6.96" customHeight="1">
      <c r="A151" s="41"/>
      <c r="B151" s="62"/>
      <c r="C151" s="63"/>
      <c r="D151" s="63"/>
      <c r="E151" s="63"/>
      <c r="F151" s="63"/>
      <c r="G151" s="63"/>
      <c r="H151" s="63"/>
      <c r="I151" s="63"/>
      <c r="J151" s="63"/>
      <c r="K151" s="63"/>
      <c r="L151" s="47"/>
      <c r="M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</row>
  </sheetData>
  <sheetProtection sheet="1" autoFilter="0" formatColumns="0" formatRows="0" objects="1" scenarios="1" spinCount="100000" saltValue="hzYxTiwfPAJI0bn89gVVJi0LRmxnwFVH686x2w1f6H1wUxqrMZ5SFAttyZvo76fvSHbEXRdlkU++xK8q5Ru3ew==" hashValue="EDAC/fEduulup9XlzZT53Gb/mIyxQSjgdJfe7qIHeDLjyVx34czWr+oKBH56gu8tGIQDYWkNYj3iex8AOFaiog==" algorithmName="SHA-512" password="CC35"/>
  <autoFilter ref="C98:K15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hyperlinks>
    <hyperlink ref="F115" r:id="rId1" display="https://podminky.urs.cz/item/CS_URS_2024_02/978013191"/>
    <hyperlink ref="F120" r:id="rId2" display="https://podminky.urs.cz/item/CS_URS_2024_02/997006512"/>
    <hyperlink ref="F124" r:id="rId3" display="https://podminky.urs.cz/item/CS_URS_2024_02/997006519"/>
    <hyperlink ref="F127" r:id="rId4" display="https://podminky.urs.cz/item/CS_URS_2024_02/997013111"/>
    <hyperlink ref="F130" r:id="rId5" display="https://podminky.urs.cz/item/CS_URS_2024_02/997013631"/>
    <hyperlink ref="F134" r:id="rId6" display="https://podminky.urs.cz/item/CS_URS_2024_02/998011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Karlovice ON - oprava bytových jednotek</v>
      </c>
      <c r="F7" s="146"/>
      <c r="G7" s="146"/>
      <c r="H7" s="146"/>
      <c r="L7" s="23"/>
    </row>
    <row r="8">
      <c r="B8" s="23"/>
      <c r="D8" s="146" t="s">
        <v>114</v>
      </c>
      <c r="L8" s="23"/>
    </row>
    <row r="9" s="1" customFormat="1" ht="16.5" customHeight="1">
      <c r="B9" s="23"/>
      <c r="E9" s="147" t="s">
        <v>115</v>
      </c>
      <c r="F9" s="1"/>
      <c r="G9" s="1"/>
      <c r="H9" s="1"/>
      <c r="L9" s="23"/>
    </row>
    <row r="10" s="1" customFormat="1" ht="12" customHeight="1">
      <c r="B10" s="23"/>
      <c r="D10" s="146" t="s">
        <v>116</v>
      </c>
      <c r="L10" s="23"/>
    </row>
    <row r="11" s="2" customFormat="1" ht="16.5" customHeight="1">
      <c r="A11" s="41"/>
      <c r="B11" s="47"/>
      <c r="C11" s="41"/>
      <c r="D11" s="41"/>
      <c r="E11" s="148" t="s">
        <v>1001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118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1002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1" t="str">
        <f>'Rekapitulace stavby'!AN8</f>
        <v>5. 9. 2024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19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27</v>
      </c>
      <c r="F19" s="41"/>
      <c r="G19" s="41"/>
      <c r="H19" s="41"/>
      <c r="I19" s="146" t="s">
        <v>28</v>
      </c>
      <c r="J19" s="136" t="s">
        <v>19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29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28</v>
      </c>
      <c r="J22" s="36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31</v>
      </c>
      <c r="E24" s="41"/>
      <c r="F24" s="41"/>
      <c r="G24" s="41"/>
      <c r="H24" s="41"/>
      <c r="I24" s="146" t="s">
        <v>26</v>
      </c>
      <c r="J24" s="136" t="s">
        <v>19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32</v>
      </c>
      <c r="F25" s="41"/>
      <c r="G25" s="41"/>
      <c r="H25" s="41"/>
      <c r="I25" s="146" t="s">
        <v>28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34</v>
      </c>
      <c r="E27" s="41"/>
      <c r="F27" s="41"/>
      <c r="G27" s="41"/>
      <c r="H27" s="41"/>
      <c r="I27" s="146" t="s">
        <v>26</v>
      </c>
      <c r="J27" s="136" t="s">
        <v>19</v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120</v>
      </c>
      <c r="F28" s="41"/>
      <c r="G28" s="41"/>
      <c r="H28" s="41"/>
      <c r="I28" s="146" t="s">
        <v>28</v>
      </c>
      <c r="J28" s="136" t="s">
        <v>19</v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36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19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38</v>
      </c>
      <c r="E34" s="41"/>
      <c r="F34" s="41"/>
      <c r="G34" s="41"/>
      <c r="H34" s="41"/>
      <c r="I34" s="41"/>
      <c r="J34" s="158">
        <f>ROUND(J100,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40</v>
      </c>
      <c r="G36" s="41"/>
      <c r="H36" s="41"/>
      <c r="I36" s="159" t="s">
        <v>39</v>
      </c>
      <c r="J36" s="159" t="s">
        <v>41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42</v>
      </c>
      <c r="E37" s="146" t="s">
        <v>43</v>
      </c>
      <c r="F37" s="160">
        <f>ROUND((SUM(BE100:BE235)),  2)</f>
        <v>0</v>
      </c>
      <c r="G37" s="41"/>
      <c r="H37" s="41"/>
      <c r="I37" s="161">
        <v>0.20999999999999999</v>
      </c>
      <c r="J37" s="160">
        <f>ROUND(((SUM(BE100:BE235))*I37),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44</v>
      </c>
      <c r="F38" s="160">
        <f>ROUND((SUM(BF100:BF235)),  2)</f>
        <v>0</v>
      </c>
      <c r="G38" s="41"/>
      <c r="H38" s="41"/>
      <c r="I38" s="161">
        <v>0.14999999999999999</v>
      </c>
      <c r="J38" s="160">
        <f>ROUND(((SUM(BF100:BF235))*I38),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45</v>
      </c>
      <c r="F39" s="160">
        <f>ROUND((SUM(BG100:BG235)),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46</v>
      </c>
      <c r="F40" s="160">
        <f>ROUND((SUM(BH100:BH235)),  2)</f>
        <v>0</v>
      </c>
      <c r="G40" s="41"/>
      <c r="H40" s="41"/>
      <c r="I40" s="161">
        <v>0.14999999999999999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47</v>
      </c>
      <c r="F41" s="160">
        <f>ROUND((SUM(BI100:BI235)),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48</v>
      </c>
      <c r="E43" s="164"/>
      <c r="F43" s="164"/>
      <c r="G43" s="165" t="s">
        <v>49</v>
      </c>
      <c r="H43" s="166" t="s">
        <v>50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121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Karlovice ON - oprava bytových jednotek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114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115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116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174" t="s">
        <v>1001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118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D.4.1 - Zdravotechnika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 xml:space="preserve"> žel. zastávka Karlovice</v>
      </c>
      <c r="G60" s="43"/>
      <c r="H60" s="43"/>
      <c r="I60" s="35" t="s">
        <v>23</v>
      </c>
      <c r="J60" s="75" t="str">
        <f>IF(J16="","",J16)</f>
        <v>5. 9. 2024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 xml:space="preserve"> Správa železnic, státní organizace</v>
      </c>
      <c r="G62" s="43"/>
      <c r="H62" s="43"/>
      <c r="I62" s="35" t="s">
        <v>31</v>
      </c>
      <c r="J62" s="39" t="str">
        <f>E25</f>
        <v xml:space="preserve"> Ing. Jaromír Benka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29</v>
      </c>
      <c r="D63" s="43"/>
      <c r="E63" s="43"/>
      <c r="F63" s="30" t="str">
        <f>IF(E22="","",E22)</f>
        <v>Vyplň údaj</v>
      </c>
      <c r="G63" s="43"/>
      <c r="H63" s="43"/>
      <c r="I63" s="35" t="s">
        <v>34</v>
      </c>
      <c r="J63" s="39" t="str">
        <f>E28</f>
        <v xml:space="preserve">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122</v>
      </c>
      <c r="D65" s="176"/>
      <c r="E65" s="176"/>
      <c r="F65" s="176"/>
      <c r="G65" s="176"/>
      <c r="H65" s="176"/>
      <c r="I65" s="176"/>
      <c r="J65" s="177" t="s">
        <v>123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70</v>
      </c>
      <c r="D67" s="43"/>
      <c r="E67" s="43"/>
      <c r="F67" s="43"/>
      <c r="G67" s="43"/>
      <c r="H67" s="43"/>
      <c r="I67" s="43"/>
      <c r="J67" s="105">
        <f>J100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124</v>
      </c>
    </row>
    <row r="68" s="9" customFormat="1" ht="24.96" customHeight="1">
      <c r="A68" s="9"/>
      <c r="B68" s="179"/>
      <c r="C68" s="180"/>
      <c r="D68" s="181" t="s">
        <v>125</v>
      </c>
      <c r="E68" s="182"/>
      <c r="F68" s="182"/>
      <c r="G68" s="182"/>
      <c r="H68" s="182"/>
      <c r="I68" s="182"/>
      <c r="J68" s="183">
        <f>J101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1003</v>
      </c>
      <c r="E69" s="187"/>
      <c r="F69" s="187"/>
      <c r="G69" s="187"/>
      <c r="H69" s="187"/>
      <c r="I69" s="187"/>
      <c r="J69" s="188">
        <f>J102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1004</v>
      </c>
      <c r="E70" s="187"/>
      <c r="F70" s="187"/>
      <c r="G70" s="187"/>
      <c r="H70" s="187"/>
      <c r="I70" s="187"/>
      <c r="J70" s="188">
        <f>J144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1005</v>
      </c>
      <c r="E71" s="187"/>
      <c r="F71" s="187"/>
      <c r="G71" s="187"/>
      <c r="H71" s="187"/>
      <c r="I71" s="187"/>
      <c r="J71" s="188">
        <f>J168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7"/>
      <c r="D72" s="186" t="s">
        <v>142</v>
      </c>
      <c r="E72" s="187"/>
      <c r="F72" s="187"/>
      <c r="G72" s="187"/>
      <c r="H72" s="187"/>
      <c r="I72" s="187"/>
      <c r="J72" s="188">
        <f>J214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1006</v>
      </c>
      <c r="E73" s="187"/>
      <c r="F73" s="187"/>
      <c r="G73" s="187"/>
      <c r="H73" s="187"/>
      <c r="I73" s="187"/>
      <c r="J73" s="188">
        <f>J218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9"/>
      <c r="C74" s="180"/>
      <c r="D74" s="181" t="s">
        <v>138</v>
      </c>
      <c r="E74" s="182"/>
      <c r="F74" s="182"/>
      <c r="G74" s="182"/>
      <c r="H74" s="182"/>
      <c r="I74" s="182"/>
      <c r="J74" s="183">
        <f>J225</f>
        <v>0</v>
      </c>
      <c r="K74" s="180"/>
      <c r="L74" s="184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5"/>
      <c r="C75" s="127"/>
      <c r="D75" s="186" t="s">
        <v>1007</v>
      </c>
      <c r="E75" s="187"/>
      <c r="F75" s="187"/>
      <c r="G75" s="187"/>
      <c r="H75" s="187"/>
      <c r="I75" s="187"/>
      <c r="J75" s="188">
        <f>J226</f>
        <v>0</v>
      </c>
      <c r="K75" s="127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9"/>
      <c r="C76" s="180"/>
      <c r="D76" s="181" t="s">
        <v>149</v>
      </c>
      <c r="E76" s="182"/>
      <c r="F76" s="182"/>
      <c r="G76" s="182"/>
      <c r="H76" s="182"/>
      <c r="I76" s="182"/>
      <c r="J76" s="183">
        <f>J232</f>
        <v>0</v>
      </c>
      <c r="K76" s="180"/>
      <c r="L76" s="184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6" t="s">
        <v>150</v>
      </c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16</v>
      </c>
      <c r="D85" s="43"/>
      <c r="E85" s="43"/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173" t="str">
        <f>E7</f>
        <v>Karlovice ON - oprava bytových jednotek</v>
      </c>
      <c r="F86" s="35"/>
      <c r="G86" s="35"/>
      <c r="H86" s="35"/>
      <c r="I86" s="43"/>
      <c r="J86" s="43"/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" customFormat="1" ht="12" customHeight="1">
      <c r="B87" s="24"/>
      <c r="C87" s="35" t="s">
        <v>114</v>
      </c>
      <c r="D87" s="25"/>
      <c r="E87" s="25"/>
      <c r="F87" s="25"/>
      <c r="G87" s="25"/>
      <c r="H87" s="25"/>
      <c r="I87" s="25"/>
      <c r="J87" s="25"/>
      <c r="K87" s="25"/>
      <c r="L87" s="23"/>
    </row>
    <row r="88" s="1" customFormat="1" ht="16.5" customHeight="1">
      <c r="B88" s="24"/>
      <c r="C88" s="25"/>
      <c r="D88" s="25"/>
      <c r="E88" s="173" t="s">
        <v>115</v>
      </c>
      <c r="F88" s="25"/>
      <c r="G88" s="25"/>
      <c r="H88" s="25"/>
      <c r="I88" s="25"/>
      <c r="J88" s="25"/>
      <c r="K88" s="25"/>
      <c r="L88" s="23"/>
    </row>
    <row r="89" s="1" customFormat="1" ht="12" customHeight="1">
      <c r="B89" s="24"/>
      <c r="C89" s="35" t="s">
        <v>116</v>
      </c>
      <c r="D89" s="25"/>
      <c r="E89" s="25"/>
      <c r="F89" s="25"/>
      <c r="G89" s="25"/>
      <c r="H89" s="25"/>
      <c r="I89" s="25"/>
      <c r="J89" s="25"/>
      <c r="K89" s="25"/>
      <c r="L89" s="23"/>
    </row>
    <row r="90" s="2" customFormat="1" ht="16.5" customHeight="1">
      <c r="A90" s="41"/>
      <c r="B90" s="42"/>
      <c r="C90" s="43"/>
      <c r="D90" s="43"/>
      <c r="E90" s="174" t="s">
        <v>1001</v>
      </c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118</v>
      </c>
      <c r="D91" s="43"/>
      <c r="E91" s="43"/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6.5" customHeight="1">
      <c r="A92" s="41"/>
      <c r="B92" s="42"/>
      <c r="C92" s="43"/>
      <c r="D92" s="43"/>
      <c r="E92" s="72" t="str">
        <f>E13</f>
        <v>D.4.1 - Zdravotechnika</v>
      </c>
      <c r="F92" s="43"/>
      <c r="G92" s="43"/>
      <c r="H92" s="43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21</v>
      </c>
      <c r="D94" s="43"/>
      <c r="E94" s="43"/>
      <c r="F94" s="30" t="str">
        <f>F16</f>
        <v xml:space="preserve"> žel. zastávka Karlovice</v>
      </c>
      <c r="G94" s="43"/>
      <c r="H94" s="43"/>
      <c r="I94" s="35" t="s">
        <v>23</v>
      </c>
      <c r="J94" s="75" t="str">
        <f>IF(J16="","",J16)</f>
        <v>5. 9. 2024</v>
      </c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25</v>
      </c>
      <c r="D96" s="43"/>
      <c r="E96" s="43"/>
      <c r="F96" s="30" t="str">
        <f>E19</f>
        <v xml:space="preserve"> Správa železnic, státní organizace</v>
      </c>
      <c r="G96" s="43"/>
      <c r="H96" s="43"/>
      <c r="I96" s="35" t="s">
        <v>31</v>
      </c>
      <c r="J96" s="39" t="str">
        <f>E25</f>
        <v xml:space="preserve"> Ing. Jaromír Benka</v>
      </c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5.15" customHeight="1">
      <c r="A97" s="41"/>
      <c r="B97" s="42"/>
      <c r="C97" s="35" t="s">
        <v>29</v>
      </c>
      <c r="D97" s="43"/>
      <c r="E97" s="43"/>
      <c r="F97" s="30" t="str">
        <f>IF(E22="","",E22)</f>
        <v>Vyplň údaj</v>
      </c>
      <c r="G97" s="43"/>
      <c r="H97" s="43"/>
      <c r="I97" s="35" t="s">
        <v>34</v>
      </c>
      <c r="J97" s="39" t="str">
        <f>E28</f>
        <v xml:space="preserve"> </v>
      </c>
      <c r="K97" s="4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0.32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9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11" customFormat="1" ht="29.28" customHeight="1">
      <c r="A99" s="190"/>
      <c r="B99" s="191"/>
      <c r="C99" s="192" t="s">
        <v>151</v>
      </c>
      <c r="D99" s="193" t="s">
        <v>57</v>
      </c>
      <c r="E99" s="193" t="s">
        <v>53</v>
      </c>
      <c r="F99" s="193" t="s">
        <v>54</v>
      </c>
      <c r="G99" s="193" t="s">
        <v>152</v>
      </c>
      <c r="H99" s="193" t="s">
        <v>153</v>
      </c>
      <c r="I99" s="193" t="s">
        <v>154</v>
      </c>
      <c r="J99" s="193" t="s">
        <v>123</v>
      </c>
      <c r="K99" s="194" t="s">
        <v>155</v>
      </c>
      <c r="L99" s="195"/>
      <c r="M99" s="95" t="s">
        <v>19</v>
      </c>
      <c r="N99" s="96" t="s">
        <v>42</v>
      </c>
      <c r="O99" s="96" t="s">
        <v>156</v>
      </c>
      <c r="P99" s="96" t="s">
        <v>157</v>
      </c>
      <c r="Q99" s="96" t="s">
        <v>158</v>
      </c>
      <c r="R99" s="96" t="s">
        <v>159</v>
      </c>
      <c r="S99" s="96" t="s">
        <v>160</v>
      </c>
      <c r="T99" s="97" t="s">
        <v>161</v>
      </c>
      <c r="U99" s="190"/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</row>
    <row r="100" s="2" customFormat="1" ht="22.8" customHeight="1">
      <c r="A100" s="41"/>
      <c r="B100" s="42"/>
      <c r="C100" s="102" t="s">
        <v>162</v>
      </c>
      <c r="D100" s="43"/>
      <c r="E100" s="43"/>
      <c r="F100" s="43"/>
      <c r="G100" s="43"/>
      <c r="H100" s="43"/>
      <c r="I100" s="43"/>
      <c r="J100" s="196">
        <f>BK100</f>
        <v>0</v>
      </c>
      <c r="K100" s="43"/>
      <c r="L100" s="47"/>
      <c r="M100" s="98"/>
      <c r="N100" s="197"/>
      <c r="O100" s="99"/>
      <c r="P100" s="198">
        <f>P101+P225+P232</f>
        <v>0</v>
      </c>
      <c r="Q100" s="99"/>
      <c r="R100" s="198">
        <f>R101+R225+R232</f>
        <v>0.32776929340000005</v>
      </c>
      <c r="S100" s="99"/>
      <c r="T100" s="199">
        <f>T101+T225+T232</f>
        <v>0.63578000000000001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71</v>
      </c>
      <c r="AU100" s="20" t="s">
        <v>124</v>
      </c>
      <c r="BK100" s="200">
        <f>BK101+BK225+BK232</f>
        <v>0</v>
      </c>
    </row>
    <row r="101" s="12" customFormat="1" ht="25.92" customHeight="1">
      <c r="A101" s="12"/>
      <c r="B101" s="201"/>
      <c r="C101" s="202"/>
      <c r="D101" s="203" t="s">
        <v>71</v>
      </c>
      <c r="E101" s="204" t="s">
        <v>163</v>
      </c>
      <c r="F101" s="204" t="s">
        <v>164</v>
      </c>
      <c r="G101" s="202"/>
      <c r="H101" s="202"/>
      <c r="I101" s="205"/>
      <c r="J101" s="206">
        <f>BK101</f>
        <v>0</v>
      </c>
      <c r="K101" s="202"/>
      <c r="L101" s="207"/>
      <c r="M101" s="208"/>
      <c r="N101" s="209"/>
      <c r="O101" s="209"/>
      <c r="P101" s="210">
        <f>P102+P144+P168+P214+P218</f>
        <v>0</v>
      </c>
      <c r="Q101" s="209"/>
      <c r="R101" s="210">
        <f>R102+R144+R168+R214+R218</f>
        <v>0.30422929340000004</v>
      </c>
      <c r="S101" s="209"/>
      <c r="T101" s="211">
        <f>T102+T144+T168+T214+T218</f>
        <v>0.63578000000000001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2" t="s">
        <v>79</v>
      </c>
      <c r="AT101" s="213" t="s">
        <v>71</v>
      </c>
      <c r="AU101" s="213" t="s">
        <v>72</v>
      </c>
      <c r="AY101" s="212" t="s">
        <v>165</v>
      </c>
      <c r="BK101" s="214">
        <f>BK102+BK144+BK168+BK214+BK218</f>
        <v>0</v>
      </c>
    </row>
    <row r="102" s="12" customFormat="1" ht="22.8" customHeight="1">
      <c r="A102" s="12"/>
      <c r="B102" s="201"/>
      <c r="C102" s="202"/>
      <c r="D102" s="203" t="s">
        <v>71</v>
      </c>
      <c r="E102" s="215" t="s">
        <v>1008</v>
      </c>
      <c r="F102" s="215" t="s">
        <v>1009</v>
      </c>
      <c r="G102" s="202"/>
      <c r="H102" s="202"/>
      <c r="I102" s="205"/>
      <c r="J102" s="216">
        <f>BK102</f>
        <v>0</v>
      </c>
      <c r="K102" s="202"/>
      <c r="L102" s="207"/>
      <c r="M102" s="208"/>
      <c r="N102" s="209"/>
      <c r="O102" s="209"/>
      <c r="P102" s="210">
        <f>SUM(P103:P143)</f>
        <v>0</v>
      </c>
      <c r="Q102" s="209"/>
      <c r="R102" s="210">
        <f>SUM(R103:R143)</f>
        <v>0.056246900000000002</v>
      </c>
      <c r="S102" s="209"/>
      <c r="T102" s="211">
        <f>SUM(T103:T143)</f>
        <v>0.055859999999999993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2" t="s">
        <v>84</v>
      </c>
      <c r="AT102" s="213" t="s">
        <v>71</v>
      </c>
      <c r="AU102" s="213" t="s">
        <v>79</v>
      </c>
      <c r="AY102" s="212" t="s">
        <v>165</v>
      </c>
      <c r="BK102" s="214">
        <f>SUM(BK103:BK143)</f>
        <v>0</v>
      </c>
    </row>
    <row r="103" s="2" customFormat="1" ht="16.5" customHeight="1">
      <c r="A103" s="41"/>
      <c r="B103" s="42"/>
      <c r="C103" s="217" t="s">
        <v>79</v>
      </c>
      <c r="D103" s="217" t="s">
        <v>167</v>
      </c>
      <c r="E103" s="218" t="s">
        <v>1010</v>
      </c>
      <c r="F103" s="219" t="s">
        <v>1011</v>
      </c>
      <c r="G103" s="220" t="s">
        <v>180</v>
      </c>
      <c r="H103" s="221">
        <v>20</v>
      </c>
      <c r="I103" s="222"/>
      <c r="J103" s="223">
        <f>ROUND(I103*H103,2)</f>
        <v>0</v>
      </c>
      <c r="K103" s="219" t="s">
        <v>171</v>
      </c>
      <c r="L103" s="47"/>
      <c r="M103" s="224" t="s">
        <v>19</v>
      </c>
      <c r="N103" s="225" t="s">
        <v>43</v>
      </c>
      <c r="O103" s="87"/>
      <c r="P103" s="226">
        <f>O103*H103</f>
        <v>0</v>
      </c>
      <c r="Q103" s="226">
        <v>0</v>
      </c>
      <c r="R103" s="226">
        <f>Q103*H103</f>
        <v>0</v>
      </c>
      <c r="S103" s="226">
        <v>0.0020999999999999999</v>
      </c>
      <c r="T103" s="227">
        <f>S103*H103</f>
        <v>0.041999999999999996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8" t="s">
        <v>311</v>
      </c>
      <c r="AT103" s="228" t="s">
        <v>167</v>
      </c>
      <c r="AU103" s="228" t="s">
        <v>84</v>
      </c>
      <c r="AY103" s="20" t="s">
        <v>165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0" t="s">
        <v>79</v>
      </c>
      <c r="BK103" s="229">
        <f>ROUND(I103*H103,2)</f>
        <v>0</v>
      </c>
      <c r="BL103" s="20" t="s">
        <v>311</v>
      </c>
      <c r="BM103" s="228" t="s">
        <v>1012</v>
      </c>
    </row>
    <row r="104" s="2" customFormat="1">
      <c r="A104" s="41"/>
      <c r="B104" s="42"/>
      <c r="C104" s="43"/>
      <c r="D104" s="230" t="s">
        <v>174</v>
      </c>
      <c r="E104" s="43"/>
      <c r="F104" s="231" t="s">
        <v>1013</v>
      </c>
      <c r="G104" s="43"/>
      <c r="H104" s="43"/>
      <c r="I104" s="232"/>
      <c r="J104" s="43"/>
      <c r="K104" s="43"/>
      <c r="L104" s="47"/>
      <c r="M104" s="233"/>
      <c r="N104" s="23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174</v>
      </c>
      <c r="AU104" s="20" t="s">
        <v>84</v>
      </c>
    </row>
    <row r="105" s="13" customFormat="1">
      <c r="A105" s="13"/>
      <c r="B105" s="235"/>
      <c r="C105" s="236"/>
      <c r="D105" s="237" t="s">
        <v>176</v>
      </c>
      <c r="E105" s="238" t="s">
        <v>19</v>
      </c>
      <c r="F105" s="239" t="s">
        <v>338</v>
      </c>
      <c r="G105" s="236"/>
      <c r="H105" s="240">
        <v>20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176</v>
      </c>
      <c r="AU105" s="246" t="s">
        <v>84</v>
      </c>
      <c r="AV105" s="13" t="s">
        <v>84</v>
      </c>
      <c r="AW105" s="13" t="s">
        <v>33</v>
      </c>
      <c r="AX105" s="13" t="s">
        <v>79</v>
      </c>
      <c r="AY105" s="246" t="s">
        <v>165</v>
      </c>
    </row>
    <row r="106" s="2" customFormat="1" ht="16.5" customHeight="1">
      <c r="A106" s="41"/>
      <c r="B106" s="42"/>
      <c r="C106" s="217" t="s">
        <v>84</v>
      </c>
      <c r="D106" s="217" t="s">
        <v>167</v>
      </c>
      <c r="E106" s="218" t="s">
        <v>1014</v>
      </c>
      <c r="F106" s="219" t="s">
        <v>1015</v>
      </c>
      <c r="G106" s="220" t="s">
        <v>180</v>
      </c>
      <c r="H106" s="221">
        <v>7</v>
      </c>
      <c r="I106" s="222"/>
      <c r="J106" s="223">
        <f>ROUND(I106*H106,2)</f>
        <v>0</v>
      </c>
      <c r="K106" s="219" t="s">
        <v>171</v>
      </c>
      <c r="L106" s="47"/>
      <c r="M106" s="224" t="s">
        <v>19</v>
      </c>
      <c r="N106" s="225" t="s">
        <v>43</v>
      </c>
      <c r="O106" s="87"/>
      <c r="P106" s="226">
        <f>O106*H106</f>
        <v>0</v>
      </c>
      <c r="Q106" s="226">
        <v>0</v>
      </c>
      <c r="R106" s="226">
        <f>Q106*H106</f>
        <v>0</v>
      </c>
      <c r="S106" s="226">
        <v>0.00198</v>
      </c>
      <c r="T106" s="227">
        <f>S106*H106</f>
        <v>0.013860000000000001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311</v>
      </c>
      <c r="AT106" s="228" t="s">
        <v>167</v>
      </c>
      <c r="AU106" s="228" t="s">
        <v>84</v>
      </c>
      <c r="AY106" s="20" t="s">
        <v>165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0" t="s">
        <v>79</v>
      </c>
      <c r="BK106" s="229">
        <f>ROUND(I106*H106,2)</f>
        <v>0</v>
      </c>
      <c r="BL106" s="20" t="s">
        <v>311</v>
      </c>
      <c r="BM106" s="228" t="s">
        <v>1016</v>
      </c>
    </row>
    <row r="107" s="2" customFormat="1">
      <c r="A107" s="41"/>
      <c r="B107" s="42"/>
      <c r="C107" s="43"/>
      <c r="D107" s="230" t="s">
        <v>174</v>
      </c>
      <c r="E107" s="43"/>
      <c r="F107" s="231" t="s">
        <v>1017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174</v>
      </c>
      <c r="AU107" s="20" t="s">
        <v>84</v>
      </c>
    </row>
    <row r="108" s="13" customFormat="1">
      <c r="A108" s="13"/>
      <c r="B108" s="235"/>
      <c r="C108" s="236"/>
      <c r="D108" s="237" t="s">
        <v>176</v>
      </c>
      <c r="E108" s="238" t="s">
        <v>19</v>
      </c>
      <c r="F108" s="239" t="s">
        <v>218</v>
      </c>
      <c r="G108" s="236"/>
      <c r="H108" s="240">
        <v>7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176</v>
      </c>
      <c r="AU108" s="246" t="s">
        <v>84</v>
      </c>
      <c r="AV108" s="13" t="s">
        <v>84</v>
      </c>
      <c r="AW108" s="13" t="s">
        <v>33</v>
      </c>
      <c r="AX108" s="13" t="s">
        <v>79</v>
      </c>
      <c r="AY108" s="246" t="s">
        <v>165</v>
      </c>
    </row>
    <row r="109" s="2" customFormat="1" ht="16.5" customHeight="1">
      <c r="A109" s="41"/>
      <c r="B109" s="42"/>
      <c r="C109" s="217" t="s">
        <v>89</v>
      </c>
      <c r="D109" s="217" t="s">
        <v>167</v>
      </c>
      <c r="E109" s="218" t="s">
        <v>1018</v>
      </c>
      <c r="F109" s="219" t="s">
        <v>1019</v>
      </c>
      <c r="G109" s="220" t="s">
        <v>180</v>
      </c>
      <c r="H109" s="221">
        <v>4</v>
      </c>
      <c r="I109" s="222"/>
      <c r="J109" s="223">
        <f>ROUND(I109*H109,2)</f>
        <v>0</v>
      </c>
      <c r="K109" s="219" t="s">
        <v>171</v>
      </c>
      <c r="L109" s="47"/>
      <c r="M109" s="224" t="s">
        <v>19</v>
      </c>
      <c r="N109" s="225" t="s">
        <v>43</v>
      </c>
      <c r="O109" s="87"/>
      <c r="P109" s="226">
        <f>O109*H109</f>
        <v>0</v>
      </c>
      <c r="Q109" s="226">
        <v>0.0013652</v>
      </c>
      <c r="R109" s="226">
        <f>Q109*H109</f>
        <v>0.0054608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311</v>
      </c>
      <c r="AT109" s="228" t="s">
        <v>167</v>
      </c>
      <c r="AU109" s="228" t="s">
        <v>84</v>
      </c>
      <c r="AY109" s="20" t="s">
        <v>165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0" t="s">
        <v>79</v>
      </c>
      <c r="BK109" s="229">
        <f>ROUND(I109*H109,2)</f>
        <v>0</v>
      </c>
      <c r="BL109" s="20" t="s">
        <v>311</v>
      </c>
      <c r="BM109" s="228" t="s">
        <v>1020</v>
      </c>
    </row>
    <row r="110" s="2" customFormat="1">
      <c r="A110" s="41"/>
      <c r="B110" s="42"/>
      <c r="C110" s="43"/>
      <c r="D110" s="230" t="s">
        <v>174</v>
      </c>
      <c r="E110" s="43"/>
      <c r="F110" s="231" t="s">
        <v>1021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174</v>
      </c>
      <c r="AU110" s="20" t="s">
        <v>84</v>
      </c>
    </row>
    <row r="111" s="13" customFormat="1">
      <c r="A111" s="13"/>
      <c r="B111" s="235"/>
      <c r="C111" s="236"/>
      <c r="D111" s="237" t="s">
        <v>176</v>
      </c>
      <c r="E111" s="238" t="s">
        <v>19</v>
      </c>
      <c r="F111" s="239" t="s">
        <v>105</v>
      </c>
      <c r="G111" s="236"/>
      <c r="H111" s="240">
        <v>4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176</v>
      </c>
      <c r="AU111" s="246" t="s">
        <v>84</v>
      </c>
      <c r="AV111" s="13" t="s">
        <v>84</v>
      </c>
      <c r="AW111" s="13" t="s">
        <v>33</v>
      </c>
      <c r="AX111" s="13" t="s">
        <v>79</v>
      </c>
      <c r="AY111" s="246" t="s">
        <v>165</v>
      </c>
    </row>
    <row r="112" s="2" customFormat="1" ht="16.5" customHeight="1">
      <c r="A112" s="41"/>
      <c r="B112" s="42"/>
      <c r="C112" s="217" t="s">
        <v>105</v>
      </c>
      <c r="D112" s="217" t="s">
        <v>167</v>
      </c>
      <c r="E112" s="218" t="s">
        <v>1022</v>
      </c>
      <c r="F112" s="219" t="s">
        <v>1023</v>
      </c>
      <c r="G112" s="220" t="s">
        <v>180</v>
      </c>
      <c r="H112" s="221">
        <v>4</v>
      </c>
      <c r="I112" s="222"/>
      <c r="J112" s="223">
        <f>ROUND(I112*H112,2)</f>
        <v>0</v>
      </c>
      <c r="K112" s="219" t="s">
        <v>171</v>
      </c>
      <c r="L112" s="47"/>
      <c r="M112" s="224" t="s">
        <v>19</v>
      </c>
      <c r="N112" s="225" t="s">
        <v>43</v>
      </c>
      <c r="O112" s="87"/>
      <c r="P112" s="226">
        <f>O112*H112</f>
        <v>0</v>
      </c>
      <c r="Q112" s="226">
        <v>0.0014095</v>
      </c>
      <c r="R112" s="226">
        <f>Q112*H112</f>
        <v>0.0056379999999999998</v>
      </c>
      <c r="S112" s="226">
        <v>0</v>
      </c>
      <c r="T112" s="22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8" t="s">
        <v>311</v>
      </c>
      <c r="AT112" s="228" t="s">
        <v>167</v>
      </c>
      <c r="AU112" s="228" t="s">
        <v>84</v>
      </c>
      <c r="AY112" s="20" t="s">
        <v>165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0" t="s">
        <v>79</v>
      </c>
      <c r="BK112" s="229">
        <f>ROUND(I112*H112,2)</f>
        <v>0</v>
      </c>
      <c r="BL112" s="20" t="s">
        <v>311</v>
      </c>
      <c r="BM112" s="228" t="s">
        <v>1024</v>
      </c>
    </row>
    <row r="113" s="2" customFormat="1">
      <c r="A113" s="41"/>
      <c r="B113" s="42"/>
      <c r="C113" s="43"/>
      <c r="D113" s="230" t="s">
        <v>174</v>
      </c>
      <c r="E113" s="43"/>
      <c r="F113" s="231" t="s">
        <v>1025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174</v>
      </c>
      <c r="AU113" s="20" t="s">
        <v>84</v>
      </c>
    </row>
    <row r="114" s="13" customFormat="1">
      <c r="A114" s="13"/>
      <c r="B114" s="235"/>
      <c r="C114" s="236"/>
      <c r="D114" s="237" t="s">
        <v>176</v>
      </c>
      <c r="E114" s="238" t="s">
        <v>19</v>
      </c>
      <c r="F114" s="239" t="s">
        <v>105</v>
      </c>
      <c r="G114" s="236"/>
      <c r="H114" s="240">
        <v>4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176</v>
      </c>
      <c r="AU114" s="246" t="s">
        <v>84</v>
      </c>
      <c r="AV114" s="13" t="s">
        <v>84</v>
      </c>
      <c r="AW114" s="13" t="s">
        <v>33</v>
      </c>
      <c r="AX114" s="13" t="s">
        <v>79</v>
      </c>
      <c r="AY114" s="246" t="s">
        <v>165</v>
      </c>
    </row>
    <row r="115" s="2" customFormat="1" ht="16.5" customHeight="1">
      <c r="A115" s="41"/>
      <c r="B115" s="42"/>
      <c r="C115" s="217" t="s">
        <v>172</v>
      </c>
      <c r="D115" s="217" t="s">
        <v>167</v>
      </c>
      <c r="E115" s="218" t="s">
        <v>1026</v>
      </c>
      <c r="F115" s="219" t="s">
        <v>1027</v>
      </c>
      <c r="G115" s="220" t="s">
        <v>180</v>
      </c>
      <c r="H115" s="221">
        <v>8</v>
      </c>
      <c r="I115" s="222"/>
      <c r="J115" s="223">
        <f>ROUND(I115*H115,2)</f>
        <v>0</v>
      </c>
      <c r="K115" s="219" t="s">
        <v>171</v>
      </c>
      <c r="L115" s="47"/>
      <c r="M115" s="224" t="s">
        <v>19</v>
      </c>
      <c r="N115" s="225" t="s">
        <v>43</v>
      </c>
      <c r="O115" s="87"/>
      <c r="P115" s="226">
        <f>O115*H115</f>
        <v>0</v>
      </c>
      <c r="Q115" s="226">
        <v>0.00063480000000000003</v>
      </c>
      <c r="R115" s="226">
        <f>Q115*H115</f>
        <v>0.0050784000000000003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311</v>
      </c>
      <c r="AT115" s="228" t="s">
        <v>167</v>
      </c>
      <c r="AU115" s="228" t="s">
        <v>84</v>
      </c>
      <c r="AY115" s="20" t="s">
        <v>165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79</v>
      </c>
      <c r="BK115" s="229">
        <f>ROUND(I115*H115,2)</f>
        <v>0</v>
      </c>
      <c r="BL115" s="20" t="s">
        <v>311</v>
      </c>
      <c r="BM115" s="228" t="s">
        <v>1028</v>
      </c>
    </row>
    <row r="116" s="2" customFormat="1">
      <c r="A116" s="41"/>
      <c r="B116" s="42"/>
      <c r="C116" s="43"/>
      <c r="D116" s="230" t="s">
        <v>174</v>
      </c>
      <c r="E116" s="43"/>
      <c r="F116" s="231" t="s">
        <v>1029</v>
      </c>
      <c r="G116" s="43"/>
      <c r="H116" s="43"/>
      <c r="I116" s="232"/>
      <c r="J116" s="43"/>
      <c r="K116" s="43"/>
      <c r="L116" s="47"/>
      <c r="M116" s="233"/>
      <c r="N116" s="23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174</v>
      </c>
      <c r="AU116" s="20" t="s">
        <v>84</v>
      </c>
    </row>
    <row r="117" s="13" customFormat="1">
      <c r="A117" s="13"/>
      <c r="B117" s="235"/>
      <c r="C117" s="236"/>
      <c r="D117" s="237" t="s">
        <v>176</v>
      </c>
      <c r="E117" s="238" t="s">
        <v>19</v>
      </c>
      <c r="F117" s="239" t="s">
        <v>223</v>
      </c>
      <c r="G117" s="236"/>
      <c r="H117" s="240">
        <v>8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176</v>
      </c>
      <c r="AU117" s="246" t="s">
        <v>84</v>
      </c>
      <c r="AV117" s="13" t="s">
        <v>84</v>
      </c>
      <c r="AW117" s="13" t="s">
        <v>33</v>
      </c>
      <c r="AX117" s="13" t="s">
        <v>79</v>
      </c>
      <c r="AY117" s="246" t="s">
        <v>165</v>
      </c>
    </row>
    <row r="118" s="2" customFormat="1" ht="16.5" customHeight="1">
      <c r="A118" s="41"/>
      <c r="B118" s="42"/>
      <c r="C118" s="217" t="s">
        <v>189</v>
      </c>
      <c r="D118" s="217" t="s">
        <v>167</v>
      </c>
      <c r="E118" s="218" t="s">
        <v>1030</v>
      </c>
      <c r="F118" s="219" t="s">
        <v>1031</v>
      </c>
      <c r="G118" s="220" t="s">
        <v>180</v>
      </c>
      <c r="H118" s="221">
        <v>7</v>
      </c>
      <c r="I118" s="222"/>
      <c r="J118" s="223">
        <f>ROUND(I118*H118,2)</f>
        <v>0</v>
      </c>
      <c r="K118" s="219" t="s">
        <v>171</v>
      </c>
      <c r="L118" s="47"/>
      <c r="M118" s="224" t="s">
        <v>19</v>
      </c>
      <c r="N118" s="225" t="s">
        <v>43</v>
      </c>
      <c r="O118" s="87"/>
      <c r="P118" s="226">
        <f>O118*H118</f>
        <v>0</v>
      </c>
      <c r="Q118" s="226">
        <v>0.0012995000000000001</v>
      </c>
      <c r="R118" s="226">
        <f>Q118*H118</f>
        <v>0.0090965000000000004</v>
      </c>
      <c r="S118" s="226">
        <v>0</v>
      </c>
      <c r="T118" s="22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8" t="s">
        <v>311</v>
      </c>
      <c r="AT118" s="228" t="s">
        <v>167</v>
      </c>
      <c r="AU118" s="228" t="s">
        <v>84</v>
      </c>
      <c r="AY118" s="20" t="s">
        <v>165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0" t="s">
        <v>79</v>
      </c>
      <c r="BK118" s="229">
        <f>ROUND(I118*H118,2)</f>
        <v>0</v>
      </c>
      <c r="BL118" s="20" t="s">
        <v>311</v>
      </c>
      <c r="BM118" s="228" t="s">
        <v>1032</v>
      </c>
    </row>
    <row r="119" s="2" customFormat="1">
      <c r="A119" s="41"/>
      <c r="B119" s="42"/>
      <c r="C119" s="43"/>
      <c r="D119" s="230" t="s">
        <v>174</v>
      </c>
      <c r="E119" s="43"/>
      <c r="F119" s="231" t="s">
        <v>1033</v>
      </c>
      <c r="G119" s="43"/>
      <c r="H119" s="43"/>
      <c r="I119" s="232"/>
      <c r="J119" s="43"/>
      <c r="K119" s="43"/>
      <c r="L119" s="47"/>
      <c r="M119" s="233"/>
      <c r="N119" s="23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174</v>
      </c>
      <c r="AU119" s="20" t="s">
        <v>84</v>
      </c>
    </row>
    <row r="120" s="13" customFormat="1">
      <c r="A120" s="13"/>
      <c r="B120" s="235"/>
      <c r="C120" s="236"/>
      <c r="D120" s="237" t="s">
        <v>176</v>
      </c>
      <c r="E120" s="238" t="s">
        <v>19</v>
      </c>
      <c r="F120" s="239" t="s">
        <v>218</v>
      </c>
      <c r="G120" s="236"/>
      <c r="H120" s="240">
        <v>7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176</v>
      </c>
      <c r="AU120" s="246" t="s">
        <v>84</v>
      </c>
      <c r="AV120" s="13" t="s">
        <v>84</v>
      </c>
      <c r="AW120" s="13" t="s">
        <v>33</v>
      </c>
      <c r="AX120" s="13" t="s">
        <v>79</v>
      </c>
      <c r="AY120" s="246" t="s">
        <v>165</v>
      </c>
    </row>
    <row r="121" s="2" customFormat="1" ht="16.5" customHeight="1">
      <c r="A121" s="41"/>
      <c r="B121" s="42"/>
      <c r="C121" s="217" t="s">
        <v>218</v>
      </c>
      <c r="D121" s="217" t="s">
        <v>167</v>
      </c>
      <c r="E121" s="218" t="s">
        <v>1034</v>
      </c>
      <c r="F121" s="219" t="s">
        <v>1035</v>
      </c>
      <c r="G121" s="220" t="s">
        <v>180</v>
      </c>
      <c r="H121" s="221">
        <v>32</v>
      </c>
      <c r="I121" s="222"/>
      <c r="J121" s="223">
        <f>ROUND(I121*H121,2)</f>
        <v>0</v>
      </c>
      <c r="K121" s="219" t="s">
        <v>171</v>
      </c>
      <c r="L121" s="47"/>
      <c r="M121" s="224" t="s">
        <v>19</v>
      </c>
      <c r="N121" s="225" t="s">
        <v>43</v>
      </c>
      <c r="O121" s="87"/>
      <c r="P121" s="226">
        <f>O121*H121</f>
        <v>0</v>
      </c>
      <c r="Q121" s="226">
        <v>0.00043110000000000002</v>
      </c>
      <c r="R121" s="226">
        <f>Q121*H121</f>
        <v>0.013795200000000001</v>
      </c>
      <c r="S121" s="226">
        <v>0</v>
      </c>
      <c r="T121" s="22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311</v>
      </c>
      <c r="AT121" s="228" t="s">
        <v>167</v>
      </c>
      <c r="AU121" s="228" t="s">
        <v>84</v>
      </c>
      <c r="AY121" s="20" t="s">
        <v>165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0" t="s">
        <v>79</v>
      </c>
      <c r="BK121" s="229">
        <f>ROUND(I121*H121,2)</f>
        <v>0</v>
      </c>
      <c r="BL121" s="20" t="s">
        <v>311</v>
      </c>
      <c r="BM121" s="228" t="s">
        <v>1036</v>
      </c>
    </row>
    <row r="122" s="2" customFormat="1">
      <c r="A122" s="41"/>
      <c r="B122" s="42"/>
      <c r="C122" s="43"/>
      <c r="D122" s="230" t="s">
        <v>174</v>
      </c>
      <c r="E122" s="43"/>
      <c r="F122" s="231" t="s">
        <v>1037</v>
      </c>
      <c r="G122" s="43"/>
      <c r="H122" s="43"/>
      <c r="I122" s="232"/>
      <c r="J122" s="43"/>
      <c r="K122" s="43"/>
      <c r="L122" s="47"/>
      <c r="M122" s="233"/>
      <c r="N122" s="23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174</v>
      </c>
      <c r="AU122" s="20" t="s">
        <v>84</v>
      </c>
    </row>
    <row r="123" s="13" customFormat="1">
      <c r="A123" s="13"/>
      <c r="B123" s="235"/>
      <c r="C123" s="236"/>
      <c r="D123" s="237" t="s">
        <v>176</v>
      </c>
      <c r="E123" s="238" t="s">
        <v>19</v>
      </c>
      <c r="F123" s="239" t="s">
        <v>1038</v>
      </c>
      <c r="G123" s="236"/>
      <c r="H123" s="240">
        <v>32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176</v>
      </c>
      <c r="AU123" s="246" t="s">
        <v>84</v>
      </c>
      <c r="AV123" s="13" t="s">
        <v>84</v>
      </c>
      <c r="AW123" s="13" t="s">
        <v>33</v>
      </c>
      <c r="AX123" s="13" t="s">
        <v>79</v>
      </c>
      <c r="AY123" s="246" t="s">
        <v>165</v>
      </c>
    </row>
    <row r="124" s="2" customFormat="1" ht="16.5" customHeight="1">
      <c r="A124" s="41"/>
      <c r="B124" s="42"/>
      <c r="C124" s="217" t="s">
        <v>223</v>
      </c>
      <c r="D124" s="217" t="s">
        <v>167</v>
      </c>
      <c r="E124" s="218" t="s">
        <v>1039</v>
      </c>
      <c r="F124" s="219" t="s">
        <v>1040</v>
      </c>
      <c r="G124" s="220" t="s">
        <v>180</v>
      </c>
      <c r="H124" s="221">
        <v>10</v>
      </c>
      <c r="I124" s="222"/>
      <c r="J124" s="223">
        <f>ROUND(I124*H124,2)</f>
        <v>0</v>
      </c>
      <c r="K124" s="219" t="s">
        <v>171</v>
      </c>
      <c r="L124" s="47"/>
      <c r="M124" s="224" t="s">
        <v>19</v>
      </c>
      <c r="N124" s="225" t="s">
        <v>43</v>
      </c>
      <c r="O124" s="87"/>
      <c r="P124" s="226">
        <f>O124*H124</f>
        <v>0</v>
      </c>
      <c r="Q124" s="226">
        <v>0.00050000000000000001</v>
      </c>
      <c r="R124" s="226">
        <f>Q124*H124</f>
        <v>0.0050000000000000001</v>
      </c>
      <c r="S124" s="226">
        <v>0</v>
      </c>
      <c r="T124" s="22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311</v>
      </c>
      <c r="AT124" s="228" t="s">
        <v>167</v>
      </c>
      <c r="AU124" s="228" t="s">
        <v>84</v>
      </c>
      <c r="AY124" s="20" t="s">
        <v>165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0" t="s">
        <v>79</v>
      </c>
      <c r="BK124" s="229">
        <f>ROUND(I124*H124,2)</f>
        <v>0</v>
      </c>
      <c r="BL124" s="20" t="s">
        <v>311</v>
      </c>
      <c r="BM124" s="228" t="s">
        <v>1041</v>
      </c>
    </row>
    <row r="125" s="2" customFormat="1">
      <c r="A125" s="41"/>
      <c r="B125" s="42"/>
      <c r="C125" s="43"/>
      <c r="D125" s="230" t="s">
        <v>174</v>
      </c>
      <c r="E125" s="43"/>
      <c r="F125" s="231" t="s">
        <v>1042</v>
      </c>
      <c r="G125" s="43"/>
      <c r="H125" s="43"/>
      <c r="I125" s="232"/>
      <c r="J125" s="43"/>
      <c r="K125" s="43"/>
      <c r="L125" s="47"/>
      <c r="M125" s="233"/>
      <c r="N125" s="23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174</v>
      </c>
      <c r="AU125" s="20" t="s">
        <v>84</v>
      </c>
    </row>
    <row r="126" s="2" customFormat="1" ht="16.5" customHeight="1">
      <c r="A126" s="41"/>
      <c r="B126" s="42"/>
      <c r="C126" s="217" t="s">
        <v>235</v>
      </c>
      <c r="D126" s="217" t="s">
        <v>167</v>
      </c>
      <c r="E126" s="218" t="s">
        <v>1043</v>
      </c>
      <c r="F126" s="219" t="s">
        <v>1044</v>
      </c>
      <c r="G126" s="220" t="s">
        <v>180</v>
      </c>
      <c r="H126" s="221">
        <v>10</v>
      </c>
      <c r="I126" s="222"/>
      <c r="J126" s="223">
        <f>ROUND(I126*H126,2)</f>
        <v>0</v>
      </c>
      <c r="K126" s="219" t="s">
        <v>171</v>
      </c>
      <c r="L126" s="47"/>
      <c r="M126" s="224" t="s">
        <v>19</v>
      </c>
      <c r="N126" s="225" t="s">
        <v>43</v>
      </c>
      <c r="O126" s="87"/>
      <c r="P126" s="226">
        <f>O126*H126</f>
        <v>0</v>
      </c>
      <c r="Q126" s="226">
        <v>0.0011877999999999999</v>
      </c>
      <c r="R126" s="226">
        <f>Q126*H126</f>
        <v>0.011878</v>
      </c>
      <c r="S126" s="226">
        <v>0</v>
      </c>
      <c r="T126" s="22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8" t="s">
        <v>311</v>
      </c>
      <c r="AT126" s="228" t="s">
        <v>167</v>
      </c>
      <c r="AU126" s="228" t="s">
        <v>84</v>
      </c>
      <c r="AY126" s="20" t="s">
        <v>165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0" t="s">
        <v>79</v>
      </c>
      <c r="BK126" s="229">
        <f>ROUND(I126*H126,2)</f>
        <v>0</v>
      </c>
      <c r="BL126" s="20" t="s">
        <v>311</v>
      </c>
      <c r="BM126" s="228" t="s">
        <v>1045</v>
      </c>
    </row>
    <row r="127" s="2" customFormat="1">
      <c r="A127" s="41"/>
      <c r="B127" s="42"/>
      <c r="C127" s="43"/>
      <c r="D127" s="230" t="s">
        <v>174</v>
      </c>
      <c r="E127" s="43"/>
      <c r="F127" s="231" t="s">
        <v>1046</v>
      </c>
      <c r="G127" s="43"/>
      <c r="H127" s="43"/>
      <c r="I127" s="232"/>
      <c r="J127" s="43"/>
      <c r="K127" s="43"/>
      <c r="L127" s="47"/>
      <c r="M127" s="233"/>
      <c r="N127" s="23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174</v>
      </c>
      <c r="AU127" s="20" t="s">
        <v>84</v>
      </c>
    </row>
    <row r="128" s="13" customFormat="1">
      <c r="A128" s="13"/>
      <c r="B128" s="235"/>
      <c r="C128" s="236"/>
      <c r="D128" s="237" t="s">
        <v>176</v>
      </c>
      <c r="E128" s="238" t="s">
        <v>19</v>
      </c>
      <c r="F128" s="239" t="s">
        <v>243</v>
      </c>
      <c r="G128" s="236"/>
      <c r="H128" s="240">
        <v>10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176</v>
      </c>
      <c r="AU128" s="246" t="s">
        <v>84</v>
      </c>
      <c r="AV128" s="13" t="s">
        <v>84</v>
      </c>
      <c r="AW128" s="13" t="s">
        <v>33</v>
      </c>
      <c r="AX128" s="13" t="s">
        <v>79</v>
      </c>
      <c r="AY128" s="246" t="s">
        <v>165</v>
      </c>
    </row>
    <row r="129" s="2" customFormat="1" ht="16.5" customHeight="1">
      <c r="A129" s="41"/>
      <c r="B129" s="42"/>
      <c r="C129" s="217" t="s">
        <v>243</v>
      </c>
      <c r="D129" s="217" t="s">
        <v>167</v>
      </c>
      <c r="E129" s="218" t="s">
        <v>1047</v>
      </c>
      <c r="F129" s="219" t="s">
        <v>1048</v>
      </c>
      <c r="G129" s="220" t="s">
        <v>314</v>
      </c>
      <c r="H129" s="221">
        <v>4</v>
      </c>
      <c r="I129" s="222"/>
      <c r="J129" s="223">
        <f>ROUND(I129*H129,2)</f>
        <v>0</v>
      </c>
      <c r="K129" s="219" t="s">
        <v>171</v>
      </c>
      <c r="L129" s="47"/>
      <c r="M129" s="224" t="s">
        <v>19</v>
      </c>
      <c r="N129" s="225" t="s">
        <v>43</v>
      </c>
      <c r="O129" s="87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311</v>
      </c>
      <c r="AT129" s="228" t="s">
        <v>167</v>
      </c>
      <c r="AU129" s="228" t="s">
        <v>84</v>
      </c>
      <c r="AY129" s="20" t="s">
        <v>165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20" t="s">
        <v>79</v>
      </c>
      <c r="BK129" s="229">
        <f>ROUND(I129*H129,2)</f>
        <v>0</v>
      </c>
      <c r="BL129" s="20" t="s">
        <v>311</v>
      </c>
      <c r="BM129" s="228" t="s">
        <v>1049</v>
      </c>
    </row>
    <row r="130" s="2" customFormat="1">
      <c r="A130" s="41"/>
      <c r="B130" s="42"/>
      <c r="C130" s="43"/>
      <c r="D130" s="230" t="s">
        <v>174</v>
      </c>
      <c r="E130" s="43"/>
      <c r="F130" s="231" t="s">
        <v>1050</v>
      </c>
      <c r="G130" s="43"/>
      <c r="H130" s="43"/>
      <c r="I130" s="232"/>
      <c r="J130" s="43"/>
      <c r="K130" s="43"/>
      <c r="L130" s="47"/>
      <c r="M130" s="233"/>
      <c r="N130" s="23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174</v>
      </c>
      <c r="AU130" s="20" t="s">
        <v>84</v>
      </c>
    </row>
    <row r="131" s="13" customFormat="1">
      <c r="A131" s="13"/>
      <c r="B131" s="235"/>
      <c r="C131" s="236"/>
      <c r="D131" s="237" t="s">
        <v>176</v>
      </c>
      <c r="E131" s="238" t="s">
        <v>19</v>
      </c>
      <c r="F131" s="239" t="s">
        <v>105</v>
      </c>
      <c r="G131" s="236"/>
      <c r="H131" s="240">
        <v>4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176</v>
      </c>
      <c r="AU131" s="246" t="s">
        <v>84</v>
      </c>
      <c r="AV131" s="13" t="s">
        <v>84</v>
      </c>
      <c r="AW131" s="13" t="s">
        <v>33</v>
      </c>
      <c r="AX131" s="13" t="s">
        <v>79</v>
      </c>
      <c r="AY131" s="246" t="s">
        <v>165</v>
      </c>
    </row>
    <row r="132" s="2" customFormat="1" ht="16.5" customHeight="1">
      <c r="A132" s="41"/>
      <c r="B132" s="42"/>
      <c r="C132" s="217" t="s">
        <v>253</v>
      </c>
      <c r="D132" s="217" t="s">
        <v>167</v>
      </c>
      <c r="E132" s="218" t="s">
        <v>1051</v>
      </c>
      <c r="F132" s="219" t="s">
        <v>1052</v>
      </c>
      <c r="G132" s="220" t="s">
        <v>314</v>
      </c>
      <c r="H132" s="221">
        <v>4</v>
      </c>
      <c r="I132" s="222"/>
      <c r="J132" s="223">
        <f>ROUND(I132*H132,2)</f>
        <v>0</v>
      </c>
      <c r="K132" s="219" t="s">
        <v>171</v>
      </c>
      <c r="L132" s="47"/>
      <c r="M132" s="224" t="s">
        <v>19</v>
      </c>
      <c r="N132" s="225" t="s">
        <v>43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311</v>
      </c>
      <c r="AT132" s="228" t="s">
        <v>167</v>
      </c>
      <c r="AU132" s="228" t="s">
        <v>84</v>
      </c>
      <c r="AY132" s="20" t="s">
        <v>165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79</v>
      </c>
      <c r="BK132" s="229">
        <f>ROUND(I132*H132,2)</f>
        <v>0</v>
      </c>
      <c r="BL132" s="20" t="s">
        <v>311</v>
      </c>
      <c r="BM132" s="228" t="s">
        <v>1053</v>
      </c>
    </row>
    <row r="133" s="2" customFormat="1">
      <c r="A133" s="41"/>
      <c r="B133" s="42"/>
      <c r="C133" s="43"/>
      <c r="D133" s="230" t="s">
        <v>174</v>
      </c>
      <c r="E133" s="43"/>
      <c r="F133" s="231" t="s">
        <v>1054</v>
      </c>
      <c r="G133" s="43"/>
      <c r="H133" s="43"/>
      <c r="I133" s="232"/>
      <c r="J133" s="43"/>
      <c r="K133" s="43"/>
      <c r="L133" s="47"/>
      <c r="M133" s="233"/>
      <c r="N133" s="23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174</v>
      </c>
      <c r="AU133" s="20" t="s">
        <v>84</v>
      </c>
    </row>
    <row r="134" s="13" customFormat="1">
      <c r="A134" s="13"/>
      <c r="B134" s="235"/>
      <c r="C134" s="236"/>
      <c r="D134" s="237" t="s">
        <v>176</v>
      </c>
      <c r="E134" s="238" t="s">
        <v>19</v>
      </c>
      <c r="F134" s="239" t="s">
        <v>105</v>
      </c>
      <c r="G134" s="236"/>
      <c r="H134" s="240">
        <v>4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176</v>
      </c>
      <c r="AU134" s="246" t="s">
        <v>84</v>
      </c>
      <c r="AV134" s="13" t="s">
        <v>84</v>
      </c>
      <c r="AW134" s="13" t="s">
        <v>33</v>
      </c>
      <c r="AX134" s="13" t="s">
        <v>79</v>
      </c>
      <c r="AY134" s="246" t="s">
        <v>165</v>
      </c>
    </row>
    <row r="135" s="2" customFormat="1" ht="16.5" customHeight="1">
      <c r="A135" s="41"/>
      <c r="B135" s="42"/>
      <c r="C135" s="217" t="s">
        <v>280</v>
      </c>
      <c r="D135" s="217" t="s">
        <v>167</v>
      </c>
      <c r="E135" s="218" t="s">
        <v>1055</v>
      </c>
      <c r="F135" s="219" t="s">
        <v>1056</v>
      </c>
      <c r="G135" s="220" t="s">
        <v>314</v>
      </c>
      <c r="H135" s="221">
        <v>2</v>
      </c>
      <c r="I135" s="222"/>
      <c r="J135" s="223">
        <f>ROUND(I135*H135,2)</f>
        <v>0</v>
      </c>
      <c r="K135" s="219" t="s">
        <v>171</v>
      </c>
      <c r="L135" s="47"/>
      <c r="M135" s="224" t="s">
        <v>19</v>
      </c>
      <c r="N135" s="225" t="s">
        <v>43</v>
      </c>
      <c r="O135" s="87"/>
      <c r="P135" s="226">
        <f>O135*H135</f>
        <v>0</v>
      </c>
      <c r="Q135" s="226">
        <v>0.00014999999999999999</v>
      </c>
      <c r="R135" s="226">
        <f>Q135*H135</f>
        <v>0.00029999999999999997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311</v>
      </c>
      <c r="AT135" s="228" t="s">
        <v>167</v>
      </c>
      <c r="AU135" s="228" t="s">
        <v>84</v>
      </c>
      <c r="AY135" s="20" t="s">
        <v>165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0" t="s">
        <v>79</v>
      </c>
      <c r="BK135" s="229">
        <f>ROUND(I135*H135,2)</f>
        <v>0</v>
      </c>
      <c r="BL135" s="20" t="s">
        <v>311</v>
      </c>
      <c r="BM135" s="228" t="s">
        <v>1057</v>
      </c>
    </row>
    <row r="136" s="2" customFormat="1">
      <c r="A136" s="41"/>
      <c r="B136" s="42"/>
      <c r="C136" s="43"/>
      <c r="D136" s="230" t="s">
        <v>174</v>
      </c>
      <c r="E136" s="43"/>
      <c r="F136" s="231" t="s">
        <v>1058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174</v>
      </c>
      <c r="AU136" s="20" t="s">
        <v>84</v>
      </c>
    </row>
    <row r="137" s="13" customFormat="1">
      <c r="A137" s="13"/>
      <c r="B137" s="235"/>
      <c r="C137" s="236"/>
      <c r="D137" s="237" t="s">
        <v>176</v>
      </c>
      <c r="E137" s="238" t="s">
        <v>19</v>
      </c>
      <c r="F137" s="239" t="s">
        <v>84</v>
      </c>
      <c r="G137" s="236"/>
      <c r="H137" s="240">
        <v>2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176</v>
      </c>
      <c r="AU137" s="246" t="s">
        <v>84</v>
      </c>
      <c r="AV137" s="13" t="s">
        <v>84</v>
      </c>
      <c r="AW137" s="13" t="s">
        <v>33</v>
      </c>
      <c r="AX137" s="13" t="s">
        <v>79</v>
      </c>
      <c r="AY137" s="246" t="s">
        <v>165</v>
      </c>
    </row>
    <row r="138" s="2" customFormat="1" ht="16.5" customHeight="1">
      <c r="A138" s="41"/>
      <c r="B138" s="42"/>
      <c r="C138" s="217" t="s">
        <v>287</v>
      </c>
      <c r="D138" s="217" t="s">
        <v>167</v>
      </c>
      <c r="E138" s="218" t="s">
        <v>1059</v>
      </c>
      <c r="F138" s="219" t="s">
        <v>1060</v>
      </c>
      <c r="G138" s="220" t="s">
        <v>180</v>
      </c>
      <c r="H138" s="221">
        <v>75</v>
      </c>
      <c r="I138" s="222"/>
      <c r="J138" s="223">
        <f>ROUND(I138*H138,2)</f>
        <v>0</v>
      </c>
      <c r="K138" s="219" t="s">
        <v>171</v>
      </c>
      <c r="L138" s="47"/>
      <c r="M138" s="224" t="s">
        <v>19</v>
      </c>
      <c r="N138" s="225" t="s">
        <v>43</v>
      </c>
      <c r="O138" s="87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311</v>
      </c>
      <c r="AT138" s="228" t="s">
        <v>167</v>
      </c>
      <c r="AU138" s="228" t="s">
        <v>84</v>
      </c>
      <c r="AY138" s="20" t="s">
        <v>165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0" t="s">
        <v>79</v>
      </c>
      <c r="BK138" s="229">
        <f>ROUND(I138*H138,2)</f>
        <v>0</v>
      </c>
      <c r="BL138" s="20" t="s">
        <v>311</v>
      </c>
      <c r="BM138" s="228" t="s">
        <v>1061</v>
      </c>
    </row>
    <row r="139" s="2" customFormat="1">
      <c r="A139" s="41"/>
      <c r="B139" s="42"/>
      <c r="C139" s="43"/>
      <c r="D139" s="230" t="s">
        <v>174</v>
      </c>
      <c r="E139" s="43"/>
      <c r="F139" s="231" t="s">
        <v>1062</v>
      </c>
      <c r="G139" s="43"/>
      <c r="H139" s="43"/>
      <c r="I139" s="232"/>
      <c r="J139" s="43"/>
      <c r="K139" s="43"/>
      <c r="L139" s="47"/>
      <c r="M139" s="233"/>
      <c r="N139" s="23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174</v>
      </c>
      <c r="AU139" s="20" t="s">
        <v>84</v>
      </c>
    </row>
    <row r="140" s="2" customFormat="1" ht="16.5" customHeight="1">
      <c r="A140" s="41"/>
      <c r="B140" s="42"/>
      <c r="C140" s="217" t="s">
        <v>299</v>
      </c>
      <c r="D140" s="217" t="s">
        <v>167</v>
      </c>
      <c r="E140" s="218" t="s">
        <v>1063</v>
      </c>
      <c r="F140" s="219" t="s">
        <v>1064</v>
      </c>
      <c r="G140" s="220" t="s">
        <v>947</v>
      </c>
      <c r="H140" s="221">
        <v>1</v>
      </c>
      <c r="I140" s="222"/>
      <c r="J140" s="223">
        <f>ROUND(I140*H140,2)</f>
        <v>0</v>
      </c>
      <c r="K140" s="219" t="s">
        <v>19</v>
      </c>
      <c r="L140" s="47"/>
      <c r="M140" s="224" t="s">
        <v>19</v>
      </c>
      <c r="N140" s="225" t="s">
        <v>43</v>
      </c>
      <c r="O140" s="87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8" t="s">
        <v>311</v>
      </c>
      <c r="AT140" s="228" t="s">
        <v>167</v>
      </c>
      <c r="AU140" s="228" t="s">
        <v>84</v>
      </c>
      <c r="AY140" s="20" t="s">
        <v>165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0" t="s">
        <v>79</v>
      </c>
      <c r="BK140" s="229">
        <f>ROUND(I140*H140,2)</f>
        <v>0</v>
      </c>
      <c r="BL140" s="20" t="s">
        <v>311</v>
      </c>
      <c r="BM140" s="228" t="s">
        <v>1065</v>
      </c>
    </row>
    <row r="141" s="13" customFormat="1">
      <c r="A141" s="13"/>
      <c r="B141" s="235"/>
      <c r="C141" s="236"/>
      <c r="D141" s="237" t="s">
        <v>176</v>
      </c>
      <c r="E141" s="238" t="s">
        <v>19</v>
      </c>
      <c r="F141" s="239" t="s">
        <v>79</v>
      </c>
      <c r="G141" s="236"/>
      <c r="H141" s="240">
        <v>1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176</v>
      </c>
      <c r="AU141" s="246" t="s">
        <v>84</v>
      </c>
      <c r="AV141" s="13" t="s">
        <v>84</v>
      </c>
      <c r="AW141" s="13" t="s">
        <v>33</v>
      </c>
      <c r="AX141" s="13" t="s">
        <v>79</v>
      </c>
      <c r="AY141" s="246" t="s">
        <v>165</v>
      </c>
    </row>
    <row r="142" s="2" customFormat="1" ht="24.15" customHeight="1">
      <c r="A142" s="41"/>
      <c r="B142" s="42"/>
      <c r="C142" s="217" t="s">
        <v>8</v>
      </c>
      <c r="D142" s="217" t="s">
        <v>167</v>
      </c>
      <c r="E142" s="218" t="s">
        <v>1066</v>
      </c>
      <c r="F142" s="219" t="s">
        <v>1067</v>
      </c>
      <c r="G142" s="220" t="s">
        <v>509</v>
      </c>
      <c r="H142" s="221">
        <v>0.31</v>
      </c>
      <c r="I142" s="222"/>
      <c r="J142" s="223">
        <f>ROUND(I142*H142,2)</f>
        <v>0</v>
      </c>
      <c r="K142" s="219" t="s">
        <v>171</v>
      </c>
      <c r="L142" s="47"/>
      <c r="M142" s="224" t="s">
        <v>19</v>
      </c>
      <c r="N142" s="225" t="s">
        <v>43</v>
      </c>
      <c r="O142" s="87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8" t="s">
        <v>311</v>
      </c>
      <c r="AT142" s="228" t="s">
        <v>167</v>
      </c>
      <c r="AU142" s="228" t="s">
        <v>84</v>
      </c>
      <c r="AY142" s="20" t="s">
        <v>165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0" t="s">
        <v>79</v>
      </c>
      <c r="BK142" s="229">
        <f>ROUND(I142*H142,2)</f>
        <v>0</v>
      </c>
      <c r="BL142" s="20" t="s">
        <v>311</v>
      </c>
      <c r="BM142" s="228" t="s">
        <v>1068</v>
      </c>
    </row>
    <row r="143" s="2" customFormat="1">
      <c r="A143" s="41"/>
      <c r="B143" s="42"/>
      <c r="C143" s="43"/>
      <c r="D143" s="230" t="s">
        <v>174</v>
      </c>
      <c r="E143" s="43"/>
      <c r="F143" s="231" t="s">
        <v>1069</v>
      </c>
      <c r="G143" s="43"/>
      <c r="H143" s="43"/>
      <c r="I143" s="232"/>
      <c r="J143" s="43"/>
      <c r="K143" s="43"/>
      <c r="L143" s="47"/>
      <c r="M143" s="233"/>
      <c r="N143" s="23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174</v>
      </c>
      <c r="AU143" s="20" t="s">
        <v>84</v>
      </c>
    </row>
    <row r="144" s="12" customFormat="1" ht="22.8" customHeight="1">
      <c r="A144" s="12"/>
      <c r="B144" s="201"/>
      <c r="C144" s="202"/>
      <c r="D144" s="203" t="s">
        <v>71</v>
      </c>
      <c r="E144" s="215" t="s">
        <v>1070</v>
      </c>
      <c r="F144" s="215" t="s">
        <v>1071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SUM(P145:P167)</f>
        <v>0</v>
      </c>
      <c r="Q144" s="209"/>
      <c r="R144" s="210">
        <f>SUM(R145:R167)</f>
        <v>0.10873451300000001</v>
      </c>
      <c r="S144" s="209"/>
      <c r="T144" s="211">
        <f>SUM(T145:T167)</f>
        <v>0.063899999999999998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71</v>
      </c>
      <c r="AU144" s="213" t="s">
        <v>79</v>
      </c>
      <c r="AY144" s="212" t="s">
        <v>165</v>
      </c>
      <c r="BK144" s="214">
        <f>SUM(BK145:BK167)</f>
        <v>0</v>
      </c>
    </row>
    <row r="145" s="2" customFormat="1" ht="16.5" customHeight="1">
      <c r="A145" s="41"/>
      <c r="B145" s="42"/>
      <c r="C145" s="217" t="s">
        <v>311</v>
      </c>
      <c r="D145" s="217" t="s">
        <v>167</v>
      </c>
      <c r="E145" s="218" t="s">
        <v>1072</v>
      </c>
      <c r="F145" s="219" t="s">
        <v>1073</v>
      </c>
      <c r="G145" s="220" t="s">
        <v>180</v>
      </c>
      <c r="H145" s="221">
        <v>30</v>
      </c>
      <c r="I145" s="222"/>
      <c r="J145" s="223">
        <f>ROUND(I145*H145,2)</f>
        <v>0</v>
      </c>
      <c r="K145" s="219" t="s">
        <v>171</v>
      </c>
      <c r="L145" s="47"/>
      <c r="M145" s="224" t="s">
        <v>19</v>
      </c>
      <c r="N145" s="225" t="s">
        <v>43</v>
      </c>
      <c r="O145" s="87"/>
      <c r="P145" s="226">
        <f>O145*H145</f>
        <v>0</v>
      </c>
      <c r="Q145" s="226">
        <v>0</v>
      </c>
      <c r="R145" s="226">
        <f>Q145*H145</f>
        <v>0</v>
      </c>
      <c r="S145" s="226">
        <v>0.0021299999999999999</v>
      </c>
      <c r="T145" s="227">
        <f>S145*H145</f>
        <v>0.063899999999999998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311</v>
      </c>
      <c r="AT145" s="228" t="s">
        <v>167</v>
      </c>
      <c r="AU145" s="228" t="s">
        <v>84</v>
      </c>
      <c r="AY145" s="20" t="s">
        <v>165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20" t="s">
        <v>79</v>
      </c>
      <c r="BK145" s="229">
        <f>ROUND(I145*H145,2)</f>
        <v>0</v>
      </c>
      <c r="BL145" s="20" t="s">
        <v>311</v>
      </c>
      <c r="BM145" s="228" t="s">
        <v>1074</v>
      </c>
    </row>
    <row r="146" s="2" customFormat="1">
      <c r="A146" s="41"/>
      <c r="B146" s="42"/>
      <c r="C146" s="43"/>
      <c r="D146" s="230" t="s">
        <v>174</v>
      </c>
      <c r="E146" s="43"/>
      <c r="F146" s="231" t="s">
        <v>1075</v>
      </c>
      <c r="G146" s="43"/>
      <c r="H146" s="43"/>
      <c r="I146" s="232"/>
      <c r="J146" s="43"/>
      <c r="K146" s="43"/>
      <c r="L146" s="47"/>
      <c r="M146" s="233"/>
      <c r="N146" s="23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174</v>
      </c>
      <c r="AU146" s="20" t="s">
        <v>84</v>
      </c>
    </row>
    <row r="147" s="13" customFormat="1">
      <c r="A147" s="13"/>
      <c r="B147" s="235"/>
      <c r="C147" s="236"/>
      <c r="D147" s="237" t="s">
        <v>176</v>
      </c>
      <c r="E147" s="238" t="s">
        <v>19</v>
      </c>
      <c r="F147" s="239" t="s">
        <v>399</v>
      </c>
      <c r="G147" s="236"/>
      <c r="H147" s="240">
        <v>30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176</v>
      </c>
      <c r="AU147" s="246" t="s">
        <v>84</v>
      </c>
      <c r="AV147" s="13" t="s">
        <v>84</v>
      </c>
      <c r="AW147" s="13" t="s">
        <v>33</v>
      </c>
      <c r="AX147" s="13" t="s">
        <v>79</v>
      </c>
      <c r="AY147" s="246" t="s">
        <v>165</v>
      </c>
    </row>
    <row r="148" s="2" customFormat="1" ht="21.75" customHeight="1">
      <c r="A148" s="41"/>
      <c r="B148" s="42"/>
      <c r="C148" s="217" t="s">
        <v>321</v>
      </c>
      <c r="D148" s="217" t="s">
        <v>167</v>
      </c>
      <c r="E148" s="218" t="s">
        <v>1076</v>
      </c>
      <c r="F148" s="219" t="s">
        <v>1077</v>
      </c>
      <c r="G148" s="220" t="s">
        <v>180</v>
      </c>
      <c r="H148" s="221">
        <v>78</v>
      </c>
      <c r="I148" s="222"/>
      <c r="J148" s="223">
        <f>ROUND(I148*H148,2)</f>
        <v>0</v>
      </c>
      <c r="K148" s="219" t="s">
        <v>171</v>
      </c>
      <c r="L148" s="47"/>
      <c r="M148" s="224" t="s">
        <v>19</v>
      </c>
      <c r="N148" s="225" t="s">
        <v>43</v>
      </c>
      <c r="O148" s="87"/>
      <c r="P148" s="226">
        <f>O148*H148</f>
        <v>0</v>
      </c>
      <c r="Q148" s="226">
        <v>0.00075230000000000002</v>
      </c>
      <c r="R148" s="226">
        <f>Q148*H148</f>
        <v>0.0586794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311</v>
      </c>
      <c r="AT148" s="228" t="s">
        <v>167</v>
      </c>
      <c r="AU148" s="228" t="s">
        <v>84</v>
      </c>
      <c r="AY148" s="20" t="s">
        <v>165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79</v>
      </c>
      <c r="BK148" s="229">
        <f>ROUND(I148*H148,2)</f>
        <v>0</v>
      </c>
      <c r="BL148" s="20" t="s">
        <v>311</v>
      </c>
      <c r="BM148" s="228" t="s">
        <v>1078</v>
      </c>
    </row>
    <row r="149" s="2" customFormat="1">
      <c r="A149" s="41"/>
      <c r="B149" s="42"/>
      <c r="C149" s="43"/>
      <c r="D149" s="230" t="s">
        <v>174</v>
      </c>
      <c r="E149" s="43"/>
      <c r="F149" s="231" t="s">
        <v>1079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174</v>
      </c>
      <c r="AU149" s="20" t="s">
        <v>84</v>
      </c>
    </row>
    <row r="150" s="2" customFormat="1" ht="24.15" customHeight="1">
      <c r="A150" s="41"/>
      <c r="B150" s="42"/>
      <c r="C150" s="217" t="s">
        <v>327</v>
      </c>
      <c r="D150" s="217" t="s">
        <v>167</v>
      </c>
      <c r="E150" s="218" t="s">
        <v>1080</v>
      </c>
      <c r="F150" s="219" t="s">
        <v>1081</v>
      </c>
      <c r="G150" s="220" t="s">
        <v>180</v>
      </c>
      <c r="H150" s="221">
        <v>78</v>
      </c>
      <c r="I150" s="222"/>
      <c r="J150" s="223">
        <f>ROUND(I150*H150,2)</f>
        <v>0</v>
      </c>
      <c r="K150" s="219" t="s">
        <v>171</v>
      </c>
      <c r="L150" s="47"/>
      <c r="M150" s="224" t="s">
        <v>19</v>
      </c>
      <c r="N150" s="225" t="s">
        <v>43</v>
      </c>
      <c r="O150" s="87"/>
      <c r="P150" s="226">
        <f>O150*H150</f>
        <v>0</v>
      </c>
      <c r="Q150" s="226">
        <v>0.00033906000000000002</v>
      </c>
      <c r="R150" s="226">
        <f>Q150*H150</f>
        <v>0.02644668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311</v>
      </c>
      <c r="AT150" s="228" t="s">
        <v>167</v>
      </c>
      <c r="AU150" s="228" t="s">
        <v>84</v>
      </c>
      <c r="AY150" s="20" t="s">
        <v>165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0" t="s">
        <v>79</v>
      </c>
      <c r="BK150" s="229">
        <f>ROUND(I150*H150,2)</f>
        <v>0</v>
      </c>
      <c r="BL150" s="20" t="s">
        <v>311</v>
      </c>
      <c r="BM150" s="228" t="s">
        <v>1082</v>
      </c>
    </row>
    <row r="151" s="2" customFormat="1">
      <c r="A151" s="41"/>
      <c r="B151" s="42"/>
      <c r="C151" s="43"/>
      <c r="D151" s="230" t="s">
        <v>174</v>
      </c>
      <c r="E151" s="43"/>
      <c r="F151" s="231" t="s">
        <v>1083</v>
      </c>
      <c r="G151" s="43"/>
      <c r="H151" s="43"/>
      <c r="I151" s="232"/>
      <c r="J151" s="43"/>
      <c r="K151" s="43"/>
      <c r="L151" s="47"/>
      <c r="M151" s="233"/>
      <c r="N151" s="23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174</v>
      </c>
      <c r="AU151" s="20" t="s">
        <v>84</v>
      </c>
    </row>
    <row r="152" s="2" customFormat="1" ht="16.5" customHeight="1">
      <c r="A152" s="41"/>
      <c r="B152" s="42"/>
      <c r="C152" s="217" t="s">
        <v>331</v>
      </c>
      <c r="D152" s="217" t="s">
        <v>167</v>
      </c>
      <c r="E152" s="218" t="s">
        <v>1084</v>
      </c>
      <c r="F152" s="219" t="s">
        <v>1085</v>
      </c>
      <c r="G152" s="220" t="s">
        <v>314</v>
      </c>
      <c r="H152" s="221">
        <v>17</v>
      </c>
      <c r="I152" s="222"/>
      <c r="J152" s="223">
        <f>ROUND(I152*H152,2)</f>
        <v>0</v>
      </c>
      <c r="K152" s="219" t="s">
        <v>171</v>
      </c>
      <c r="L152" s="47"/>
      <c r="M152" s="224" t="s">
        <v>19</v>
      </c>
      <c r="N152" s="225" t="s">
        <v>43</v>
      </c>
      <c r="O152" s="87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8" t="s">
        <v>105</v>
      </c>
      <c r="AT152" s="228" t="s">
        <v>167</v>
      </c>
      <c r="AU152" s="228" t="s">
        <v>84</v>
      </c>
      <c r="AY152" s="20" t="s">
        <v>165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0" t="s">
        <v>79</v>
      </c>
      <c r="BK152" s="229">
        <f>ROUND(I152*H152,2)</f>
        <v>0</v>
      </c>
      <c r="BL152" s="20" t="s">
        <v>105</v>
      </c>
      <c r="BM152" s="228" t="s">
        <v>1086</v>
      </c>
    </row>
    <row r="153" s="2" customFormat="1">
      <c r="A153" s="41"/>
      <c r="B153" s="42"/>
      <c r="C153" s="43"/>
      <c r="D153" s="230" t="s">
        <v>174</v>
      </c>
      <c r="E153" s="43"/>
      <c r="F153" s="231" t="s">
        <v>1087</v>
      </c>
      <c r="G153" s="43"/>
      <c r="H153" s="43"/>
      <c r="I153" s="232"/>
      <c r="J153" s="43"/>
      <c r="K153" s="43"/>
      <c r="L153" s="47"/>
      <c r="M153" s="233"/>
      <c r="N153" s="23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174</v>
      </c>
      <c r="AU153" s="20" t="s">
        <v>84</v>
      </c>
    </row>
    <row r="154" s="2" customFormat="1" ht="16.5" customHeight="1">
      <c r="A154" s="41"/>
      <c r="B154" s="42"/>
      <c r="C154" s="217" t="s">
        <v>338</v>
      </c>
      <c r="D154" s="217" t="s">
        <v>167</v>
      </c>
      <c r="E154" s="218" t="s">
        <v>1088</v>
      </c>
      <c r="F154" s="219" t="s">
        <v>1089</v>
      </c>
      <c r="G154" s="220" t="s">
        <v>314</v>
      </c>
      <c r="H154" s="221">
        <v>10</v>
      </c>
      <c r="I154" s="222"/>
      <c r="J154" s="223">
        <f>ROUND(I154*H154,2)</f>
        <v>0</v>
      </c>
      <c r="K154" s="219" t="s">
        <v>171</v>
      </c>
      <c r="L154" s="47"/>
      <c r="M154" s="224" t="s">
        <v>19</v>
      </c>
      <c r="N154" s="225" t="s">
        <v>43</v>
      </c>
      <c r="O154" s="87"/>
      <c r="P154" s="226">
        <f>O154*H154</f>
        <v>0</v>
      </c>
      <c r="Q154" s="226">
        <v>0.00036999999999999999</v>
      </c>
      <c r="R154" s="226">
        <f>Q154*H154</f>
        <v>0.0037000000000000002</v>
      </c>
      <c r="S154" s="226">
        <v>0</v>
      </c>
      <c r="T154" s="22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8" t="s">
        <v>311</v>
      </c>
      <c r="AT154" s="228" t="s">
        <v>167</v>
      </c>
      <c r="AU154" s="228" t="s">
        <v>84</v>
      </c>
      <c r="AY154" s="20" t="s">
        <v>165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20" t="s">
        <v>79</v>
      </c>
      <c r="BK154" s="229">
        <f>ROUND(I154*H154,2)</f>
        <v>0</v>
      </c>
      <c r="BL154" s="20" t="s">
        <v>311</v>
      </c>
      <c r="BM154" s="228" t="s">
        <v>1090</v>
      </c>
    </row>
    <row r="155" s="2" customFormat="1">
      <c r="A155" s="41"/>
      <c r="B155" s="42"/>
      <c r="C155" s="43"/>
      <c r="D155" s="230" t="s">
        <v>174</v>
      </c>
      <c r="E155" s="43"/>
      <c r="F155" s="231" t="s">
        <v>1091</v>
      </c>
      <c r="G155" s="43"/>
      <c r="H155" s="43"/>
      <c r="I155" s="232"/>
      <c r="J155" s="43"/>
      <c r="K155" s="43"/>
      <c r="L155" s="47"/>
      <c r="M155" s="233"/>
      <c r="N155" s="23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174</v>
      </c>
      <c r="AU155" s="20" t="s">
        <v>84</v>
      </c>
    </row>
    <row r="156" s="2" customFormat="1" ht="16.5" customHeight="1">
      <c r="A156" s="41"/>
      <c r="B156" s="42"/>
      <c r="C156" s="217" t="s">
        <v>7</v>
      </c>
      <c r="D156" s="217" t="s">
        <v>167</v>
      </c>
      <c r="E156" s="218" t="s">
        <v>1092</v>
      </c>
      <c r="F156" s="219" t="s">
        <v>1093</v>
      </c>
      <c r="G156" s="220" t="s">
        <v>314</v>
      </c>
      <c r="H156" s="221">
        <v>2</v>
      </c>
      <c r="I156" s="222"/>
      <c r="J156" s="223">
        <f>ROUND(I156*H156,2)</f>
        <v>0</v>
      </c>
      <c r="K156" s="219" t="s">
        <v>171</v>
      </c>
      <c r="L156" s="47"/>
      <c r="M156" s="224" t="s">
        <v>19</v>
      </c>
      <c r="N156" s="225" t="s">
        <v>43</v>
      </c>
      <c r="O156" s="87"/>
      <c r="P156" s="226">
        <f>O156*H156</f>
        <v>0</v>
      </c>
      <c r="Q156" s="226">
        <v>0.0010399999999999999</v>
      </c>
      <c r="R156" s="226">
        <f>Q156*H156</f>
        <v>0.0020799999999999998</v>
      </c>
      <c r="S156" s="226">
        <v>0</v>
      </c>
      <c r="T156" s="22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8" t="s">
        <v>311</v>
      </c>
      <c r="AT156" s="228" t="s">
        <v>167</v>
      </c>
      <c r="AU156" s="228" t="s">
        <v>84</v>
      </c>
      <c r="AY156" s="20" t="s">
        <v>165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20" t="s">
        <v>79</v>
      </c>
      <c r="BK156" s="229">
        <f>ROUND(I156*H156,2)</f>
        <v>0</v>
      </c>
      <c r="BL156" s="20" t="s">
        <v>311</v>
      </c>
      <c r="BM156" s="228" t="s">
        <v>1094</v>
      </c>
    </row>
    <row r="157" s="2" customFormat="1">
      <c r="A157" s="41"/>
      <c r="B157" s="42"/>
      <c r="C157" s="43"/>
      <c r="D157" s="230" t="s">
        <v>174</v>
      </c>
      <c r="E157" s="43"/>
      <c r="F157" s="231" t="s">
        <v>1095</v>
      </c>
      <c r="G157" s="43"/>
      <c r="H157" s="43"/>
      <c r="I157" s="232"/>
      <c r="J157" s="43"/>
      <c r="K157" s="43"/>
      <c r="L157" s="47"/>
      <c r="M157" s="233"/>
      <c r="N157" s="23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174</v>
      </c>
      <c r="AU157" s="20" t="s">
        <v>84</v>
      </c>
    </row>
    <row r="158" s="2" customFormat="1" ht="16.5" customHeight="1">
      <c r="A158" s="41"/>
      <c r="B158" s="42"/>
      <c r="C158" s="217" t="s">
        <v>349</v>
      </c>
      <c r="D158" s="217" t="s">
        <v>167</v>
      </c>
      <c r="E158" s="218" t="s">
        <v>1096</v>
      </c>
      <c r="F158" s="219" t="s">
        <v>1097</v>
      </c>
      <c r="G158" s="220" t="s">
        <v>314</v>
      </c>
      <c r="H158" s="221">
        <v>3</v>
      </c>
      <c r="I158" s="222"/>
      <c r="J158" s="223">
        <f>ROUND(I158*H158,2)</f>
        <v>0</v>
      </c>
      <c r="K158" s="219" t="s">
        <v>171</v>
      </c>
      <c r="L158" s="47"/>
      <c r="M158" s="224" t="s">
        <v>19</v>
      </c>
      <c r="N158" s="225" t="s">
        <v>43</v>
      </c>
      <c r="O158" s="87"/>
      <c r="P158" s="226">
        <f>O158*H158</f>
        <v>0</v>
      </c>
      <c r="Q158" s="226">
        <v>0.00075000000000000002</v>
      </c>
      <c r="R158" s="226">
        <f>Q158*H158</f>
        <v>0.0022500000000000003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311</v>
      </c>
      <c r="AT158" s="228" t="s">
        <v>167</v>
      </c>
      <c r="AU158" s="228" t="s">
        <v>84</v>
      </c>
      <c r="AY158" s="20" t="s">
        <v>165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0" t="s">
        <v>79</v>
      </c>
      <c r="BK158" s="229">
        <f>ROUND(I158*H158,2)</f>
        <v>0</v>
      </c>
      <c r="BL158" s="20" t="s">
        <v>311</v>
      </c>
      <c r="BM158" s="228" t="s">
        <v>1098</v>
      </c>
    </row>
    <row r="159" s="2" customFormat="1">
      <c r="A159" s="41"/>
      <c r="B159" s="42"/>
      <c r="C159" s="43"/>
      <c r="D159" s="230" t="s">
        <v>174</v>
      </c>
      <c r="E159" s="43"/>
      <c r="F159" s="231" t="s">
        <v>1099</v>
      </c>
      <c r="G159" s="43"/>
      <c r="H159" s="43"/>
      <c r="I159" s="232"/>
      <c r="J159" s="43"/>
      <c r="K159" s="43"/>
      <c r="L159" s="47"/>
      <c r="M159" s="233"/>
      <c r="N159" s="23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174</v>
      </c>
      <c r="AU159" s="20" t="s">
        <v>84</v>
      </c>
    </row>
    <row r="160" s="2" customFormat="1" ht="24.15" customHeight="1">
      <c r="A160" s="41"/>
      <c r="B160" s="42"/>
      <c r="C160" s="217" t="s">
        <v>355</v>
      </c>
      <c r="D160" s="217" t="s">
        <v>167</v>
      </c>
      <c r="E160" s="218" t="s">
        <v>1100</v>
      </c>
      <c r="F160" s="219" t="s">
        <v>1101</v>
      </c>
      <c r="G160" s="220" t="s">
        <v>180</v>
      </c>
      <c r="H160" s="221">
        <v>78</v>
      </c>
      <c r="I160" s="222"/>
      <c r="J160" s="223">
        <f>ROUND(I160*H160,2)</f>
        <v>0</v>
      </c>
      <c r="K160" s="219" t="s">
        <v>171</v>
      </c>
      <c r="L160" s="47"/>
      <c r="M160" s="224" t="s">
        <v>19</v>
      </c>
      <c r="N160" s="225" t="s">
        <v>43</v>
      </c>
      <c r="O160" s="87"/>
      <c r="P160" s="226">
        <f>O160*H160</f>
        <v>0</v>
      </c>
      <c r="Q160" s="226">
        <v>0.00018972349999999999</v>
      </c>
      <c r="R160" s="226">
        <f>Q160*H160</f>
        <v>0.014798433</v>
      </c>
      <c r="S160" s="226">
        <v>0</v>
      </c>
      <c r="T160" s="22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311</v>
      </c>
      <c r="AT160" s="228" t="s">
        <v>167</v>
      </c>
      <c r="AU160" s="228" t="s">
        <v>84</v>
      </c>
      <c r="AY160" s="20" t="s">
        <v>165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0" t="s">
        <v>79</v>
      </c>
      <c r="BK160" s="229">
        <f>ROUND(I160*H160,2)</f>
        <v>0</v>
      </c>
      <c r="BL160" s="20" t="s">
        <v>311</v>
      </c>
      <c r="BM160" s="228" t="s">
        <v>1102</v>
      </c>
    </row>
    <row r="161" s="2" customFormat="1">
      <c r="A161" s="41"/>
      <c r="B161" s="42"/>
      <c r="C161" s="43"/>
      <c r="D161" s="230" t="s">
        <v>174</v>
      </c>
      <c r="E161" s="43"/>
      <c r="F161" s="231" t="s">
        <v>1103</v>
      </c>
      <c r="G161" s="43"/>
      <c r="H161" s="43"/>
      <c r="I161" s="232"/>
      <c r="J161" s="43"/>
      <c r="K161" s="43"/>
      <c r="L161" s="47"/>
      <c r="M161" s="233"/>
      <c r="N161" s="23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174</v>
      </c>
      <c r="AU161" s="20" t="s">
        <v>84</v>
      </c>
    </row>
    <row r="162" s="2" customFormat="1" ht="21.75" customHeight="1">
      <c r="A162" s="41"/>
      <c r="B162" s="42"/>
      <c r="C162" s="217" t="s">
        <v>362</v>
      </c>
      <c r="D162" s="217" t="s">
        <v>167</v>
      </c>
      <c r="E162" s="218" t="s">
        <v>1104</v>
      </c>
      <c r="F162" s="219" t="s">
        <v>1105</v>
      </c>
      <c r="G162" s="220" t="s">
        <v>180</v>
      </c>
      <c r="H162" s="221">
        <v>78</v>
      </c>
      <c r="I162" s="222"/>
      <c r="J162" s="223">
        <f>ROUND(I162*H162,2)</f>
        <v>0</v>
      </c>
      <c r="K162" s="219" t="s">
        <v>171</v>
      </c>
      <c r="L162" s="47"/>
      <c r="M162" s="224" t="s">
        <v>19</v>
      </c>
      <c r="N162" s="225" t="s">
        <v>43</v>
      </c>
      <c r="O162" s="87"/>
      <c r="P162" s="226">
        <f>O162*H162</f>
        <v>0</v>
      </c>
      <c r="Q162" s="226">
        <v>1.0000000000000001E-05</v>
      </c>
      <c r="R162" s="226">
        <f>Q162*H162</f>
        <v>0.00078000000000000009</v>
      </c>
      <c r="S162" s="226">
        <v>0</v>
      </c>
      <c r="T162" s="22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311</v>
      </c>
      <c r="AT162" s="228" t="s">
        <v>167</v>
      </c>
      <c r="AU162" s="228" t="s">
        <v>84</v>
      </c>
      <c r="AY162" s="20" t="s">
        <v>165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0" t="s">
        <v>79</v>
      </c>
      <c r="BK162" s="229">
        <f>ROUND(I162*H162,2)</f>
        <v>0</v>
      </c>
      <c r="BL162" s="20" t="s">
        <v>311</v>
      </c>
      <c r="BM162" s="228" t="s">
        <v>1106</v>
      </c>
    </row>
    <row r="163" s="2" customFormat="1">
      <c r="A163" s="41"/>
      <c r="B163" s="42"/>
      <c r="C163" s="43"/>
      <c r="D163" s="230" t="s">
        <v>174</v>
      </c>
      <c r="E163" s="43"/>
      <c r="F163" s="231" t="s">
        <v>1107</v>
      </c>
      <c r="G163" s="43"/>
      <c r="H163" s="43"/>
      <c r="I163" s="232"/>
      <c r="J163" s="43"/>
      <c r="K163" s="43"/>
      <c r="L163" s="47"/>
      <c r="M163" s="233"/>
      <c r="N163" s="23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174</v>
      </c>
      <c r="AU163" s="20" t="s">
        <v>84</v>
      </c>
    </row>
    <row r="164" s="2" customFormat="1" ht="16.5" customHeight="1">
      <c r="A164" s="41"/>
      <c r="B164" s="42"/>
      <c r="C164" s="217" t="s">
        <v>369</v>
      </c>
      <c r="D164" s="217" t="s">
        <v>167</v>
      </c>
      <c r="E164" s="218" t="s">
        <v>1108</v>
      </c>
      <c r="F164" s="219" t="s">
        <v>1109</v>
      </c>
      <c r="G164" s="220" t="s">
        <v>947</v>
      </c>
      <c r="H164" s="221">
        <v>1</v>
      </c>
      <c r="I164" s="222"/>
      <c r="J164" s="223">
        <f>ROUND(I164*H164,2)</f>
        <v>0</v>
      </c>
      <c r="K164" s="219" t="s">
        <v>19</v>
      </c>
      <c r="L164" s="47"/>
      <c r="M164" s="224" t="s">
        <v>19</v>
      </c>
      <c r="N164" s="225" t="s">
        <v>43</v>
      </c>
      <c r="O164" s="87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8" t="s">
        <v>311</v>
      </c>
      <c r="AT164" s="228" t="s">
        <v>167</v>
      </c>
      <c r="AU164" s="228" t="s">
        <v>84</v>
      </c>
      <c r="AY164" s="20" t="s">
        <v>165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20" t="s">
        <v>79</v>
      </c>
      <c r="BK164" s="229">
        <f>ROUND(I164*H164,2)</f>
        <v>0</v>
      </c>
      <c r="BL164" s="20" t="s">
        <v>311</v>
      </c>
      <c r="BM164" s="228" t="s">
        <v>1110</v>
      </c>
    </row>
    <row r="165" s="13" customFormat="1">
      <c r="A165" s="13"/>
      <c r="B165" s="235"/>
      <c r="C165" s="236"/>
      <c r="D165" s="237" t="s">
        <v>176</v>
      </c>
      <c r="E165" s="238" t="s">
        <v>19</v>
      </c>
      <c r="F165" s="239" t="s">
        <v>79</v>
      </c>
      <c r="G165" s="236"/>
      <c r="H165" s="240">
        <v>1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176</v>
      </c>
      <c r="AU165" s="246" t="s">
        <v>84</v>
      </c>
      <c r="AV165" s="13" t="s">
        <v>84</v>
      </c>
      <c r="AW165" s="13" t="s">
        <v>33</v>
      </c>
      <c r="AX165" s="13" t="s">
        <v>79</v>
      </c>
      <c r="AY165" s="246" t="s">
        <v>165</v>
      </c>
    </row>
    <row r="166" s="2" customFormat="1" ht="24.15" customHeight="1">
      <c r="A166" s="41"/>
      <c r="B166" s="42"/>
      <c r="C166" s="217" t="s">
        <v>374</v>
      </c>
      <c r="D166" s="217" t="s">
        <v>167</v>
      </c>
      <c r="E166" s="218" t="s">
        <v>1111</v>
      </c>
      <c r="F166" s="219" t="s">
        <v>1112</v>
      </c>
      <c r="G166" s="220" t="s">
        <v>509</v>
      </c>
      <c r="H166" s="221">
        <v>0.31</v>
      </c>
      <c r="I166" s="222"/>
      <c r="J166" s="223">
        <f>ROUND(I166*H166,2)</f>
        <v>0</v>
      </c>
      <c r="K166" s="219" t="s">
        <v>171</v>
      </c>
      <c r="L166" s="47"/>
      <c r="M166" s="224" t="s">
        <v>19</v>
      </c>
      <c r="N166" s="225" t="s">
        <v>43</v>
      </c>
      <c r="O166" s="87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8" t="s">
        <v>311</v>
      </c>
      <c r="AT166" s="228" t="s">
        <v>167</v>
      </c>
      <c r="AU166" s="228" t="s">
        <v>84</v>
      </c>
      <c r="AY166" s="20" t="s">
        <v>165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0" t="s">
        <v>79</v>
      </c>
      <c r="BK166" s="229">
        <f>ROUND(I166*H166,2)</f>
        <v>0</v>
      </c>
      <c r="BL166" s="20" t="s">
        <v>311</v>
      </c>
      <c r="BM166" s="228" t="s">
        <v>1113</v>
      </c>
    </row>
    <row r="167" s="2" customFormat="1">
      <c r="A167" s="41"/>
      <c r="B167" s="42"/>
      <c r="C167" s="43"/>
      <c r="D167" s="230" t="s">
        <v>174</v>
      </c>
      <c r="E167" s="43"/>
      <c r="F167" s="231" t="s">
        <v>1114</v>
      </c>
      <c r="G167" s="43"/>
      <c r="H167" s="43"/>
      <c r="I167" s="232"/>
      <c r="J167" s="43"/>
      <c r="K167" s="43"/>
      <c r="L167" s="47"/>
      <c r="M167" s="233"/>
      <c r="N167" s="23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174</v>
      </c>
      <c r="AU167" s="20" t="s">
        <v>84</v>
      </c>
    </row>
    <row r="168" s="12" customFormat="1" ht="22.8" customHeight="1">
      <c r="A168" s="12"/>
      <c r="B168" s="201"/>
      <c r="C168" s="202"/>
      <c r="D168" s="203" t="s">
        <v>71</v>
      </c>
      <c r="E168" s="215" t="s">
        <v>1115</v>
      </c>
      <c r="F168" s="215" t="s">
        <v>1116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SUM(P169:P213)</f>
        <v>0</v>
      </c>
      <c r="Q168" s="209"/>
      <c r="R168" s="210">
        <f>SUM(R169:R213)</f>
        <v>0.13924788040000002</v>
      </c>
      <c r="S168" s="209"/>
      <c r="T168" s="211">
        <f>SUM(T169:T213)</f>
        <v>0.16802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84</v>
      </c>
      <c r="AT168" s="213" t="s">
        <v>71</v>
      </c>
      <c r="AU168" s="213" t="s">
        <v>79</v>
      </c>
      <c r="AY168" s="212" t="s">
        <v>165</v>
      </c>
      <c r="BK168" s="214">
        <f>SUM(BK169:BK213)</f>
        <v>0</v>
      </c>
    </row>
    <row r="169" s="2" customFormat="1" ht="16.5" customHeight="1">
      <c r="A169" s="41"/>
      <c r="B169" s="42"/>
      <c r="C169" s="217" t="s">
        <v>380</v>
      </c>
      <c r="D169" s="217" t="s">
        <v>167</v>
      </c>
      <c r="E169" s="218" t="s">
        <v>1117</v>
      </c>
      <c r="F169" s="219" t="s">
        <v>1118</v>
      </c>
      <c r="G169" s="220" t="s">
        <v>1119</v>
      </c>
      <c r="H169" s="221">
        <v>2</v>
      </c>
      <c r="I169" s="222"/>
      <c r="J169" s="223">
        <f>ROUND(I169*H169,2)</f>
        <v>0</v>
      </c>
      <c r="K169" s="219" t="s">
        <v>171</v>
      </c>
      <c r="L169" s="47"/>
      <c r="M169" s="224" t="s">
        <v>19</v>
      </c>
      <c r="N169" s="225" t="s">
        <v>43</v>
      </c>
      <c r="O169" s="87"/>
      <c r="P169" s="226">
        <f>O169*H169</f>
        <v>0</v>
      </c>
      <c r="Q169" s="226">
        <v>0</v>
      </c>
      <c r="R169" s="226">
        <f>Q169*H169</f>
        <v>0</v>
      </c>
      <c r="S169" s="226">
        <v>0.01933</v>
      </c>
      <c r="T169" s="227">
        <f>S169*H169</f>
        <v>0.03866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8" t="s">
        <v>311</v>
      </c>
      <c r="AT169" s="228" t="s">
        <v>167</v>
      </c>
      <c r="AU169" s="228" t="s">
        <v>84</v>
      </c>
      <c r="AY169" s="20" t="s">
        <v>165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20" t="s">
        <v>79</v>
      </c>
      <c r="BK169" s="229">
        <f>ROUND(I169*H169,2)</f>
        <v>0</v>
      </c>
      <c r="BL169" s="20" t="s">
        <v>311</v>
      </c>
      <c r="BM169" s="228" t="s">
        <v>1120</v>
      </c>
    </row>
    <row r="170" s="2" customFormat="1">
      <c r="A170" s="41"/>
      <c r="B170" s="42"/>
      <c r="C170" s="43"/>
      <c r="D170" s="230" t="s">
        <v>174</v>
      </c>
      <c r="E170" s="43"/>
      <c r="F170" s="231" t="s">
        <v>1121</v>
      </c>
      <c r="G170" s="43"/>
      <c r="H170" s="43"/>
      <c r="I170" s="232"/>
      <c r="J170" s="43"/>
      <c r="K170" s="43"/>
      <c r="L170" s="47"/>
      <c r="M170" s="233"/>
      <c r="N170" s="23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174</v>
      </c>
      <c r="AU170" s="20" t="s">
        <v>84</v>
      </c>
    </row>
    <row r="171" s="13" customFormat="1">
      <c r="A171" s="13"/>
      <c r="B171" s="235"/>
      <c r="C171" s="236"/>
      <c r="D171" s="237" t="s">
        <v>176</v>
      </c>
      <c r="E171" s="238" t="s">
        <v>19</v>
      </c>
      <c r="F171" s="239" t="s">
        <v>1122</v>
      </c>
      <c r="G171" s="236"/>
      <c r="H171" s="240">
        <v>2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176</v>
      </c>
      <c r="AU171" s="246" t="s">
        <v>84</v>
      </c>
      <c r="AV171" s="13" t="s">
        <v>84</v>
      </c>
      <c r="AW171" s="13" t="s">
        <v>33</v>
      </c>
      <c r="AX171" s="13" t="s">
        <v>72</v>
      </c>
      <c r="AY171" s="246" t="s">
        <v>165</v>
      </c>
    </row>
    <row r="172" s="16" customFormat="1">
      <c r="A172" s="16"/>
      <c r="B172" s="268"/>
      <c r="C172" s="269"/>
      <c r="D172" s="237" t="s">
        <v>176</v>
      </c>
      <c r="E172" s="270" t="s">
        <v>19</v>
      </c>
      <c r="F172" s="271" t="s">
        <v>252</v>
      </c>
      <c r="G172" s="269"/>
      <c r="H172" s="272">
        <v>2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8" t="s">
        <v>176</v>
      </c>
      <c r="AU172" s="278" t="s">
        <v>84</v>
      </c>
      <c r="AV172" s="16" t="s">
        <v>89</v>
      </c>
      <c r="AW172" s="16" t="s">
        <v>33</v>
      </c>
      <c r="AX172" s="16" t="s">
        <v>79</v>
      </c>
      <c r="AY172" s="278" t="s">
        <v>165</v>
      </c>
    </row>
    <row r="173" s="2" customFormat="1" ht="21.75" customHeight="1">
      <c r="A173" s="41"/>
      <c r="B173" s="42"/>
      <c r="C173" s="217" t="s">
        <v>385</v>
      </c>
      <c r="D173" s="217" t="s">
        <v>167</v>
      </c>
      <c r="E173" s="218" t="s">
        <v>1123</v>
      </c>
      <c r="F173" s="219" t="s">
        <v>1124</v>
      </c>
      <c r="G173" s="220" t="s">
        <v>1119</v>
      </c>
      <c r="H173" s="221">
        <v>2</v>
      </c>
      <c r="I173" s="222"/>
      <c r="J173" s="223">
        <f>ROUND(I173*H173,2)</f>
        <v>0</v>
      </c>
      <c r="K173" s="219" t="s">
        <v>171</v>
      </c>
      <c r="L173" s="47"/>
      <c r="M173" s="224" t="s">
        <v>19</v>
      </c>
      <c r="N173" s="225" t="s">
        <v>43</v>
      </c>
      <c r="O173" s="87"/>
      <c r="P173" s="226">
        <f>O173*H173</f>
        <v>0</v>
      </c>
      <c r="Q173" s="226">
        <v>0.01707009</v>
      </c>
      <c r="R173" s="226">
        <f>Q173*H173</f>
        <v>0.034140179999999999</v>
      </c>
      <c r="S173" s="226">
        <v>0</v>
      </c>
      <c r="T173" s="22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8" t="s">
        <v>311</v>
      </c>
      <c r="AT173" s="228" t="s">
        <v>167</v>
      </c>
      <c r="AU173" s="228" t="s">
        <v>84</v>
      </c>
      <c r="AY173" s="20" t="s">
        <v>165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20" t="s">
        <v>79</v>
      </c>
      <c r="BK173" s="229">
        <f>ROUND(I173*H173,2)</f>
        <v>0</v>
      </c>
      <c r="BL173" s="20" t="s">
        <v>311</v>
      </c>
      <c r="BM173" s="228" t="s">
        <v>1125</v>
      </c>
    </row>
    <row r="174" s="2" customFormat="1">
      <c r="A174" s="41"/>
      <c r="B174" s="42"/>
      <c r="C174" s="43"/>
      <c r="D174" s="230" t="s">
        <v>174</v>
      </c>
      <c r="E174" s="43"/>
      <c r="F174" s="231" t="s">
        <v>1126</v>
      </c>
      <c r="G174" s="43"/>
      <c r="H174" s="43"/>
      <c r="I174" s="232"/>
      <c r="J174" s="43"/>
      <c r="K174" s="43"/>
      <c r="L174" s="47"/>
      <c r="M174" s="233"/>
      <c r="N174" s="23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174</v>
      </c>
      <c r="AU174" s="20" t="s">
        <v>84</v>
      </c>
    </row>
    <row r="175" s="13" customFormat="1">
      <c r="A175" s="13"/>
      <c r="B175" s="235"/>
      <c r="C175" s="236"/>
      <c r="D175" s="237" t="s">
        <v>176</v>
      </c>
      <c r="E175" s="238" t="s">
        <v>19</v>
      </c>
      <c r="F175" s="239" t="s">
        <v>84</v>
      </c>
      <c r="G175" s="236"/>
      <c r="H175" s="240">
        <v>2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176</v>
      </c>
      <c r="AU175" s="246" t="s">
        <v>84</v>
      </c>
      <c r="AV175" s="13" t="s">
        <v>84</v>
      </c>
      <c r="AW175" s="13" t="s">
        <v>33</v>
      </c>
      <c r="AX175" s="13" t="s">
        <v>72</v>
      </c>
      <c r="AY175" s="246" t="s">
        <v>165</v>
      </c>
    </row>
    <row r="176" s="16" customFormat="1">
      <c r="A176" s="16"/>
      <c r="B176" s="268"/>
      <c r="C176" s="269"/>
      <c r="D176" s="237" t="s">
        <v>176</v>
      </c>
      <c r="E176" s="270" t="s">
        <v>19</v>
      </c>
      <c r="F176" s="271" t="s">
        <v>252</v>
      </c>
      <c r="G176" s="269"/>
      <c r="H176" s="272">
        <v>2</v>
      </c>
      <c r="I176" s="273"/>
      <c r="J176" s="269"/>
      <c r="K176" s="269"/>
      <c r="L176" s="274"/>
      <c r="M176" s="275"/>
      <c r="N176" s="276"/>
      <c r="O176" s="276"/>
      <c r="P176" s="276"/>
      <c r="Q176" s="276"/>
      <c r="R176" s="276"/>
      <c r="S176" s="276"/>
      <c r="T176" s="277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78" t="s">
        <v>176</v>
      </c>
      <c r="AU176" s="278" t="s">
        <v>84</v>
      </c>
      <c r="AV176" s="16" t="s">
        <v>89</v>
      </c>
      <c r="AW176" s="16" t="s">
        <v>33</v>
      </c>
      <c r="AX176" s="16" t="s">
        <v>79</v>
      </c>
      <c r="AY176" s="278" t="s">
        <v>165</v>
      </c>
    </row>
    <row r="177" s="2" customFormat="1" ht="16.5" customHeight="1">
      <c r="A177" s="41"/>
      <c r="B177" s="42"/>
      <c r="C177" s="217" t="s">
        <v>390</v>
      </c>
      <c r="D177" s="217" t="s">
        <v>167</v>
      </c>
      <c r="E177" s="218" t="s">
        <v>1127</v>
      </c>
      <c r="F177" s="219" t="s">
        <v>1128</v>
      </c>
      <c r="G177" s="220" t="s">
        <v>1119</v>
      </c>
      <c r="H177" s="221">
        <v>2</v>
      </c>
      <c r="I177" s="222"/>
      <c r="J177" s="223">
        <f>ROUND(I177*H177,2)</f>
        <v>0</v>
      </c>
      <c r="K177" s="219" t="s">
        <v>171</v>
      </c>
      <c r="L177" s="47"/>
      <c r="M177" s="224" t="s">
        <v>19</v>
      </c>
      <c r="N177" s="225" t="s">
        <v>43</v>
      </c>
      <c r="O177" s="87"/>
      <c r="P177" s="226">
        <f>O177*H177</f>
        <v>0</v>
      </c>
      <c r="Q177" s="226">
        <v>0</v>
      </c>
      <c r="R177" s="226">
        <f>Q177*H177</f>
        <v>0</v>
      </c>
      <c r="S177" s="226">
        <v>0.019460000000000002</v>
      </c>
      <c r="T177" s="227">
        <f>S177*H177</f>
        <v>0.038920000000000003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8" t="s">
        <v>311</v>
      </c>
      <c r="AT177" s="228" t="s">
        <v>167</v>
      </c>
      <c r="AU177" s="228" t="s">
        <v>84</v>
      </c>
      <c r="AY177" s="20" t="s">
        <v>165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20" t="s">
        <v>79</v>
      </c>
      <c r="BK177" s="229">
        <f>ROUND(I177*H177,2)</f>
        <v>0</v>
      </c>
      <c r="BL177" s="20" t="s">
        <v>311</v>
      </c>
      <c r="BM177" s="228" t="s">
        <v>1129</v>
      </c>
    </row>
    <row r="178" s="2" customFormat="1">
      <c r="A178" s="41"/>
      <c r="B178" s="42"/>
      <c r="C178" s="43"/>
      <c r="D178" s="230" t="s">
        <v>174</v>
      </c>
      <c r="E178" s="43"/>
      <c r="F178" s="231" t="s">
        <v>1130</v>
      </c>
      <c r="G178" s="43"/>
      <c r="H178" s="43"/>
      <c r="I178" s="232"/>
      <c r="J178" s="43"/>
      <c r="K178" s="43"/>
      <c r="L178" s="47"/>
      <c r="M178" s="233"/>
      <c r="N178" s="23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174</v>
      </c>
      <c r="AU178" s="20" t="s">
        <v>84</v>
      </c>
    </row>
    <row r="179" s="13" customFormat="1">
      <c r="A179" s="13"/>
      <c r="B179" s="235"/>
      <c r="C179" s="236"/>
      <c r="D179" s="237" t="s">
        <v>176</v>
      </c>
      <c r="E179" s="238" t="s">
        <v>19</v>
      </c>
      <c r="F179" s="239" t="s">
        <v>84</v>
      </c>
      <c r="G179" s="236"/>
      <c r="H179" s="240">
        <v>2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176</v>
      </c>
      <c r="AU179" s="246" t="s">
        <v>84</v>
      </c>
      <c r="AV179" s="13" t="s">
        <v>84</v>
      </c>
      <c r="AW179" s="13" t="s">
        <v>33</v>
      </c>
      <c r="AX179" s="13" t="s">
        <v>79</v>
      </c>
      <c r="AY179" s="246" t="s">
        <v>165</v>
      </c>
    </row>
    <row r="180" s="2" customFormat="1" ht="24.15" customHeight="1">
      <c r="A180" s="41"/>
      <c r="B180" s="42"/>
      <c r="C180" s="217" t="s">
        <v>399</v>
      </c>
      <c r="D180" s="217" t="s">
        <v>167</v>
      </c>
      <c r="E180" s="218" t="s">
        <v>1131</v>
      </c>
      <c r="F180" s="219" t="s">
        <v>1132</v>
      </c>
      <c r="G180" s="220" t="s">
        <v>1119</v>
      </c>
      <c r="H180" s="221">
        <v>2</v>
      </c>
      <c r="I180" s="222"/>
      <c r="J180" s="223">
        <f>ROUND(I180*H180,2)</f>
        <v>0</v>
      </c>
      <c r="K180" s="219" t="s">
        <v>171</v>
      </c>
      <c r="L180" s="47"/>
      <c r="M180" s="224" t="s">
        <v>19</v>
      </c>
      <c r="N180" s="225" t="s">
        <v>43</v>
      </c>
      <c r="O180" s="87"/>
      <c r="P180" s="226">
        <f>O180*H180</f>
        <v>0</v>
      </c>
      <c r="Q180" s="226">
        <v>0.0212305302</v>
      </c>
      <c r="R180" s="226">
        <f>Q180*H180</f>
        <v>0.0424610604</v>
      </c>
      <c r="S180" s="226">
        <v>0</v>
      </c>
      <c r="T180" s="22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311</v>
      </c>
      <c r="AT180" s="228" t="s">
        <v>167</v>
      </c>
      <c r="AU180" s="228" t="s">
        <v>84</v>
      </c>
      <c r="AY180" s="20" t="s">
        <v>165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79</v>
      </c>
      <c r="BK180" s="229">
        <f>ROUND(I180*H180,2)</f>
        <v>0</v>
      </c>
      <c r="BL180" s="20" t="s">
        <v>311</v>
      </c>
      <c r="BM180" s="228" t="s">
        <v>1133</v>
      </c>
    </row>
    <row r="181" s="2" customFormat="1">
      <c r="A181" s="41"/>
      <c r="B181" s="42"/>
      <c r="C181" s="43"/>
      <c r="D181" s="230" t="s">
        <v>174</v>
      </c>
      <c r="E181" s="43"/>
      <c r="F181" s="231" t="s">
        <v>1134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174</v>
      </c>
      <c r="AU181" s="20" t="s">
        <v>84</v>
      </c>
    </row>
    <row r="182" s="13" customFormat="1">
      <c r="A182" s="13"/>
      <c r="B182" s="235"/>
      <c r="C182" s="236"/>
      <c r="D182" s="237" t="s">
        <v>176</v>
      </c>
      <c r="E182" s="238" t="s">
        <v>19</v>
      </c>
      <c r="F182" s="239" t="s">
        <v>84</v>
      </c>
      <c r="G182" s="236"/>
      <c r="H182" s="240">
        <v>2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176</v>
      </c>
      <c r="AU182" s="246" t="s">
        <v>84</v>
      </c>
      <c r="AV182" s="13" t="s">
        <v>84</v>
      </c>
      <c r="AW182" s="13" t="s">
        <v>33</v>
      </c>
      <c r="AX182" s="13" t="s">
        <v>79</v>
      </c>
      <c r="AY182" s="246" t="s">
        <v>165</v>
      </c>
    </row>
    <row r="183" s="2" customFormat="1" ht="16.5" customHeight="1">
      <c r="A183" s="41"/>
      <c r="B183" s="42"/>
      <c r="C183" s="217" t="s">
        <v>406</v>
      </c>
      <c r="D183" s="217" t="s">
        <v>167</v>
      </c>
      <c r="E183" s="218" t="s">
        <v>1135</v>
      </c>
      <c r="F183" s="219" t="s">
        <v>1136</v>
      </c>
      <c r="G183" s="220" t="s">
        <v>1119</v>
      </c>
      <c r="H183" s="221">
        <v>2</v>
      </c>
      <c r="I183" s="222"/>
      <c r="J183" s="223">
        <f>ROUND(I183*H183,2)</f>
        <v>0</v>
      </c>
      <c r="K183" s="219" t="s">
        <v>171</v>
      </c>
      <c r="L183" s="47"/>
      <c r="M183" s="224" t="s">
        <v>19</v>
      </c>
      <c r="N183" s="225" t="s">
        <v>43</v>
      </c>
      <c r="O183" s="87"/>
      <c r="P183" s="226">
        <f>O183*H183</f>
        <v>0</v>
      </c>
      <c r="Q183" s="226">
        <v>0</v>
      </c>
      <c r="R183" s="226">
        <f>Q183*H183</f>
        <v>0</v>
      </c>
      <c r="S183" s="226">
        <v>0.032899999999999999</v>
      </c>
      <c r="T183" s="227">
        <f>S183*H183</f>
        <v>0.065799999999999997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8" t="s">
        <v>311</v>
      </c>
      <c r="AT183" s="228" t="s">
        <v>167</v>
      </c>
      <c r="AU183" s="228" t="s">
        <v>84</v>
      </c>
      <c r="AY183" s="20" t="s">
        <v>165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20" t="s">
        <v>79</v>
      </c>
      <c r="BK183" s="229">
        <f>ROUND(I183*H183,2)</f>
        <v>0</v>
      </c>
      <c r="BL183" s="20" t="s">
        <v>311</v>
      </c>
      <c r="BM183" s="228" t="s">
        <v>1137</v>
      </c>
    </row>
    <row r="184" s="2" customFormat="1">
      <c r="A184" s="41"/>
      <c r="B184" s="42"/>
      <c r="C184" s="43"/>
      <c r="D184" s="230" t="s">
        <v>174</v>
      </c>
      <c r="E184" s="43"/>
      <c r="F184" s="231" t="s">
        <v>1138</v>
      </c>
      <c r="G184" s="43"/>
      <c r="H184" s="43"/>
      <c r="I184" s="232"/>
      <c r="J184" s="43"/>
      <c r="K184" s="43"/>
      <c r="L184" s="47"/>
      <c r="M184" s="233"/>
      <c r="N184" s="23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174</v>
      </c>
      <c r="AU184" s="20" t="s">
        <v>84</v>
      </c>
    </row>
    <row r="185" s="13" customFormat="1">
      <c r="A185" s="13"/>
      <c r="B185" s="235"/>
      <c r="C185" s="236"/>
      <c r="D185" s="237" t="s">
        <v>176</v>
      </c>
      <c r="E185" s="238" t="s">
        <v>19</v>
      </c>
      <c r="F185" s="239" t="s">
        <v>84</v>
      </c>
      <c r="G185" s="236"/>
      <c r="H185" s="240">
        <v>2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176</v>
      </c>
      <c r="AU185" s="246" t="s">
        <v>84</v>
      </c>
      <c r="AV185" s="13" t="s">
        <v>84</v>
      </c>
      <c r="AW185" s="13" t="s">
        <v>33</v>
      </c>
      <c r="AX185" s="13" t="s">
        <v>79</v>
      </c>
      <c r="AY185" s="246" t="s">
        <v>165</v>
      </c>
    </row>
    <row r="186" s="2" customFormat="1" ht="16.5" customHeight="1">
      <c r="A186" s="41"/>
      <c r="B186" s="42"/>
      <c r="C186" s="217" t="s">
        <v>325</v>
      </c>
      <c r="D186" s="217" t="s">
        <v>167</v>
      </c>
      <c r="E186" s="218" t="s">
        <v>1139</v>
      </c>
      <c r="F186" s="219" t="s">
        <v>1140</v>
      </c>
      <c r="G186" s="220" t="s">
        <v>1119</v>
      </c>
      <c r="H186" s="221">
        <v>2</v>
      </c>
      <c r="I186" s="222"/>
      <c r="J186" s="223">
        <f>ROUND(I186*H186,2)</f>
        <v>0</v>
      </c>
      <c r="K186" s="219" t="s">
        <v>171</v>
      </c>
      <c r="L186" s="47"/>
      <c r="M186" s="224" t="s">
        <v>19</v>
      </c>
      <c r="N186" s="225" t="s">
        <v>43</v>
      </c>
      <c r="O186" s="87"/>
      <c r="P186" s="226">
        <f>O186*H186</f>
        <v>0</v>
      </c>
      <c r="Q186" s="226">
        <v>0.020070089999999999</v>
      </c>
      <c r="R186" s="226">
        <f>Q186*H186</f>
        <v>0.040140179999999998</v>
      </c>
      <c r="S186" s="226">
        <v>0</v>
      </c>
      <c r="T186" s="22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8" t="s">
        <v>311</v>
      </c>
      <c r="AT186" s="228" t="s">
        <v>167</v>
      </c>
      <c r="AU186" s="228" t="s">
        <v>84</v>
      </c>
      <c r="AY186" s="20" t="s">
        <v>165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20" t="s">
        <v>79</v>
      </c>
      <c r="BK186" s="229">
        <f>ROUND(I186*H186,2)</f>
        <v>0</v>
      </c>
      <c r="BL186" s="20" t="s">
        <v>311</v>
      </c>
      <c r="BM186" s="228" t="s">
        <v>1141</v>
      </c>
    </row>
    <row r="187" s="2" customFormat="1">
      <c r="A187" s="41"/>
      <c r="B187" s="42"/>
      <c r="C187" s="43"/>
      <c r="D187" s="230" t="s">
        <v>174</v>
      </c>
      <c r="E187" s="43"/>
      <c r="F187" s="231" t="s">
        <v>1142</v>
      </c>
      <c r="G187" s="43"/>
      <c r="H187" s="43"/>
      <c r="I187" s="232"/>
      <c r="J187" s="43"/>
      <c r="K187" s="43"/>
      <c r="L187" s="47"/>
      <c r="M187" s="233"/>
      <c r="N187" s="23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174</v>
      </c>
      <c r="AU187" s="20" t="s">
        <v>84</v>
      </c>
    </row>
    <row r="188" s="13" customFormat="1">
      <c r="A188" s="13"/>
      <c r="B188" s="235"/>
      <c r="C188" s="236"/>
      <c r="D188" s="237" t="s">
        <v>176</v>
      </c>
      <c r="E188" s="238" t="s">
        <v>19</v>
      </c>
      <c r="F188" s="239" t="s">
        <v>84</v>
      </c>
      <c r="G188" s="236"/>
      <c r="H188" s="240">
        <v>2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176</v>
      </c>
      <c r="AU188" s="246" t="s">
        <v>84</v>
      </c>
      <c r="AV188" s="13" t="s">
        <v>84</v>
      </c>
      <c r="AW188" s="13" t="s">
        <v>33</v>
      </c>
      <c r="AX188" s="13" t="s">
        <v>79</v>
      </c>
      <c r="AY188" s="246" t="s">
        <v>165</v>
      </c>
    </row>
    <row r="189" s="2" customFormat="1" ht="16.5" customHeight="1">
      <c r="A189" s="41"/>
      <c r="B189" s="42"/>
      <c r="C189" s="217" t="s">
        <v>416</v>
      </c>
      <c r="D189" s="217" t="s">
        <v>167</v>
      </c>
      <c r="E189" s="218" t="s">
        <v>1143</v>
      </c>
      <c r="F189" s="219" t="s">
        <v>1144</v>
      </c>
      <c r="G189" s="220" t="s">
        <v>1119</v>
      </c>
      <c r="H189" s="221">
        <v>2</v>
      </c>
      <c r="I189" s="222"/>
      <c r="J189" s="223">
        <f>ROUND(I189*H189,2)</f>
        <v>0</v>
      </c>
      <c r="K189" s="219" t="s">
        <v>171</v>
      </c>
      <c r="L189" s="47"/>
      <c r="M189" s="224" t="s">
        <v>19</v>
      </c>
      <c r="N189" s="225" t="s">
        <v>43</v>
      </c>
      <c r="O189" s="87"/>
      <c r="P189" s="226">
        <f>O189*H189</f>
        <v>0</v>
      </c>
      <c r="Q189" s="226">
        <v>0</v>
      </c>
      <c r="R189" s="226">
        <f>Q189*H189</f>
        <v>0</v>
      </c>
      <c r="S189" s="226">
        <v>0.0091999999999999998</v>
      </c>
      <c r="T189" s="227">
        <f>S189*H189</f>
        <v>0.0184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311</v>
      </c>
      <c r="AT189" s="228" t="s">
        <v>167</v>
      </c>
      <c r="AU189" s="228" t="s">
        <v>84</v>
      </c>
      <c r="AY189" s="20" t="s">
        <v>165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0" t="s">
        <v>79</v>
      </c>
      <c r="BK189" s="229">
        <f>ROUND(I189*H189,2)</f>
        <v>0</v>
      </c>
      <c r="BL189" s="20" t="s">
        <v>311</v>
      </c>
      <c r="BM189" s="228" t="s">
        <v>1145</v>
      </c>
    </row>
    <row r="190" s="2" customFormat="1">
      <c r="A190" s="41"/>
      <c r="B190" s="42"/>
      <c r="C190" s="43"/>
      <c r="D190" s="230" t="s">
        <v>174</v>
      </c>
      <c r="E190" s="43"/>
      <c r="F190" s="231" t="s">
        <v>1146</v>
      </c>
      <c r="G190" s="43"/>
      <c r="H190" s="43"/>
      <c r="I190" s="232"/>
      <c r="J190" s="43"/>
      <c r="K190" s="43"/>
      <c r="L190" s="47"/>
      <c r="M190" s="233"/>
      <c r="N190" s="23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174</v>
      </c>
      <c r="AU190" s="20" t="s">
        <v>84</v>
      </c>
    </row>
    <row r="191" s="13" customFormat="1">
      <c r="A191" s="13"/>
      <c r="B191" s="235"/>
      <c r="C191" s="236"/>
      <c r="D191" s="237" t="s">
        <v>176</v>
      </c>
      <c r="E191" s="238" t="s">
        <v>19</v>
      </c>
      <c r="F191" s="239" t="s">
        <v>84</v>
      </c>
      <c r="G191" s="236"/>
      <c r="H191" s="240">
        <v>2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176</v>
      </c>
      <c r="AU191" s="246" t="s">
        <v>84</v>
      </c>
      <c r="AV191" s="13" t="s">
        <v>84</v>
      </c>
      <c r="AW191" s="13" t="s">
        <v>33</v>
      </c>
      <c r="AX191" s="13" t="s">
        <v>79</v>
      </c>
      <c r="AY191" s="246" t="s">
        <v>165</v>
      </c>
    </row>
    <row r="192" s="2" customFormat="1" ht="24.15" customHeight="1">
      <c r="A192" s="41"/>
      <c r="B192" s="42"/>
      <c r="C192" s="217" t="s">
        <v>423</v>
      </c>
      <c r="D192" s="217" t="s">
        <v>167</v>
      </c>
      <c r="E192" s="218" t="s">
        <v>1147</v>
      </c>
      <c r="F192" s="219" t="s">
        <v>1148</v>
      </c>
      <c r="G192" s="220" t="s">
        <v>1119</v>
      </c>
      <c r="H192" s="221">
        <v>2</v>
      </c>
      <c r="I192" s="222"/>
      <c r="J192" s="223">
        <f>ROUND(I192*H192,2)</f>
        <v>0</v>
      </c>
      <c r="K192" s="219" t="s">
        <v>171</v>
      </c>
      <c r="L192" s="47"/>
      <c r="M192" s="224" t="s">
        <v>19</v>
      </c>
      <c r="N192" s="225" t="s">
        <v>43</v>
      </c>
      <c r="O192" s="87"/>
      <c r="P192" s="226">
        <f>O192*H192</f>
        <v>0</v>
      </c>
      <c r="Q192" s="226">
        <v>0.0050600300000000001</v>
      </c>
      <c r="R192" s="226">
        <f>Q192*H192</f>
        <v>0.01012006</v>
      </c>
      <c r="S192" s="226">
        <v>0</v>
      </c>
      <c r="T192" s="22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8" t="s">
        <v>311</v>
      </c>
      <c r="AT192" s="228" t="s">
        <v>167</v>
      </c>
      <c r="AU192" s="228" t="s">
        <v>84</v>
      </c>
      <c r="AY192" s="20" t="s">
        <v>165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20" t="s">
        <v>79</v>
      </c>
      <c r="BK192" s="229">
        <f>ROUND(I192*H192,2)</f>
        <v>0</v>
      </c>
      <c r="BL192" s="20" t="s">
        <v>311</v>
      </c>
      <c r="BM192" s="228" t="s">
        <v>1149</v>
      </c>
    </row>
    <row r="193" s="2" customFormat="1">
      <c r="A193" s="41"/>
      <c r="B193" s="42"/>
      <c r="C193" s="43"/>
      <c r="D193" s="230" t="s">
        <v>174</v>
      </c>
      <c r="E193" s="43"/>
      <c r="F193" s="231" t="s">
        <v>1150</v>
      </c>
      <c r="G193" s="43"/>
      <c r="H193" s="43"/>
      <c r="I193" s="232"/>
      <c r="J193" s="43"/>
      <c r="K193" s="43"/>
      <c r="L193" s="47"/>
      <c r="M193" s="233"/>
      <c r="N193" s="23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174</v>
      </c>
      <c r="AU193" s="20" t="s">
        <v>84</v>
      </c>
    </row>
    <row r="194" s="13" customFormat="1">
      <c r="A194" s="13"/>
      <c r="B194" s="235"/>
      <c r="C194" s="236"/>
      <c r="D194" s="237" t="s">
        <v>176</v>
      </c>
      <c r="E194" s="238" t="s">
        <v>19</v>
      </c>
      <c r="F194" s="239" t="s">
        <v>84</v>
      </c>
      <c r="G194" s="236"/>
      <c r="H194" s="240">
        <v>2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176</v>
      </c>
      <c r="AU194" s="246" t="s">
        <v>84</v>
      </c>
      <c r="AV194" s="13" t="s">
        <v>84</v>
      </c>
      <c r="AW194" s="13" t="s">
        <v>33</v>
      </c>
      <c r="AX194" s="13" t="s">
        <v>79</v>
      </c>
      <c r="AY194" s="246" t="s">
        <v>165</v>
      </c>
    </row>
    <row r="195" s="2" customFormat="1" ht="16.5" customHeight="1">
      <c r="A195" s="41"/>
      <c r="B195" s="42"/>
      <c r="C195" s="217" t="s">
        <v>448</v>
      </c>
      <c r="D195" s="217" t="s">
        <v>167</v>
      </c>
      <c r="E195" s="218" t="s">
        <v>1151</v>
      </c>
      <c r="F195" s="219" t="s">
        <v>1152</v>
      </c>
      <c r="G195" s="220" t="s">
        <v>1119</v>
      </c>
      <c r="H195" s="221">
        <v>8</v>
      </c>
      <c r="I195" s="222"/>
      <c r="J195" s="223">
        <f>ROUND(I195*H195,2)</f>
        <v>0</v>
      </c>
      <c r="K195" s="219" t="s">
        <v>171</v>
      </c>
      <c r="L195" s="47"/>
      <c r="M195" s="224" t="s">
        <v>19</v>
      </c>
      <c r="N195" s="225" t="s">
        <v>43</v>
      </c>
      <c r="O195" s="87"/>
      <c r="P195" s="226">
        <f>O195*H195</f>
        <v>0</v>
      </c>
      <c r="Q195" s="226">
        <v>0.00023913999999999999</v>
      </c>
      <c r="R195" s="226">
        <f>Q195*H195</f>
        <v>0.0019131199999999999</v>
      </c>
      <c r="S195" s="226">
        <v>0</v>
      </c>
      <c r="T195" s="22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8" t="s">
        <v>311</v>
      </c>
      <c r="AT195" s="228" t="s">
        <v>167</v>
      </c>
      <c r="AU195" s="228" t="s">
        <v>84</v>
      </c>
      <c r="AY195" s="20" t="s">
        <v>165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20" t="s">
        <v>79</v>
      </c>
      <c r="BK195" s="229">
        <f>ROUND(I195*H195,2)</f>
        <v>0</v>
      </c>
      <c r="BL195" s="20" t="s">
        <v>311</v>
      </c>
      <c r="BM195" s="228" t="s">
        <v>1153</v>
      </c>
    </row>
    <row r="196" s="2" customFormat="1">
      <c r="A196" s="41"/>
      <c r="B196" s="42"/>
      <c r="C196" s="43"/>
      <c r="D196" s="230" t="s">
        <v>174</v>
      </c>
      <c r="E196" s="43"/>
      <c r="F196" s="231" t="s">
        <v>1154</v>
      </c>
      <c r="G196" s="43"/>
      <c r="H196" s="43"/>
      <c r="I196" s="232"/>
      <c r="J196" s="43"/>
      <c r="K196" s="43"/>
      <c r="L196" s="47"/>
      <c r="M196" s="233"/>
      <c r="N196" s="23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174</v>
      </c>
      <c r="AU196" s="20" t="s">
        <v>84</v>
      </c>
    </row>
    <row r="197" s="13" customFormat="1">
      <c r="A197" s="13"/>
      <c r="B197" s="235"/>
      <c r="C197" s="236"/>
      <c r="D197" s="237" t="s">
        <v>176</v>
      </c>
      <c r="E197" s="238" t="s">
        <v>19</v>
      </c>
      <c r="F197" s="239" t="s">
        <v>1155</v>
      </c>
      <c r="G197" s="236"/>
      <c r="H197" s="240">
        <v>8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176</v>
      </c>
      <c r="AU197" s="246" t="s">
        <v>84</v>
      </c>
      <c r="AV197" s="13" t="s">
        <v>84</v>
      </c>
      <c r="AW197" s="13" t="s">
        <v>33</v>
      </c>
      <c r="AX197" s="13" t="s">
        <v>72</v>
      </c>
      <c r="AY197" s="246" t="s">
        <v>165</v>
      </c>
    </row>
    <row r="198" s="16" customFormat="1">
      <c r="A198" s="16"/>
      <c r="B198" s="268"/>
      <c r="C198" s="269"/>
      <c r="D198" s="237" t="s">
        <v>176</v>
      </c>
      <c r="E198" s="270" t="s">
        <v>19</v>
      </c>
      <c r="F198" s="271" t="s">
        <v>252</v>
      </c>
      <c r="G198" s="269"/>
      <c r="H198" s="272">
        <v>8</v>
      </c>
      <c r="I198" s="273"/>
      <c r="J198" s="269"/>
      <c r="K198" s="269"/>
      <c r="L198" s="274"/>
      <c r="M198" s="275"/>
      <c r="N198" s="276"/>
      <c r="O198" s="276"/>
      <c r="P198" s="276"/>
      <c r="Q198" s="276"/>
      <c r="R198" s="276"/>
      <c r="S198" s="276"/>
      <c r="T198" s="277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78" t="s">
        <v>176</v>
      </c>
      <c r="AU198" s="278" t="s">
        <v>84</v>
      </c>
      <c r="AV198" s="16" t="s">
        <v>89</v>
      </c>
      <c r="AW198" s="16" t="s">
        <v>33</v>
      </c>
      <c r="AX198" s="16" t="s">
        <v>79</v>
      </c>
      <c r="AY198" s="278" t="s">
        <v>165</v>
      </c>
    </row>
    <row r="199" s="2" customFormat="1" ht="16.5" customHeight="1">
      <c r="A199" s="41"/>
      <c r="B199" s="42"/>
      <c r="C199" s="279" t="s">
        <v>454</v>
      </c>
      <c r="D199" s="279" t="s">
        <v>322</v>
      </c>
      <c r="E199" s="280" t="s">
        <v>1156</v>
      </c>
      <c r="F199" s="281" t="s">
        <v>1157</v>
      </c>
      <c r="G199" s="282" t="s">
        <v>314</v>
      </c>
      <c r="H199" s="283">
        <v>8</v>
      </c>
      <c r="I199" s="284"/>
      <c r="J199" s="285">
        <f>ROUND(I199*H199,2)</f>
        <v>0</v>
      </c>
      <c r="K199" s="281" t="s">
        <v>19</v>
      </c>
      <c r="L199" s="286"/>
      <c r="M199" s="287" t="s">
        <v>19</v>
      </c>
      <c r="N199" s="288" t="s">
        <v>43</v>
      </c>
      <c r="O199" s="87"/>
      <c r="P199" s="226">
        <f>O199*H199</f>
        <v>0</v>
      </c>
      <c r="Q199" s="226">
        <v>0.00020000000000000001</v>
      </c>
      <c r="R199" s="226">
        <f>Q199*H199</f>
        <v>0.0016000000000000001</v>
      </c>
      <c r="S199" s="226">
        <v>0</v>
      </c>
      <c r="T199" s="22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325</v>
      </c>
      <c r="AT199" s="228" t="s">
        <v>322</v>
      </c>
      <c r="AU199" s="228" t="s">
        <v>84</v>
      </c>
      <c r="AY199" s="20" t="s">
        <v>165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0" t="s">
        <v>79</v>
      </c>
      <c r="BK199" s="229">
        <f>ROUND(I199*H199,2)</f>
        <v>0</v>
      </c>
      <c r="BL199" s="20" t="s">
        <v>311</v>
      </c>
      <c r="BM199" s="228" t="s">
        <v>1158</v>
      </c>
    </row>
    <row r="200" s="13" customFormat="1">
      <c r="A200" s="13"/>
      <c r="B200" s="235"/>
      <c r="C200" s="236"/>
      <c r="D200" s="237" t="s">
        <v>176</v>
      </c>
      <c r="E200" s="238" t="s">
        <v>19</v>
      </c>
      <c r="F200" s="239" t="s">
        <v>223</v>
      </c>
      <c r="G200" s="236"/>
      <c r="H200" s="240">
        <v>8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176</v>
      </c>
      <c r="AU200" s="246" t="s">
        <v>84</v>
      </c>
      <c r="AV200" s="13" t="s">
        <v>84</v>
      </c>
      <c r="AW200" s="13" t="s">
        <v>33</v>
      </c>
      <c r="AX200" s="13" t="s">
        <v>79</v>
      </c>
      <c r="AY200" s="246" t="s">
        <v>165</v>
      </c>
    </row>
    <row r="201" s="2" customFormat="1" ht="16.5" customHeight="1">
      <c r="A201" s="41"/>
      <c r="B201" s="42"/>
      <c r="C201" s="217" t="s">
        <v>460</v>
      </c>
      <c r="D201" s="217" t="s">
        <v>167</v>
      </c>
      <c r="E201" s="218" t="s">
        <v>1159</v>
      </c>
      <c r="F201" s="219" t="s">
        <v>1160</v>
      </c>
      <c r="G201" s="220" t="s">
        <v>1119</v>
      </c>
      <c r="H201" s="221">
        <v>4</v>
      </c>
      <c r="I201" s="222"/>
      <c r="J201" s="223">
        <f>ROUND(I201*H201,2)</f>
        <v>0</v>
      </c>
      <c r="K201" s="219" t="s">
        <v>171</v>
      </c>
      <c r="L201" s="47"/>
      <c r="M201" s="224" t="s">
        <v>19</v>
      </c>
      <c r="N201" s="225" t="s">
        <v>43</v>
      </c>
      <c r="O201" s="87"/>
      <c r="P201" s="226">
        <f>O201*H201</f>
        <v>0</v>
      </c>
      <c r="Q201" s="226">
        <v>0</v>
      </c>
      <c r="R201" s="226">
        <f>Q201*H201</f>
        <v>0</v>
      </c>
      <c r="S201" s="226">
        <v>0.00156</v>
      </c>
      <c r="T201" s="227">
        <f>S201*H201</f>
        <v>0.0062399999999999999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8" t="s">
        <v>311</v>
      </c>
      <c r="AT201" s="228" t="s">
        <v>167</v>
      </c>
      <c r="AU201" s="228" t="s">
        <v>84</v>
      </c>
      <c r="AY201" s="20" t="s">
        <v>165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20" t="s">
        <v>79</v>
      </c>
      <c r="BK201" s="229">
        <f>ROUND(I201*H201,2)</f>
        <v>0</v>
      </c>
      <c r="BL201" s="20" t="s">
        <v>311</v>
      </c>
      <c r="BM201" s="228" t="s">
        <v>1161</v>
      </c>
    </row>
    <row r="202" s="2" customFormat="1">
      <c r="A202" s="41"/>
      <c r="B202" s="42"/>
      <c r="C202" s="43"/>
      <c r="D202" s="230" t="s">
        <v>174</v>
      </c>
      <c r="E202" s="43"/>
      <c r="F202" s="231" t="s">
        <v>1162</v>
      </c>
      <c r="G202" s="43"/>
      <c r="H202" s="43"/>
      <c r="I202" s="232"/>
      <c r="J202" s="43"/>
      <c r="K202" s="43"/>
      <c r="L202" s="47"/>
      <c r="M202" s="233"/>
      <c r="N202" s="23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174</v>
      </c>
      <c r="AU202" s="20" t="s">
        <v>84</v>
      </c>
    </row>
    <row r="203" s="13" customFormat="1">
      <c r="A203" s="13"/>
      <c r="B203" s="235"/>
      <c r="C203" s="236"/>
      <c r="D203" s="237" t="s">
        <v>176</v>
      </c>
      <c r="E203" s="238" t="s">
        <v>19</v>
      </c>
      <c r="F203" s="239" t="s">
        <v>105</v>
      </c>
      <c r="G203" s="236"/>
      <c r="H203" s="240">
        <v>4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176</v>
      </c>
      <c r="AU203" s="246" t="s">
        <v>84</v>
      </c>
      <c r="AV203" s="13" t="s">
        <v>84</v>
      </c>
      <c r="AW203" s="13" t="s">
        <v>33</v>
      </c>
      <c r="AX203" s="13" t="s">
        <v>79</v>
      </c>
      <c r="AY203" s="246" t="s">
        <v>165</v>
      </c>
    </row>
    <row r="204" s="2" customFormat="1" ht="16.5" customHeight="1">
      <c r="A204" s="41"/>
      <c r="B204" s="42"/>
      <c r="C204" s="217" t="s">
        <v>470</v>
      </c>
      <c r="D204" s="217" t="s">
        <v>167</v>
      </c>
      <c r="E204" s="218" t="s">
        <v>1163</v>
      </c>
      <c r="F204" s="219" t="s">
        <v>1164</v>
      </c>
      <c r="G204" s="220" t="s">
        <v>1119</v>
      </c>
      <c r="H204" s="221">
        <v>2</v>
      </c>
      <c r="I204" s="222"/>
      <c r="J204" s="223">
        <f>ROUND(I204*H204,2)</f>
        <v>0</v>
      </c>
      <c r="K204" s="219" t="s">
        <v>19</v>
      </c>
      <c r="L204" s="47"/>
      <c r="M204" s="224" t="s">
        <v>19</v>
      </c>
      <c r="N204" s="225" t="s">
        <v>43</v>
      </c>
      <c r="O204" s="87"/>
      <c r="P204" s="226">
        <f>O204*H204</f>
        <v>0</v>
      </c>
      <c r="Q204" s="226">
        <v>0.0018400000000000001</v>
      </c>
      <c r="R204" s="226">
        <f>Q204*H204</f>
        <v>0.0036800000000000001</v>
      </c>
      <c r="S204" s="226">
        <v>0</v>
      </c>
      <c r="T204" s="22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8" t="s">
        <v>311</v>
      </c>
      <c r="AT204" s="228" t="s">
        <v>167</v>
      </c>
      <c r="AU204" s="228" t="s">
        <v>84</v>
      </c>
      <c r="AY204" s="20" t="s">
        <v>165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20" t="s">
        <v>79</v>
      </c>
      <c r="BK204" s="229">
        <f>ROUND(I204*H204,2)</f>
        <v>0</v>
      </c>
      <c r="BL204" s="20" t="s">
        <v>311</v>
      </c>
      <c r="BM204" s="228" t="s">
        <v>1165</v>
      </c>
    </row>
    <row r="205" s="13" customFormat="1">
      <c r="A205" s="13"/>
      <c r="B205" s="235"/>
      <c r="C205" s="236"/>
      <c r="D205" s="237" t="s">
        <v>176</v>
      </c>
      <c r="E205" s="238" t="s">
        <v>19</v>
      </c>
      <c r="F205" s="239" t="s">
        <v>84</v>
      </c>
      <c r="G205" s="236"/>
      <c r="H205" s="240">
        <v>2</v>
      </c>
      <c r="I205" s="241"/>
      <c r="J205" s="236"/>
      <c r="K205" s="236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176</v>
      </c>
      <c r="AU205" s="246" t="s">
        <v>84</v>
      </c>
      <c r="AV205" s="13" t="s">
        <v>84</v>
      </c>
      <c r="AW205" s="13" t="s">
        <v>33</v>
      </c>
      <c r="AX205" s="13" t="s">
        <v>79</v>
      </c>
      <c r="AY205" s="246" t="s">
        <v>165</v>
      </c>
    </row>
    <row r="206" s="2" customFormat="1" ht="16.5" customHeight="1">
      <c r="A206" s="41"/>
      <c r="B206" s="42"/>
      <c r="C206" s="217" t="s">
        <v>476</v>
      </c>
      <c r="D206" s="217" t="s">
        <v>167</v>
      </c>
      <c r="E206" s="218" t="s">
        <v>1166</v>
      </c>
      <c r="F206" s="219" t="s">
        <v>1167</v>
      </c>
      <c r="G206" s="220" t="s">
        <v>1119</v>
      </c>
      <c r="H206" s="221">
        <v>2</v>
      </c>
      <c r="I206" s="222"/>
      <c r="J206" s="223">
        <f>ROUND(I206*H206,2)</f>
        <v>0</v>
      </c>
      <c r="K206" s="219" t="s">
        <v>171</v>
      </c>
      <c r="L206" s="47"/>
      <c r="M206" s="224" t="s">
        <v>19</v>
      </c>
      <c r="N206" s="225" t="s">
        <v>43</v>
      </c>
      <c r="O206" s="87"/>
      <c r="P206" s="226">
        <f>O206*H206</f>
        <v>0</v>
      </c>
      <c r="Q206" s="226">
        <v>0.00235914</v>
      </c>
      <c r="R206" s="226">
        <f>Q206*H206</f>
        <v>0.00471828</v>
      </c>
      <c r="S206" s="226">
        <v>0</v>
      </c>
      <c r="T206" s="22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8" t="s">
        <v>311</v>
      </c>
      <c r="AT206" s="228" t="s">
        <v>167</v>
      </c>
      <c r="AU206" s="228" t="s">
        <v>84</v>
      </c>
      <c r="AY206" s="20" t="s">
        <v>165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20" t="s">
        <v>79</v>
      </c>
      <c r="BK206" s="229">
        <f>ROUND(I206*H206,2)</f>
        <v>0</v>
      </c>
      <c r="BL206" s="20" t="s">
        <v>311</v>
      </c>
      <c r="BM206" s="228" t="s">
        <v>1168</v>
      </c>
    </row>
    <row r="207" s="2" customFormat="1">
      <c r="A207" s="41"/>
      <c r="B207" s="42"/>
      <c r="C207" s="43"/>
      <c r="D207" s="230" t="s">
        <v>174</v>
      </c>
      <c r="E207" s="43"/>
      <c r="F207" s="231" t="s">
        <v>1169</v>
      </c>
      <c r="G207" s="43"/>
      <c r="H207" s="43"/>
      <c r="I207" s="232"/>
      <c r="J207" s="43"/>
      <c r="K207" s="43"/>
      <c r="L207" s="47"/>
      <c r="M207" s="233"/>
      <c r="N207" s="23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174</v>
      </c>
      <c r="AU207" s="20" t="s">
        <v>84</v>
      </c>
    </row>
    <row r="208" s="13" customFormat="1">
      <c r="A208" s="13"/>
      <c r="B208" s="235"/>
      <c r="C208" s="236"/>
      <c r="D208" s="237" t="s">
        <v>176</v>
      </c>
      <c r="E208" s="238" t="s">
        <v>19</v>
      </c>
      <c r="F208" s="239" t="s">
        <v>84</v>
      </c>
      <c r="G208" s="236"/>
      <c r="H208" s="240">
        <v>2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176</v>
      </c>
      <c r="AU208" s="246" t="s">
        <v>84</v>
      </c>
      <c r="AV208" s="13" t="s">
        <v>84</v>
      </c>
      <c r="AW208" s="13" t="s">
        <v>33</v>
      </c>
      <c r="AX208" s="13" t="s">
        <v>79</v>
      </c>
      <c r="AY208" s="246" t="s">
        <v>165</v>
      </c>
    </row>
    <row r="209" s="2" customFormat="1" ht="16.5" customHeight="1">
      <c r="A209" s="41"/>
      <c r="B209" s="42"/>
      <c r="C209" s="217" t="s">
        <v>482</v>
      </c>
      <c r="D209" s="217" t="s">
        <v>167</v>
      </c>
      <c r="E209" s="218" t="s">
        <v>1170</v>
      </c>
      <c r="F209" s="219" t="s">
        <v>1171</v>
      </c>
      <c r="G209" s="220" t="s">
        <v>314</v>
      </c>
      <c r="H209" s="221">
        <v>2</v>
      </c>
      <c r="I209" s="222"/>
      <c r="J209" s="223">
        <f>ROUND(I209*H209,2)</f>
        <v>0</v>
      </c>
      <c r="K209" s="219" t="s">
        <v>171</v>
      </c>
      <c r="L209" s="47"/>
      <c r="M209" s="224" t="s">
        <v>19</v>
      </c>
      <c r="N209" s="225" t="s">
        <v>43</v>
      </c>
      <c r="O209" s="87"/>
      <c r="P209" s="226">
        <f>O209*H209</f>
        <v>0</v>
      </c>
      <c r="Q209" s="226">
        <v>0.0002375</v>
      </c>
      <c r="R209" s="226">
        <f>Q209*H209</f>
        <v>0.000475</v>
      </c>
      <c r="S209" s="226">
        <v>0</v>
      </c>
      <c r="T209" s="22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8" t="s">
        <v>311</v>
      </c>
      <c r="AT209" s="228" t="s">
        <v>167</v>
      </c>
      <c r="AU209" s="228" t="s">
        <v>84</v>
      </c>
      <c r="AY209" s="20" t="s">
        <v>165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20" t="s">
        <v>79</v>
      </c>
      <c r="BK209" s="229">
        <f>ROUND(I209*H209,2)</f>
        <v>0</v>
      </c>
      <c r="BL209" s="20" t="s">
        <v>311</v>
      </c>
      <c r="BM209" s="228" t="s">
        <v>1172</v>
      </c>
    </row>
    <row r="210" s="2" customFormat="1">
      <c r="A210" s="41"/>
      <c r="B210" s="42"/>
      <c r="C210" s="43"/>
      <c r="D210" s="230" t="s">
        <v>174</v>
      </c>
      <c r="E210" s="43"/>
      <c r="F210" s="231" t="s">
        <v>1173</v>
      </c>
      <c r="G210" s="43"/>
      <c r="H210" s="43"/>
      <c r="I210" s="232"/>
      <c r="J210" s="43"/>
      <c r="K210" s="43"/>
      <c r="L210" s="47"/>
      <c r="M210" s="233"/>
      <c r="N210" s="23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174</v>
      </c>
      <c r="AU210" s="20" t="s">
        <v>84</v>
      </c>
    </row>
    <row r="211" s="13" customFormat="1">
      <c r="A211" s="13"/>
      <c r="B211" s="235"/>
      <c r="C211" s="236"/>
      <c r="D211" s="237" t="s">
        <v>176</v>
      </c>
      <c r="E211" s="238" t="s">
        <v>19</v>
      </c>
      <c r="F211" s="239" t="s">
        <v>84</v>
      </c>
      <c r="G211" s="236"/>
      <c r="H211" s="240">
        <v>2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176</v>
      </c>
      <c r="AU211" s="246" t="s">
        <v>84</v>
      </c>
      <c r="AV211" s="13" t="s">
        <v>84</v>
      </c>
      <c r="AW211" s="13" t="s">
        <v>33</v>
      </c>
      <c r="AX211" s="13" t="s">
        <v>79</v>
      </c>
      <c r="AY211" s="246" t="s">
        <v>165</v>
      </c>
    </row>
    <row r="212" s="2" customFormat="1" ht="24.15" customHeight="1">
      <c r="A212" s="41"/>
      <c r="B212" s="42"/>
      <c r="C212" s="217" t="s">
        <v>488</v>
      </c>
      <c r="D212" s="217" t="s">
        <v>167</v>
      </c>
      <c r="E212" s="218" t="s">
        <v>1174</v>
      </c>
      <c r="F212" s="219" t="s">
        <v>1175</v>
      </c>
      <c r="G212" s="220" t="s">
        <v>509</v>
      </c>
      <c r="H212" s="221">
        <v>0.5</v>
      </c>
      <c r="I212" s="222"/>
      <c r="J212" s="223">
        <f>ROUND(I212*H212,2)</f>
        <v>0</v>
      </c>
      <c r="K212" s="219" t="s">
        <v>171</v>
      </c>
      <c r="L212" s="47"/>
      <c r="M212" s="224" t="s">
        <v>19</v>
      </c>
      <c r="N212" s="225" t="s">
        <v>43</v>
      </c>
      <c r="O212" s="87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8" t="s">
        <v>311</v>
      </c>
      <c r="AT212" s="228" t="s">
        <v>167</v>
      </c>
      <c r="AU212" s="228" t="s">
        <v>84</v>
      </c>
      <c r="AY212" s="20" t="s">
        <v>165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20" t="s">
        <v>79</v>
      </c>
      <c r="BK212" s="229">
        <f>ROUND(I212*H212,2)</f>
        <v>0</v>
      </c>
      <c r="BL212" s="20" t="s">
        <v>311</v>
      </c>
      <c r="BM212" s="228" t="s">
        <v>1176</v>
      </c>
    </row>
    <row r="213" s="2" customFormat="1">
      <c r="A213" s="41"/>
      <c r="B213" s="42"/>
      <c r="C213" s="43"/>
      <c r="D213" s="230" t="s">
        <v>174</v>
      </c>
      <c r="E213" s="43"/>
      <c r="F213" s="231" t="s">
        <v>1177</v>
      </c>
      <c r="G213" s="43"/>
      <c r="H213" s="43"/>
      <c r="I213" s="232"/>
      <c r="J213" s="43"/>
      <c r="K213" s="43"/>
      <c r="L213" s="47"/>
      <c r="M213" s="233"/>
      <c r="N213" s="23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174</v>
      </c>
      <c r="AU213" s="20" t="s">
        <v>84</v>
      </c>
    </row>
    <row r="214" s="12" customFormat="1" ht="22.8" customHeight="1">
      <c r="A214" s="12"/>
      <c r="B214" s="201"/>
      <c r="C214" s="202"/>
      <c r="D214" s="203" t="s">
        <v>71</v>
      </c>
      <c r="E214" s="215" t="s">
        <v>663</v>
      </c>
      <c r="F214" s="215" t="s">
        <v>664</v>
      </c>
      <c r="G214" s="202"/>
      <c r="H214" s="202"/>
      <c r="I214" s="205"/>
      <c r="J214" s="216">
        <f>BK214</f>
        <v>0</v>
      </c>
      <c r="K214" s="202"/>
      <c r="L214" s="207"/>
      <c r="M214" s="208"/>
      <c r="N214" s="209"/>
      <c r="O214" s="209"/>
      <c r="P214" s="210">
        <f>SUM(P215:P217)</f>
        <v>0</v>
      </c>
      <c r="Q214" s="209"/>
      <c r="R214" s="210">
        <f>SUM(R215:R217)</f>
        <v>0</v>
      </c>
      <c r="S214" s="209"/>
      <c r="T214" s="211">
        <f>SUM(T215:T217)</f>
        <v>0.34799999999999998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2" t="s">
        <v>84</v>
      </c>
      <c r="AT214" s="213" t="s">
        <v>71</v>
      </c>
      <c r="AU214" s="213" t="s">
        <v>79</v>
      </c>
      <c r="AY214" s="212" t="s">
        <v>165</v>
      </c>
      <c r="BK214" s="214">
        <f>SUM(BK215:BK217)</f>
        <v>0</v>
      </c>
    </row>
    <row r="215" s="2" customFormat="1" ht="24.15" customHeight="1">
      <c r="A215" s="41"/>
      <c r="B215" s="42"/>
      <c r="C215" s="217" t="s">
        <v>494</v>
      </c>
      <c r="D215" s="217" t="s">
        <v>167</v>
      </c>
      <c r="E215" s="218" t="s">
        <v>1178</v>
      </c>
      <c r="F215" s="219" t="s">
        <v>1179</v>
      </c>
      <c r="G215" s="220" t="s">
        <v>314</v>
      </c>
      <c r="H215" s="221">
        <v>2</v>
      </c>
      <c r="I215" s="222"/>
      <c r="J215" s="223">
        <f>ROUND(I215*H215,2)</f>
        <v>0</v>
      </c>
      <c r="K215" s="219" t="s">
        <v>171</v>
      </c>
      <c r="L215" s="47"/>
      <c r="M215" s="224" t="s">
        <v>19</v>
      </c>
      <c r="N215" s="225" t="s">
        <v>43</v>
      </c>
      <c r="O215" s="87"/>
      <c r="P215" s="226">
        <f>O215*H215</f>
        <v>0</v>
      </c>
      <c r="Q215" s="226">
        <v>0</v>
      </c>
      <c r="R215" s="226">
        <f>Q215*H215</f>
        <v>0</v>
      </c>
      <c r="S215" s="226">
        <v>0.17399999999999999</v>
      </c>
      <c r="T215" s="227">
        <f>S215*H215</f>
        <v>0.34799999999999998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8" t="s">
        <v>311</v>
      </c>
      <c r="AT215" s="228" t="s">
        <v>167</v>
      </c>
      <c r="AU215" s="228" t="s">
        <v>84</v>
      </c>
      <c r="AY215" s="20" t="s">
        <v>165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20" t="s">
        <v>79</v>
      </c>
      <c r="BK215" s="229">
        <f>ROUND(I215*H215,2)</f>
        <v>0</v>
      </c>
      <c r="BL215" s="20" t="s">
        <v>311</v>
      </c>
      <c r="BM215" s="228" t="s">
        <v>1180</v>
      </c>
    </row>
    <row r="216" s="2" customFormat="1">
      <c r="A216" s="41"/>
      <c r="B216" s="42"/>
      <c r="C216" s="43"/>
      <c r="D216" s="230" t="s">
        <v>174</v>
      </c>
      <c r="E216" s="43"/>
      <c r="F216" s="231" t="s">
        <v>1181</v>
      </c>
      <c r="G216" s="43"/>
      <c r="H216" s="43"/>
      <c r="I216" s="232"/>
      <c r="J216" s="43"/>
      <c r="K216" s="43"/>
      <c r="L216" s="47"/>
      <c r="M216" s="233"/>
      <c r="N216" s="23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174</v>
      </c>
      <c r="AU216" s="20" t="s">
        <v>84</v>
      </c>
    </row>
    <row r="217" s="13" customFormat="1">
      <c r="A217" s="13"/>
      <c r="B217" s="235"/>
      <c r="C217" s="236"/>
      <c r="D217" s="237" t="s">
        <v>176</v>
      </c>
      <c r="E217" s="238" t="s">
        <v>19</v>
      </c>
      <c r="F217" s="239" t="s">
        <v>84</v>
      </c>
      <c r="G217" s="236"/>
      <c r="H217" s="240">
        <v>2</v>
      </c>
      <c r="I217" s="241"/>
      <c r="J217" s="236"/>
      <c r="K217" s="236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176</v>
      </c>
      <c r="AU217" s="246" t="s">
        <v>84</v>
      </c>
      <c r="AV217" s="13" t="s">
        <v>84</v>
      </c>
      <c r="AW217" s="13" t="s">
        <v>33</v>
      </c>
      <c r="AX217" s="13" t="s">
        <v>79</v>
      </c>
      <c r="AY217" s="246" t="s">
        <v>165</v>
      </c>
    </row>
    <row r="218" s="12" customFormat="1" ht="22.8" customHeight="1">
      <c r="A218" s="12"/>
      <c r="B218" s="201"/>
      <c r="C218" s="202"/>
      <c r="D218" s="203" t="s">
        <v>71</v>
      </c>
      <c r="E218" s="215" t="s">
        <v>932</v>
      </c>
      <c r="F218" s="215" t="s">
        <v>933</v>
      </c>
      <c r="G218" s="202"/>
      <c r="H218" s="202"/>
      <c r="I218" s="205"/>
      <c r="J218" s="216">
        <f>BK218</f>
        <v>0</v>
      </c>
      <c r="K218" s="202"/>
      <c r="L218" s="207"/>
      <c r="M218" s="208"/>
      <c r="N218" s="209"/>
      <c r="O218" s="209"/>
      <c r="P218" s="210">
        <f>SUM(P219:P224)</f>
        <v>0</v>
      </c>
      <c r="Q218" s="209"/>
      <c r="R218" s="210">
        <f>SUM(R219:R224)</f>
        <v>0</v>
      </c>
      <c r="S218" s="209"/>
      <c r="T218" s="211">
        <f>SUM(T219:T224)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2" t="s">
        <v>105</v>
      </c>
      <c r="AT218" s="213" t="s">
        <v>71</v>
      </c>
      <c r="AU218" s="213" t="s">
        <v>79</v>
      </c>
      <c r="AY218" s="212" t="s">
        <v>165</v>
      </c>
      <c r="BK218" s="214">
        <f>SUM(BK219:BK224)</f>
        <v>0</v>
      </c>
    </row>
    <row r="219" s="2" customFormat="1" ht="16.5" customHeight="1">
      <c r="A219" s="41"/>
      <c r="B219" s="42"/>
      <c r="C219" s="217" t="s">
        <v>506</v>
      </c>
      <c r="D219" s="217" t="s">
        <v>167</v>
      </c>
      <c r="E219" s="218" t="s">
        <v>1182</v>
      </c>
      <c r="F219" s="219" t="s">
        <v>1183</v>
      </c>
      <c r="G219" s="220" t="s">
        <v>937</v>
      </c>
      <c r="H219" s="221">
        <v>30</v>
      </c>
      <c r="I219" s="222"/>
      <c r="J219" s="223">
        <f>ROUND(I219*H219,2)</f>
        <v>0</v>
      </c>
      <c r="K219" s="219" t="s">
        <v>171</v>
      </c>
      <c r="L219" s="47"/>
      <c r="M219" s="224" t="s">
        <v>19</v>
      </c>
      <c r="N219" s="225" t="s">
        <v>43</v>
      </c>
      <c r="O219" s="87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8" t="s">
        <v>938</v>
      </c>
      <c r="AT219" s="228" t="s">
        <v>167</v>
      </c>
      <c r="AU219" s="228" t="s">
        <v>84</v>
      </c>
      <c r="AY219" s="20" t="s">
        <v>165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20" t="s">
        <v>79</v>
      </c>
      <c r="BK219" s="229">
        <f>ROUND(I219*H219,2)</f>
        <v>0</v>
      </c>
      <c r="BL219" s="20" t="s">
        <v>938</v>
      </c>
      <c r="BM219" s="228" t="s">
        <v>1184</v>
      </c>
    </row>
    <row r="220" s="2" customFormat="1">
      <c r="A220" s="41"/>
      <c r="B220" s="42"/>
      <c r="C220" s="43"/>
      <c r="D220" s="230" t="s">
        <v>174</v>
      </c>
      <c r="E220" s="43"/>
      <c r="F220" s="231" t="s">
        <v>1185</v>
      </c>
      <c r="G220" s="43"/>
      <c r="H220" s="43"/>
      <c r="I220" s="232"/>
      <c r="J220" s="43"/>
      <c r="K220" s="43"/>
      <c r="L220" s="47"/>
      <c r="M220" s="233"/>
      <c r="N220" s="23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174</v>
      </c>
      <c r="AU220" s="20" t="s">
        <v>84</v>
      </c>
    </row>
    <row r="221" s="13" customFormat="1">
      <c r="A221" s="13"/>
      <c r="B221" s="235"/>
      <c r="C221" s="236"/>
      <c r="D221" s="237" t="s">
        <v>176</v>
      </c>
      <c r="E221" s="238" t="s">
        <v>19</v>
      </c>
      <c r="F221" s="239" t="s">
        <v>1186</v>
      </c>
      <c r="G221" s="236"/>
      <c r="H221" s="240">
        <v>30</v>
      </c>
      <c r="I221" s="241"/>
      <c r="J221" s="236"/>
      <c r="K221" s="236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176</v>
      </c>
      <c r="AU221" s="246" t="s">
        <v>84</v>
      </c>
      <c r="AV221" s="13" t="s">
        <v>84</v>
      </c>
      <c r="AW221" s="13" t="s">
        <v>33</v>
      </c>
      <c r="AX221" s="13" t="s">
        <v>72</v>
      </c>
      <c r="AY221" s="246" t="s">
        <v>165</v>
      </c>
    </row>
    <row r="222" s="16" customFormat="1">
      <c r="A222" s="16"/>
      <c r="B222" s="268"/>
      <c r="C222" s="269"/>
      <c r="D222" s="237" t="s">
        <v>176</v>
      </c>
      <c r="E222" s="270" t="s">
        <v>19</v>
      </c>
      <c r="F222" s="271" t="s">
        <v>252</v>
      </c>
      <c r="G222" s="269"/>
      <c r="H222" s="272">
        <v>30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78" t="s">
        <v>176</v>
      </c>
      <c r="AU222" s="278" t="s">
        <v>84</v>
      </c>
      <c r="AV222" s="16" t="s">
        <v>89</v>
      </c>
      <c r="AW222" s="16" t="s">
        <v>33</v>
      </c>
      <c r="AX222" s="16" t="s">
        <v>79</v>
      </c>
      <c r="AY222" s="278" t="s">
        <v>165</v>
      </c>
    </row>
    <row r="223" s="2" customFormat="1" ht="16.5" customHeight="1">
      <c r="A223" s="41"/>
      <c r="B223" s="42"/>
      <c r="C223" s="279" t="s">
        <v>512</v>
      </c>
      <c r="D223" s="279" t="s">
        <v>322</v>
      </c>
      <c r="E223" s="280" t="s">
        <v>1187</v>
      </c>
      <c r="F223" s="281" t="s">
        <v>1188</v>
      </c>
      <c r="G223" s="282" t="s">
        <v>19</v>
      </c>
      <c r="H223" s="283">
        <v>1</v>
      </c>
      <c r="I223" s="284"/>
      <c r="J223" s="285">
        <f>ROUND(I223*H223,2)</f>
        <v>0</v>
      </c>
      <c r="K223" s="281" t="s">
        <v>19</v>
      </c>
      <c r="L223" s="286"/>
      <c r="M223" s="287" t="s">
        <v>19</v>
      </c>
      <c r="N223" s="288" t="s">
        <v>43</v>
      </c>
      <c r="O223" s="87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8" t="s">
        <v>938</v>
      </c>
      <c r="AT223" s="228" t="s">
        <v>322</v>
      </c>
      <c r="AU223" s="228" t="s">
        <v>84</v>
      </c>
      <c r="AY223" s="20" t="s">
        <v>165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20" t="s">
        <v>79</v>
      </c>
      <c r="BK223" s="229">
        <f>ROUND(I223*H223,2)</f>
        <v>0</v>
      </c>
      <c r="BL223" s="20" t="s">
        <v>938</v>
      </c>
      <c r="BM223" s="228" t="s">
        <v>1189</v>
      </c>
    </row>
    <row r="224" s="13" customFormat="1">
      <c r="A224" s="13"/>
      <c r="B224" s="235"/>
      <c r="C224" s="236"/>
      <c r="D224" s="237" t="s">
        <v>176</v>
      </c>
      <c r="E224" s="238" t="s">
        <v>19</v>
      </c>
      <c r="F224" s="239" t="s">
        <v>79</v>
      </c>
      <c r="G224" s="236"/>
      <c r="H224" s="240">
        <v>1</v>
      </c>
      <c r="I224" s="241"/>
      <c r="J224" s="236"/>
      <c r="K224" s="236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176</v>
      </c>
      <c r="AU224" s="246" t="s">
        <v>84</v>
      </c>
      <c r="AV224" s="13" t="s">
        <v>84</v>
      </c>
      <c r="AW224" s="13" t="s">
        <v>33</v>
      </c>
      <c r="AX224" s="13" t="s">
        <v>79</v>
      </c>
      <c r="AY224" s="246" t="s">
        <v>165</v>
      </c>
    </row>
    <row r="225" s="12" customFormat="1" ht="25.92" customHeight="1">
      <c r="A225" s="12"/>
      <c r="B225" s="201"/>
      <c r="C225" s="202"/>
      <c r="D225" s="203" t="s">
        <v>71</v>
      </c>
      <c r="E225" s="204" t="s">
        <v>540</v>
      </c>
      <c r="F225" s="204" t="s">
        <v>541</v>
      </c>
      <c r="G225" s="202"/>
      <c r="H225" s="202"/>
      <c r="I225" s="205"/>
      <c r="J225" s="206">
        <f>BK225</f>
        <v>0</v>
      </c>
      <c r="K225" s="202"/>
      <c r="L225" s="207"/>
      <c r="M225" s="208"/>
      <c r="N225" s="209"/>
      <c r="O225" s="209"/>
      <c r="P225" s="210">
        <f>P226</f>
        <v>0</v>
      </c>
      <c r="Q225" s="209"/>
      <c r="R225" s="210">
        <f>R226</f>
        <v>0.023539999999999998</v>
      </c>
      <c r="S225" s="209"/>
      <c r="T225" s="211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2" t="s">
        <v>84</v>
      </c>
      <c r="AT225" s="213" t="s">
        <v>71</v>
      </c>
      <c r="AU225" s="213" t="s">
        <v>72</v>
      </c>
      <c r="AY225" s="212" t="s">
        <v>165</v>
      </c>
      <c r="BK225" s="214">
        <f>BK226</f>
        <v>0</v>
      </c>
    </row>
    <row r="226" s="12" customFormat="1" ht="22.8" customHeight="1">
      <c r="A226" s="12"/>
      <c r="B226" s="201"/>
      <c r="C226" s="202"/>
      <c r="D226" s="203" t="s">
        <v>71</v>
      </c>
      <c r="E226" s="215" t="s">
        <v>1190</v>
      </c>
      <c r="F226" s="215" t="s">
        <v>1191</v>
      </c>
      <c r="G226" s="202"/>
      <c r="H226" s="202"/>
      <c r="I226" s="205"/>
      <c r="J226" s="216">
        <f>BK226</f>
        <v>0</v>
      </c>
      <c r="K226" s="202"/>
      <c r="L226" s="207"/>
      <c r="M226" s="208"/>
      <c r="N226" s="209"/>
      <c r="O226" s="209"/>
      <c r="P226" s="210">
        <f>SUM(P227:P231)</f>
        <v>0</v>
      </c>
      <c r="Q226" s="209"/>
      <c r="R226" s="210">
        <f>SUM(R227:R231)</f>
        <v>0.023539999999999998</v>
      </c>
      <c r="S226" s="209"/>
      <c r="T226" s="211">
        <f>SUM(T227:T231)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2" t="s">
        <v>84</v>
      </c>
      <c r="AT226" s="213" t="s">
        <v>71</v>
      </c>
      <c r="AU226" s="213" t="s">
        <v>79</v>
      </c>
      <c r="AY226" s="212" t="s">
        <v>165</v>
      </c>
      <c r="BK226" s="214">
        <f>SUM(BK227:BK231)</f>
        <v>0</v>
      </c>
    </row>
    <row r="227" s="2" customFormat="1" ht="16.5" customHeight="1">
      <c r="A227" s="41"/>
      <c r="B227" s="42"/>
      <c r="C227" s="217" t="s">
        <v>517</v>
      </c>
      <c r="D227" s="217" t="s">
        <v>167</v>
      </c>
      <c r="E227" s="218" t="s">
        <v>1192</v>
      </c>
      <c r="F227" s="219" t="s">
        <v>1193</v>
      </c>
      <c r="G227" s="220" t="s">
        <v>1119</v>
      </c>
      <c r="H227" s="221">
        <v>2</v>
      </c>
      <c r="I227" s="222"/>
      <c r="J227" s="223">
        <f>ROUND(I227*H227,2)</f>
        <v>0</v>
      </c>
      <c r="K227" s="219" t="s">
        <v>171</v>
      </c>
      <c r="L227" s="47"/>
      <c r="M227" s="224" t="s">
        <v>19</v>
      </c>
      <c r="N227" s="225" t="s">
        <v>43</v>
      </c>
      <c r="O227" s="87"/>
      <c r="P227" s="226">
        <f>O227*H227</f>
        <v>0</v>
      </c>
      <c r="Q227" s="226">
        <v>0.00263</v>
      </c>
      <c r="R227" s="226">
        <f>Q227*H227</f>
        <v>0.0052599999999999999</v>
      </c>
      <c r="S227" s="226">
        <v>0</v>
      </c>
      <c r="T227" s="22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8" t="s">
        <v>311</v>
      </c>
      <c r="AT227" s="228" t="s">
        <v>167</v>
      </c>
      <c r="AU227" s="228" t="s">
        <v>84</v>
      </c>
      <c r="AY227" s="20" t="s">
        <v>165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20" t="s">
        <v>79</v>
      </c>
      <c r="BK227" s="229">
        <f>ROUND(I227*H227,2)</f>
        <v>0</v>
      </c>
      <c r="BL227" s="20" t="s">
        <v>311</v>
      </c>
      <c r="BM227" s="228" t="s">
        <v>1194</v>
      </c>
    </row>
    <row r="228" s="2" customFormat="1">
      <c r="A228" s="41"/>
      <c r="B228" s="42"/>
      <c r="C228" s="43"/>
      <c r="D228" s="230" t="s">
        <v>174</v>
      </c>
      <c r="E228" s="43"/>
      <c r="F228" s="231" t="s">
        <v>1195</v>
      </c>
      <c r="G228" s="43"/>
      <c r="H228" s="43"/>
      <c r="I228" s="232"/>
      <c r="J228" s="43"/>
      <c r="K228" s="43"/>
      <c r="L228" s="47"/>
      <c r="M228" s="233"/>
      <c r="N228" s="23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174</v>
      </c>
      <c r="AU228" s="20" t="s">
        <v>84</v>
      </c>
    </row>
    <row r="229" s="2" customFormat="1" ht="16.5" customHeight="1">
      <c r="A229" s="41"/>
      <c r="B229" s="42"/>
      <c r="C229" s="217" t="s">
        <v>523</v>
      </c>
      <c r="D229" s="217" t="s">
        <v>167</v>
      </c>
      <c r="E229" s="218" t="s">
        <v>1196</v>
      </c>
      <c r="F229" s="219" t="s">
        <v>1197</v>
      </c>
      <c r="G229" s="220" t="s">
        <v>1119</v>
      </c>
      <c r="H229" s="221">
        <v>2</v>
      </c>
      <c r="I229" s="222"/>
      <c r="J229" s="223">
        <f>ROUND(I229*H229,2)</f>
        <v>0</v>
      </c>
      <c r="K229" s="219" t="s">
        <v>171</v>
      </c>
      <c r="L229" s="47"/>
      <c r="M229" s="224" t="s">
        <v>19</v>
      </c>
      <c r="N229" s="225" t="s">
        <v>43</v>
      </c>
      <c r="O229" s="87"/>
      <c r="P229" s="226">
        <f>O229*H229</f>
        <v>0</v>
      </c>
      <c r="Q229" s="226">
        <v>0.0054200000000000003</v>
      </c>
      <c r="R229" s="226">
        <f>Q229*H229</f>
        <v>0.010840000000000001</v>
      </c>
      <c r="S229" s="226">
        <v>0</v>
      </c>
      <c r="T229" s="22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8" t="s">
        <v>311</v>
      </c>
      <c r="AT229" s="228" t="s">
        <v>167</v>
      </c>
      <c r="AU229" s="228" t="s">
        <v>84</v>
      </c>
      <c r="AY229" s="20" t="s">
        <v>165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20" t="s">
        <v>79</v>
      </c>
      <c r="BK229" s="229">
        <f>ROUND(I229*H229,2)</f>
        <v>0</v>
      </c>
      <c r="BL229" s="20" t="s">
        <v>311</v>
      </c>
      <c r="BM229" s="228" t="s">
        <v>1198</v>
      </c>
    </row>
    <row r="230" s="2" customFormat="1">
      <c r="A230" s="41"/>
      <c r="B230" s="42"/>
      <c r="C230" s="43"/>
      <c r="D230" s="230" t="s">
        <v>174</v>
      </c>
      <c r="E230" s="43"/>
      <c r="F230" s="231" t="s">
        <v>1199</v>
      </c>
      <c r="G230" s="43"/>
      <c r="H230" s="43"/>
      <c r="I230" s="232"/>
      <c r="J230" s="43"/>
      <c r="K230" s="43"/>
      <c r="L230" s="47"/>
      <c r="M230" s="233"/>
      <c r="N230" s="23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174</v>
      </c>
      <c r="AU230" s="20" t="s">
        <v>84</v>
      </c>
    </row>
    <row r="231" s="2" customFormat="1" ht="16.5" customHeight="1">
      <c r="A231" s="41"/>
      <c r="B231" s="42"/>
      <c r="C231" s="279" t="s">
        <v>528</v>
      </c>
      <c r="D231" s="279" t="s">
        <v>322</v>
      </c>
      <c r="E231" s="280" t="s">
        <v>1200</v>
      </c>
      <c r="F231" s="281" t="s">
        <v>1201</v>
      </c>
      <c r="G231" s="282" t="s">
        <v>314</v>
      </c>
      <c r="H231" s="283">
        <v>2</v>
      </c>
      <c r="I231" s="284"/>
      <c r="J231" s="285">
        <f>ROUND(I231*H231,2)</f>
        <v>0</v>
      </c>
      <c r="K231" s="281" t="s">
        <v>171</v>
      </c>
      <c r="L231" s="286"/>
      <c r="M231" s="287" t="s">
        <v>19</v>
      </c>
      <c r="N231" s="288" t="s">
        <v>43</v>
      </c>
      <c r="O231" s="87"/>
      <c r="P231" s="226">
        <f>O231*H231</f>
        <v>0</v>
      </c>
      <c r="Q231" s="226">
        <v>0.0037200000000000002</v>
      </c>
      <c r="R231" s="226">
        <f>Q231*H231</f>
        <v>0.0074400000000000004</v>
      </c>
      <c r="S231" s="226">
        <v>0</v>
      </c>
      <c r="T231" s="22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8" t="s">
        <v>325</v>
      </c>
      <c r="AT231" s="228" t="s">
        <v>322</v>
      </c>
      <c r="AU231" s="228" t="s">
        <v>84</v>
      </c>
      <c r="AY231" s="20" t="s">
        <v>165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20" t="s">
        <v>79</v>
      </c>
      <c r="BK231" s="229">
        <f>ROUND(I231*H231,2)</f>
        <v>0</v>
      </c>
      <c r="BL231" s="20" t="s">
        <v>311</v>
      </c>
      <c r="BM231" s="228" t="s">
        <v>1202</v>
      </c>
    </row>
    <row r="232" s="12" customFormat="1" ht="25.92" customHeight="1">
      <c r="A232" s="12"/>
      <c r="B232" s="201"/>
      <c r="C232" s="202"/>
      <c r="D232" s="203" t="s">
        <v>71</v>
      </c>
      <c r="E232" s="204" t="s">
        <v>942</v>
      </c>
      <c r="F232" s="204" t="s">
        <v>943</v>
      </c>
      <c r="G232" s="202"/>
      <c r="H232" s="202"/>
      <c r="I232" s="205"/>
      <c r="J232" s="206">
        <f>BK232</f>
        <v>0</v>
      </c>
      <c r="K232" s="202"/>
      <c r="L232" s="207"/>
      <c r="M232" s="208"/>
      <c r="N232" s="209"/>
      <c r="O232" s="209"/>
      <c r="P232" s="210">
        <f>SUM(P233:P235)</f>
        <v>0</v>
      </c>
      <c r="Q232" s="209"/>
      <c r="R232" s="210">
        <f>SUM(R233:R235)</f>
        <v>0</v>
      </c>
      <c r="S232" s="209"/>
      <c r="T232" s="211">
        <f>SUM(T233:T235)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2" t="s">
        <v>105</v>
      </c>
      <c r="AT232" s="213" t="s">
        <v>71</v>
      </c>
      <c r="AU232" s="213" t="s">
        <v>72</v>
      </c>
      <c r="AY232" s="212" t="s">
        <v>165</v>
      </c>
      <c r="BK232" s="214">
        <f>SUM(BK233:BK235)</f>
        <v>0</v>
      </c>
    </row>
    <row r="233" s="2" customFormat="1" ht="16.5" customHeight="1">
      <c r="A233" s="41"/>
      <c r="B233" s="42"/>
      <c r="C233" s="217" t="s">
        <v>535</v>
      </c>
      <c r="D233" s="217" t="s">
        <v>167</v>
      </c>
      <c r="E233" s="218" t="s">
        <v>1203</v>
      </c>
      <c r="F233" s="219" t="s">
        <v>1204</v>
      </c>
      <c r="G233" s="220" t="s">
        <v>947</v>
      </c>
      <c r="H233" s="221">
        <v>3</v>
      </c>
      <c r="I233" s="222"/>
      <c r="J233" s="223">
        <f>ROUND(I233*H233,2)</f>
        <v>0</v>
      </c>
      <c r="K233" s="219" t="s">
        <v>19</v>
      </c>
      <c r="L233" s="47"/>
      <c r="M233" s="224" t="s">
        <v>19</v>
      </c>
      <c r="N233" s="225" t="s">
        <v>43</v>
      </c>
      <c r="O233" s="87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8" t="s">
        <v>948</v>
      </c>
      <c r="AT233" s="228" t="s">
        <v>167</v>
      </c>
      <c r="AU233" s="228" t="s">
        <v>79</v>
      </c>
      <c r="AY233" s="20" t="s">
        <v>165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20" t="s">
        <v>79</v>
      </c>
      <c r="BK233" s="229">
        <f>ROUND(I233*H233,2)</f>
        <v>0</v>
      </c>
      <c r="BL233" s="20" t="s">
        <v>948</v>
      </c>
      <c r="BM233" s="228" t="s">
        <v>1205</v>
      </c>
    </row>
    <row r="234" s="13" customFormat="1">
      <c r="A234" s="13"/>
      <c r="B234" s="235"/>
      <c r="C234" s="236"/>
      <c r="D234" s="237" t="s">
        <v>176</v>
      </c>
      <c r="E234" s="238" t="s">
        <v>19</v>
      </c>
      <c r="F234" s="239" t="s">
        <v>1206</v>
      </c>
      <c r="G234" s="236"/>
      <c r="H234" s="240">
        <v>3</v>
      </c>
      <c r="I234" s="241"/>
      <c r="J234" s="236"/>
      <c r="K234" s="236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176</v>
      </c>
      <c r="AU234" s="246" t="s">
        <v>79</v>
      </c>
      <c r="AV234" s="13" t="s">
        <v>84</v>
      </c>
      <c r="AW234" s="13" t="s">
        <v>33</v>
      </c>
      <c r="AX234" s="13" t="s">
        <v>72</v>
      </c>
      <c r="AY234" s="246" t="s">
        <v>165</v>
      </c>
    </row>
    <row r="235" s="16" customFormat="1">
      <c r="A235" s="16"/>
      <c r="B235" s="268"/>
      <c r="C235" s="269"/>
      <c r="D235" s="237" t="s">
        <v>176</v>
      </c>
      <c r="E235" s="270" t="s">
        <v>19</v>
      </c>
      <c r="F235" s="271" t="s">
        <v>252</v>
      </c>
      <c r="G235" s="269"/>
      <c r="H235" s="272">
        <v>3</v>
      </c>
      <c r="I235" s="273"/>
      <c r="J235" s="269"/>
      <c r="K235" s="269"/>
      <c r="L235" s="274"/>
      <c r="M235" s="293"/>
      <c r="N235" s="294"/>
      <c r="O235" s="294"/>
      <c r="P235" s="294"/>
      <c r="Q235" s="294"/>
      <c r="R235" s="294"/>
      <c r="S235" s="294"/>
      <c r="T235" s="295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8" t="s">
        <v>176</v>
      </c>
      <c r="AU235" s="278" t="s">
        <v>79</v>
      </c>
      <c r="AV235" s="16" t="s">
        <v>89</v>
      </c>
      <c r="AW235" s="16" t="s">
        <v>33</v>
      </c>
      <c r="AX235" s="16" t="s">
        <v>79</v>
      </c>
      <c r="AY235" s="278" t="s">
        <v>165</v>
      </c>
    </row>
    <row r="236" s="2" customFormat="1" ht="6.96" customHeight="1">
      <c r="A236" s="41"/>
      <c r="B236" s="62"/>
      <c r="C236" s="63"/>
      <c r="D236" s="63"/>
      <c r="E236" s="63"/>
      <c r="F236" s="63"/>
      <c r="G236" s="63"/>
      <c r="H236" s="63"/>
      <c r="I236" s="63"/>
      <c r="J236" s="63"/>
      <c r="K236" s="63"/>
      <c r="L236" s="47"/>
      <c r="M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</row>
  </sheetData>
  <sheetProtection sheet="1" autoFilter="0" formatColumns="0" formatRows="0" objects="1" scenarios="1" spinCount="100000" saltValue="PLCMdyXCvXFJPSLwrbBIDC3LSMsgMrLmTvFqPBz0J2W8eUpafHVoUMHeRDEM7lAn11TYoNwHr388a/HXRPTq0g==" hashValue="aFHgmX/Y8J7P8tsljSSzcas2Tq7fkWLdtpvyRnN30TkjCPnOi9gRcwMDXs9XoT3brxQSD3MUSN6FK14aoRhAgA==" algorithmName="SHA-512" password="CC35"/>
  <autoFilter ref="C99:K23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hyperlinks>
    <hyperlink ref="F104" r:id="rId1" display="https://podminky.urs.cz/item/CS_URS_2024_02/721171803"/>
    <hyperlink ref="F107" r:id="rId2" display="https://podminky.urs.cz/item/CS_URS_2024_02/721171808"/>
    <hyperlink ref="F110" r:id="rId3" display="https://podminky.urs.cz/item/CS_URS_2024_02/721174005"/>
    <hyperlink ref="F113" r:id="rId4" display="https://podminky.urs.cz/item/CS_URS_2024_02/721174006"/>
    <hyperlink ref="F116" r:id="rId5" display="https://podminky.urs.cz/item/CS_URS_2024_02/721174024"/>
    <hyperlink ref="F119" r:id="rId6" display="https://podminky.urs.cz/item/CS_URS_2024_02/721174025"/>
    <hyperlink ref="F122" r:id="rId7" display="https://podminky.urs.cz/item/CS_URS_2024_02/721174042"/>
    <hyperlink ref="F125" r:id="rId8" display="https://podminky.urs.cz/item/CS_URS_2024_02/721174043"/>
    <hyperlink ref="F127" r:id="rId9" display="https://podminky.urs.cz/item/CS_URS_2024_02/721174063"/>
    <hyperlink ref="F130" r:id="rId10" display="https://podminky.urs.cz/item/CS_URS_2024_02/721194104"/>
    <hyperlink ref="F133" r:id="rId11" display="https://podminky.urs.cz/item/CS_URS_2024_02/721194109"/>
    <hyperlink ref="F136" r:id="rId12" display="https://podminky.urs.cz/item/CS_URS_2024_02/721274126"/>
    <hyperlink ref="F139" r:id="rId13" display="https://podminky.urs.cz/item/CS_URS_2024_02/721290111"/>
    <hyperlink ref="F143" r:id="rId14" display="https://podminky.urs.cz/item/CS_URS_2024_02/998721122"/>
    <hyperlink ref="F146" r:id="rId15" display="https://podminky.urs.cz/item/CS_URS_2024_02/722130801"/>
    <hyperlink ref="F149" r:id="rId16" display="https://podminky.urs.cz/item/CS_URS_2024_02/722174002"/>
    <hyperlink ref="F151" r:id="rId17" display="https://podminky.urs.cz/item/CS_URS_2024_02/722181231"/>
    <hyperlink ref="F153" r:id="rId18" display="https://podminky.urs.cz/item/CS_URS_2024_02/722190401"/>
    <hyperlink ref="F155" r:id="rId19" display="https://podminky.urs.cz/item/CS_URS_2024_02/722220132"/>
    <hyperlink ref="F157" r:id="rId20" display="https://podminky.urs.cz/item/CS_URS_2024_02/722231144"/>
    <hyperlink ref="F159" r:id="rId21" display="https://podminky.urs.cz/item/CS_URS_2024_02/722240122"/>
    <hyperlink ref="F161" r:id="rId22" display="https://podminky.urs.cz/item/CS_URS_2024_02/722290226"/>
    <hyperlink ref="F163" r:id="rId23" display="https://podminky.urs.cz/item/CS_URS_2024_02/722290234"/>
    <hyperlink ref="F167" r:id="rId24" display="https://podminky.urs.cz/item/CS_URS_2024_02/998722122"/>
    <hyperlink ref="F170" r:id="rId25" display="https://podminky.urs.cz/item/CS_URS_2024_02/725110811"/>
    <hyperlink ref="F174" r:id="rId26" display="https://podminky.urs.cz/item/CS_URS_2024_02/725112001"/>
    <hyperlink ref="F178" r:id="rId27" display="https://podminky.urs.cz/item/CS_URS_2024_02/725210821"/>
    <hyperlink ref="F181" r:id="rId28" display="https://podminky.urs.cz/item/CS_URS_2024_02/725211616"/>
    <hyperlink ref="F184" r:id="rId29" display="https://podminky.urs.cz/item/CS_URS_2024_02/725220842"/>
    <hyperlink ref="F187" r:id="rId30" display="https://podminky.urs.cz/item/CS_URS_2024_02/725222116"/>
    <hyperlink ref="F190" r:id="rId31" display="https://podminky.urs.cz/item/CS_URS_2024_02/725310823"/>
    <hyperlink ref="F193" r:id="rId32" display="https://podminky.urs.cz/item/CS_URS_2024_02/725311121"/>
    <hyperlink ref="F196" r:id="rId33" display="https://podminky.urs.cz/item/CS_URS_2024_02/725813111"/>
    <hyperlink ref="F202" r:id="rId34" display="https://podminky.urs.cz/item/CS_URS_2024_02/725820801"/>
    <hyperlink ref="F207" r:id="rId35" display="https://podminky.urs.cz/item/CS_URS_2024_02/725831315"/>
    <hyperlink ref="F210" r:id="rId36" display="https://podminky.urs.cz/item/CS_URS_2024_02/725861102"/>
    <hyperlink ref="F213" r:id="rId37" display="https://podminky.urs.cz/item/CS_URS_2024_02/998725122"/>
    <hyperlink ref="F216" r:id="rId38" display="https://podminky.urs.cz/item/CS_URS_2024_02/766812840"/>
    <hyperlink ref="F220" r:id="rId39" display="https://podminky.urs.cz/item/CS_URS_2024_02/HZS2211"/>
    <hyperlink ref="F228" r:id="rId40" display="https://podminky.urs.cz/item/CS_URS_2024_02/724242224"/>
    <hyperlink ref="F230" r:id="rId41" display="https://podminky.urs.cz/item/CS_URS_2024_02/72439910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79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Karlovice ON - oprava bytových jednotek</v>
      </c>
      <c r="F7" s="146"/>
      <c r="G7" s="146"/>
      <c r="H7" s="146"/>
      <c r="L7" s="23"/>
    </row>
    <row r="8">
      <c r="B8" s="23"/>
      <c r="D8" s="146" t="s">
        <v>114</v>
      </c>
      <c r="L8" s="23"/>
    </row>
    <row r="9" s="1" customFormat="1" ht="16.5" customHeight="1">
      <c r="B9" s="23"/>
      <c r="E9" s="147" t="s">
        <v>115</v>
      </c>
      <c r="F9" s="1"/>
      <c r="G9" s="1"/>
      <c r="H9" s="1"/>
      <c r="L9" s="23"/>
    </row>
    <row r="10" s="1" customFormat="1" ht="12" customHeight="1">
      <c r="B10" s="23"/>
      <c r="D10" s="146" t="s">
        <v>116</v>
      </c>
      <c r="L10" s="23"/>
    </row>
    <row r="11" s="2" customFormat="1" ht="16.5" customHeight="1">
      <c r="A11" s="41"/>
      <c r="B11" s="47"/>
      <c r="C11" s="41"/>
      <c r="D11" s="41"/>
      <c r="E11" s="148" t="s">
        <v>1001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1207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1208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1" t="str">
        <f>'Rekapitulace stavby'!AN8</f>
        <v>5. 9. 2024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19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27</v>
      </c>
      <c r="F19" s="41"/>
      <c r="G19" s="41"/>
      <c r="H19" s="41"/>
      <c r="I19" s="146" t="s">
        <v>28</v>
      </c>
      <c r="J19" s="136" t="s">
        <v>19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29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28</v>
      </c>
      <c r="J22" s="36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31</v>
      </c>
      <c r="E24" s="41"/>
      <c r="F24" s="41"/>
      <c r="G24" s="41"/>
      <c r="H24" s="41"/>
      <c r="I24" s="146" t="s">
        <v>26</v>
      </c>
      <c r="J24" s="136" t="s">
        <v>19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32</v>
      </c>
      <c r="F25" s="41"/>
      <c r="G25" s="41"/>
      <c r="H25" s="41"/>
      <c r="I25" s="146" t="s">
        <v>28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34</v>
      </c>
      <c r="E27" s="41"/>
      <c r="F27" s="41"/>
      <c r="G27" s="41"/>
      <c r="H27" s="41"/>
      <c r="I27" s="146" t="s">
        <v>26</v>
      </c>
      <c r="J27" s="136" t="s">
        <v>19</v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120</v>
      </c>
      <c r="F28" s="41"/>
      <c r="G28" s="41"/>
      <c r="H28" s="41"/>
      <c r="I28" s="146" t="s">
        <v>28</v>
      </c>
      <c r="J28" s="136" t="s">
        <v>19</v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36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19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38</v>
      </c>
      <c r="E34" s="41"/>
      <c r="F34" s="41"/>
      <c r="G34" s="41"/>
      <c r="H34" s="41"/>
      <c r="I34" s="41"/>
      <c r="J34" s="158">
        <f>ROUND(J100,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40</v>
      </c>
      <c r="G36" s="41"/>
      <c r="H36" s="41"/>
      <c r="I36" s="159" t="s">
        <v>39</v>
      </c>
      <c r="J36" s="159" t="s">
        <v>41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42</v>
      </c>
      <c r="E37" s="146" t="s">
        <v>43</v>
      </c>
      <c r="F37" s="160">
        <f>ROUND((SUM(BE100:BE221)),  2)</f>
        <v>0</v>
      </c>
      <c r="G37" s="41"/>
      <c r="H37" s="41"/>
      <c r="I37" s="161">
        <v>0.20999999999999999</v>
      </c>
      <c r="J37" s="160">
        <f>ROUND(((SUM(BE100:BE221))*I37),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44</v>
      </c>
      <c r="F38" s="160">
        <f>ROUND((SUM(BF100:BF221)),  2)</f>
        <v>0</v>
      </c>
      <c r="G38" s="41"/>
      <c r="H38" s="41"/>
      <c r="I38" s="161">
        <v>0.14999999999999999</v>
      </c>
      <c r="J38" s="160">
        <f>ROUND(((SUM(BF100:BF221))*I38),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45</v>
      </c>
      <c r="F39" s="160">
        <f>ROUND((SUM(BG100:BG221)),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46</v>
      </c>
      <c r="F40" s="160">
        <f>ROUND((SUM(BH100:BH221)),  2)</f>
        <v>0</v>
      </c>
      <c r="G40" s="41"/>
      <c r="H40" s="41"/>
      <c r="I40" s="161">
        <v>0.14999999999999999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47</v>
      </c>
      <c r="F41" s="160">
        <f>ROUND((SUM(BI100:BI221)),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48</v>
      </c>
      <c r="E43" s="164"/>
      <c r="F43" s="164"/>
      <c r="G43" s="165" t="s">
        <v>49</v>
      </c>
      <c r="H43" s="166" t="s">
        <v>50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121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Karlovice ON - oprava bytových jednotek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114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115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116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174" t="s">
        <v>1001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1207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TČ - ÚT+tepelné čerpadlo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 xml:space="preserve"> žel. zastávka Karlovice</v>
      </c>
      <c r="G60" s="43"/>
      <c r="H60" s="43"/>
      <c r="I60" s="35" t="s">
        <v>23</v>
      </c>
      <c r="J60" s="75" t="str">
        <f>IF(J16="","",J16)</f>
        <v>5. 9. 2024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 xml:space="preserve"> Správa železnic, státní organizace</v>
      </c>
      <c r="G62" s="43"/>
      <c r="H62" s="43"/>
      <c r="I62" s="35" t="s">
        <v>31</v>
      </c>
      <c r="J62" s="39" t="str">
        <f>E25</f>
        <v xml:space="preserve"> Ing. Jaromír Benka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29</v>
      </c>
      <c r="D63" s="43"/>
      <c r="E63" s="43"/>
      <c r="F63" s="30" t="str">
        <f>IF(E22="","",E22)</f>
        <v>Vyplň údaj</v>
      </c>
      <c r="G63" s="43"/>
      <c r="H63" s="43"/>
      <c r="I63" s="35" t="s">
        <v>34</v>
      </c>
      <c r="J63" s="39" t="str">
        <f>E28</f>
        <v xml:space="preserve"> 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122</v>
      </c>
      <c r="D65" s="176"/>
      <c r="E65" s="176"/>
      <c r="F65" s="176"/>
      <c r="G65" s="176"/>
      <c r="H65" s="176"/>
      <c r="I65" s="176"/>
      <c r="J65" s="177" t="s">
        <v>123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70</v>
      </c>
      <c r="D67" s="43"/>
      <c r="E67" s="43"/>
      <c r="F67" s="43"/>
      <c r="G67" s="43"/>
      <c r="H67" s="43"/>
      <c r="I67" s="43"/>
      <c r="J67" s="105">
        <f>J100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124</v>
      </c>
    </row>
    <row r="68" s="9" customFormat="1" ht="24.96" customHeight="1">
      <c r="A68" s="9"/>
      <c r="B68" s="179"/>
      <c r="C68" s="180"/>
      <c r="D68" s="181" t="s">
        <v>125</v>
      </c>
      <c r="E68" s="182"/>
      <c r="F68" s="182"/>
      <c r="G68" s="182"/>
      <c r="H68" s="182"/>
      <c r="I68" s="182"/>
      <c r="J68" s="183">
        <f>J101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1209</v>
      </c>
      <c r="E69" s="187"/>
      <c r="F69" s="187"/>
      <c r="G69" s="187"/>
      <c r="H69" s="187"/>
      <c r="I69" s="187"/>
      <c r="J69" s="188">
        <f>J102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1210</v>
      </c>
      <c r="E70" s="187"/>
      <c r="F70" s="187"/>
      <c r="G70" s="187"/>
      <c r="H70" s="187"/>
      <c r="I70" s="187"/>
      <c r="J70" s="188">
        <f>J125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9"/>
      <c r="C71" s="180"/>
      <c r="D71" s="181" t="s">
        <v>138</v>
      </c>
      <c r="E71" s="182"/>
      <c r="F71" s="182"/>
      <c r="G71" s="182"/>
      <c r="H71" s="182"/>
      <c r="I71" s="182"/>
      <c r="J71" s="183">
        <f>J129</f>
        <v>0</v>
      </c>
      <c r="K71" s="180"/>
      <c r="L71" s="18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5"/>
      <c r="C72" s="127"/>
      <c r="D72" s="186" t="s">
        <v>1211</v>
      </c>
      <c r="E72" s="187"/>
      <c r="F72" s="187"/>
      <c r="G72" s="187"/>
      <c r="H72" s="187"/>
      <c r="I72" s="187"/>
      <c r="J72" s="188">
        <f>J130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1212</v>
      </c>
      <c r="E73" s="187"/>
      <c r="F73" s="187"/>
      <c r="G73" s="187"/>
      <c r="H73" s="187"/>
      <c r="I73" s="187"/>
      <c r="J73" s="188">
        <f>J145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27"/>
      <c r="D74" s="186" t="s">
        <v>1213</v>
      </c>
      <c r="E74" s="187"/>
      <c r="F74" s="187"/>
      <c r="G74" s="187"/>
      <c r="H74" s="187"/>
      <c r="I74" s="187"/>
      <c r="J74" s="188">
        <f>J162</f>
        <v>0</v>
      </c>
      <c r="K74" s="127"/>
      <c r="L74" s="18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27"/>
      <c r="D75" s="186" t="s">
        <v>1214</v>
      </c>
      <c r="E75" s="187"/>
      <c r="F75" s="187"/>
      <c r="G75" s="187"/>
      <c r="H75" s="187"/>
      <c r="I75" s="187"/>
      <c r="J75" s="188">
        <f>J188</f>
        <v>0</v>
      </c>
      <c r="K75" s="127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9"/>
      <c r="C76" s="180"/>
      <c r="D76" s="181" t="s">
        <v>149</v>
      </c>
      <c r="E76" s="182"/>
      <c r="F76" s="182"/>
      <c r="G76" s="182"/>
      <c r="H76" s="182"/>
      <c r="I76" s="182"/>
      <c r="J76" s="183">
        <f>J218</f>
        <v>0</v>
      </c>
      <c r="K76" s="180"/>
      <c r="L76" s="184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6" t="s">
        <v>150</v>
      </c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16</v>
      </c>
      <c r="D85" s="43"/>
      <c r="E85" s="43"/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173" t="str">
        <f>E7</f>
        <v>Karlovice ON - oprava bytových jednotek</v>
      </c>
      <c r="F86" s="35"/>
      <c r="G86" s="35"/>
      <c r="H86" s="35"/>
      <c r="I86" s="43"/>
      <c r="J86" s="43"/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" customFormat="1" ht="12" customHeight="1">
      <c r="B87" s="24"/>
      <c r="C87" s="35" t="s">
        <v>114</v>
      </c>
      <c r="D87" s="25"/>
      <c r="E87" s="25"/>
      <c r="F87" s="25"/>
      <c r="G87" s="25"/>
      <c r="H87" s="25"/>
      <c r="I87" s="25"/>
      <c r="J87" s="25"/>
      <c r="K87" s="25"/>
      <c r="L87" s="23"/>
    </row>
    <row r="88" s="1" customFormat="1" ht="16.5" customHeight="1">
      <c r="B88" s="24"/>
      <c r="C88" s="25"/>
      <c r="D88" s="25"/>
      <c r="E88" s="173" t="s">
        <v>115</v>
      </c>
      <c r="F88" s="25"/>
      <c r="G88" s="25"/>
      <c r="H88" s="25"/>
      <c r="I88" s="25"/>
      <c r="J88" s="25"/>
      <c r="K88" s="25"/>
      <c r="L88" s="23"/>
    </row>
    <row r="89" s="1" customFormat="1" ht="12" customHeight="1">
      <c r="B89" s="24"/>
      <c r="C89" s="35" t="s">
        <v>116</v>
      </c>
      <c r="D89" s="25"/>
      <c r="E89" s="25"/>
      <c r="F89" s="25"/>
      <c r="G89" s="25"/>
      <c r="H89" s="25"/>
      <c r="I89" s="25"/>
      <c r="J89" s="25"/>
      <c r="K89" s="25"/>
      <c r="L89" s="23"/>
    </row>
    <row r="90" s="2" customFormat="1" ht="16.5" customHeight="1">
      <c r="A90" s="41"/>
      <c r="B90" s="42"/>
      <c r="C90" s="43"/>
      <c r="D90" s="43"/>
      <c r="E90" s="174" t="s">
        <v>1001</v>
      </c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1207</v>
      </c>
      <c r="D91" s="43"/>
      <c r="E91" s="43"/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6.5" customHeight="1">
      <c r="A92" s="41"/>
      <c r="B92" s="42"/>
      <c r="C92" s="43"/>
      <c r="D92" s="43"/>
      <c r="E92" s="72" t="str">
        <f>E13</f>
        <v>TČ - ÚT+tepelné čerpadlo</v>
      </c>
      <c r="F92" s="43"/>
      <c r="G92" s="43"/>
      <c r="H92" s="43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21</v>
      </c>
      <c r="D94" s="43"/>
      <c r="E94" s="43"/>
      <c r="F94" s="30" t="str">
        <f>F16</f>
        <v xml:space="preserve"> žel. zastávka Karlovice</v>
      </c>
      <c r="G94" s="43"/>
      <c r="H94" s="43"/>
      <c r="I94" s="35" t="s">
        <v>23</v>
      </c>
      <c r="J94" s="75" t="str">
        <f>IF(J16="","",J16)</f>
        <v>5. 9. 2024</v>
      </c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25</v>
      </c>
      <c r="D96" s="43"/>
      <c r="E96" s="43"/>
      <c r="F96" s="30" t="str">
        <f>E19</f>
        <v xml:space="preserve"> Správa železnic, státní organizace</v>
      </c>
      <c r="G96" s="43"/>
      <c r="H96" s="43"/>
      <c r="I96" s="35" t="s">
        <v>31</v>
      </c>
      <c r="J96" s="39" t="str">
        <f>E25</f>
        <v xml:space="preserve"> Ing. Jaromír Benka</v>
      </c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5.15" customHeight="1">
      <c r="A97" s="41"/>
      <c r="B97" s="42"/>
      <c r="C97" s="35" t="s">
        <v>29</v>
      </c>
      <c r="D97" s="43"/>
      <c r="E97" s="43"/>
      <c r="F97" s="30" t="str">
        <f>IF(E22="","",E22)</f>
        <v>Vyplň údaj</v>
      </c>
      <c r="G97" s="43"/>
      <c r="H97" s="43"/>
      <c r="I97" s="35" t="s">
        <v>34</v>
      </c>
      <c r="J97" s="39" t="str">
        <f>E28</f>
        <v xml:space="preserve"> </v>
      </c>
      <c r="K97" s="4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0.32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9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11" customFormat="1" ht="29.28" customHeight="1">
      <c r="A99" s="190"/>
      <c r="B99" s="191"/>
      <c r="C99" s="192" t="s">
        <v>151</v>
      </c>
      <c r="D99" s="193" t="s">
        <v>57</v>
      </c>
      <c r="E99" s="193" t="s">
        <v>53</v>
      </c>
      <c r="F99" s="193" t="s">
        <v>54</v>
      </c>
      <c r="G99" s="193" t="s">
        <v>152</v>
      </c>
      <c r="H99" s="193" t="s">
        <v>153</v>
      </c>
      <c r="I99" s="193" t="s">
        <v>154</v>
      </c>
      <c r="J99" s="193" t="s">
        <v>123</v>
      </c>
      <c r="K99" s="194" t="s">
        <v>155</v>
      </c>
      <c r="L99" s="195"/>
      <c r="M99" s="95" t="s">
        <v>19</v>
      </c>
      <c r="N99" s="96" t="s">
        <v>42</v>
      </c>
      <c r="O99" s="96" t="s">
        <v>156</v>
      </c>
      <c r="P99" s="96" t="s">
        <v>157</v>
      </c>
      <c r="Q99" s="96" t="s">
        <v>158</v>
      </c>
      <c r="R99" s="96" t="s">
        <v>159</v>
      </c>
      <c r="S99" s="96" t="s">
        <v>160</v>
      </c>
      <c r="T99" s="97" t="s">
        <v>161</v>
      </c>
      <c r="U99" s="190"/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</row>
    <row r="100" s="2" customFormat="1" ht="22.8" customHeight="1">
      <c r="A100" s="41"/>
      <c r="B100" s="42"/>
      <c r="C100" s="102" t="s">
        <v>162</v>
      </c>
      <c r="D100" s="43"/>
      <c r="E100" s="43"/>
      <c r="F100" s="43"/>
      <c r="G100" s="43"/>
      <c r="H100" s="43"/>
      <c r="I100" s="43"/>
      <c r="J100" s="196">
        <f>BK100</f>
        <v>0</v>
      </c>
      <c r="K100" s="43"/>
      <c r="L100" s="47"/>
      <c r="M100" s="98"/>
      <c r="N100" s="197"/>
      <c r="O100" s="99"/>
      <c r="P100" s="198">
        <f>P101+P129+P218</f>
        <v>0</v>
      </c>
      <c r="Q100" s="99"/>
      <c r="R100" s="198">
        <f>R101+R129+R218</f>
        <v>9.169882252199999</v>
      </c>
      <c r="S100" s="99"/>
      <c r="T100" s="199">
        <f>T101+T129+T218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71</v>
      </c>
      <c r="AU100" s="20" t="s">
        <v>124</v>
      </c>
      <c r="BK100" s="200">
        <f>BK101+BK129+BK218</f>
        <v>0</v>
      </c>
    </row>
    <row r="101" s="12" customFormat="1" ht="25.92" customHeight="1">
      <c r="A101" s="12"/>
      <c r="B101" s="201"/>
      <c r="C101" s="202"/>
      <c r="D101" s="203" t="s">
        <v>71</v>
      </c>
      <c r="E101" s="204" t="s">
        <v>163</v>
      </c>
      <c r="F101" s="204" t="s">
        <v>164</v>
      </c>
      <c r="G101" s="202"/>
      <c r="H101" s="202"/>
      <c r="I101" s="205"/>
      <c r="J101" s="206">
        <f>BK101</f>
        <v>0</v>
      </c>
      <c r="K101" s="202"/>
      <c r="L101" s="207"/>
      <c r="M101" s="208"/>
      <c r="N101" s="209"/>
      <c r="O101" s="209"/>
      <c r="P101" s="210">
        <f>P102+P125</f>
        <v>0</v>
      </c>
      <c r="Q101" s="209"/>
      <c r="R101" s="210">
        <f>R102+R125</f>
        <v>7.505609999999999</v>
      </c>
      <c r="S101" s="209"/>
      <c r="T101" s="211">
        <f>T102+T125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2" t="s">
        <v>79</v>
      </c>
      <c r="AT101" s="213" t="s">
        <v>71</v>
      </c>
      <c r="AU101" s="213" t="s">
        <v>72</v>
      </c>
      <c r="AY101" s="212" t="s">
        <v>165</v>
      </c>
      <c r="BK101" s="214">
        <f>BK102+BK125</f>
        <v>0</v>
      </c>
    </row>
    <row r="102" s="12" customFormat="1" ht="22.8" customHeight="1">
      <c r="A102" s="12"/>
      <c r="B102" s="201"/>
      <c r="C102" s="202"/>
      <c r="D102" s="203" t="s">
        <v>71</v>
      </c>
      <c r="E102" s="215" t="s">
        <v>79</v>
      </c>
      <c r="F102" s="215" t="s">
        <v>1215</v>
      </c>
      <c r="G102" s="202"/>
      <c r="H102" s="202"/>
      <c r="I102" s="205"/>
      <c r="J102" s="216">
        <f>BK102</f>
        <v>0</v>
      </c>
      <c r="K102" s="202"/>
      <c r="L102" s="207"/>
      <c r="M102" s="208"/>
      <c r="N102" s="209"/>
      <c r="O102" s="209"/>
      <c r="P102" s="210">
        <f>SUM(P103:P124)</f>
        <v>0</v>
      </c>
      <c r="Q102" s="209"/>
      <c r="R102" s="210">
        <f>SUM(R103:R124)</f>
        <v>0</v>
      </c>
      <c r="S102" s="209"/>
      <c r="T102" s="211">
        <f>SUM(T103:T124)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2" t="s">
        <v>79</v>
      </c>
      <c r="AT102" s="213" t="s">
        <v>71</v>
      </c>
      <c r="AU102" s="213" t="s">
        <v>79</v>
      </c>
      <c r="AY102" s="212" t="s">
        <v>165</v>
      </c>
      <c r="BK102" s="214">
        <f>SUM(BK103:BK124)</f>
        <v>0</v>
      </c>
    </row>
    <row r="103" s="2" customFormat="1" ht="24.15" customHeight="1">
      <c r="A103" s="41"/>
      <c r="B103" s="42"/>
      <c r="C103" s="217" t="s">
        <v>79</v>
      </c>
      <c r="D103" s="217" t="s">
        <v>167</v>
      </c>
      <c r="E103" s="218" t="s">
        <v>1216</v>
      </c>
      <c r="F103" s="219" t="s">
        <v>1217</v>
      </c>
      <c r="G103" s="220" t="s">
        <v>283</v>
      </c>
      <c r="H103" s="221">
        <v>3</v>
      </c>
      <c r="I103" s="222"/>
      <c r="J103" s="223">
        <f>ROUND(I103*H103,2)</f>
        <v>0</v>
      </c>
      <c r="K103" s="219" t="s">
        <v>171</v>
      </c>
      <c r="L103" s="47"/>
      <c r="M103" s="224" t="s">
        <v>19</v>
      </c>
      <c r="N103" s="225" t="s">
        <v>44</v>
      </c>
      <c r="O103" s="87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8" t="s">
        <v>105</v>
      </c>
      <c r="AT103" s="228" t="s">
        <v>167</v>
      </c>
      <c r="AU103" s="228" t="s">
        <v>84</v>
      </c>
      <c r="AY103" s="20" t="s">
        <v>165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0" t="s">
        <v>84</v>
      </c>
      <c r="BK103" s="229">
        <f>ROUND(I103*H103,2)</f>
        <v>0</v>
      </c>
      <c r="BL103" s="20" t="s">
        <v>105</v>
      </c>
      <c r="BM103" s="228" t="s">
        <v>1218</v>
      </c>
    </row>
    <row r="104" s="2" customFormat="1">
      <c r="A104" s="41"/>
      <c r="B104" s="42"/>
      <c r="C104" s="43"/>
      <c r="D104" s="230" t="s">
        <v>174</v>
      </c>
      <c r="E104" s="43"/>
      <c r="F104" s="231" t="s">
        <v>1219</v>
      </c>
      <c r="G104" s="43"/>
      <c r="H104" s="43"/>
      <c r="I104" s="232"/>
      <c r="J104" s="43"/>
      <c r="K104" s="43"/>
      <c r="L104" s="47"/>
      <c r="M104" s="233"/>
      <c r="N104" s="23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174</v>
      </c>
      <c r="AU104" s="20" t="s">
        <v>84</v>
      </c>
    </row>
    <row r="105" s="13" customFormat="1">
      <c r="A105" s="13"/>
      <c r="B105" s="235"/>
      <c r="C105" s="236"/>
      <c r="D105" s="237" t="s">
        <v>176</v>
      </c>
      <c r="E105" s="238" t="s">
        <v>19</v>
      </c>
      <c r="F105" s="239" t="s">
        <v>1220</v>
      </c>
      <c r="G105" s="236"/>
      <c r="H105" s="240">
        <v>3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176</v>
      </c>
      <c r="AU105" s="246" t="s">
        <v>84</v>
      </c>
      <c r="AV105" s="13" t="s">
        <v>84</v>
      </c>
      <c r="AW105" s="13" t="s">
        <v>33</v>
      </c>
      <c r="AX105" s="13" t="s">
        <v>79</v>
      </c>
      <c r="AY105" s="246" t="s">
        <v>165</v>
      </c>
    </row>
    <row r="106" s="2" customFormat="1" ht="33" customHeight="1">
      <c r="A106" s="41"/>
      <c r="B106" s="42"/>
      <c r="C106" s="217" t="s">
        <v>84</v>
      </c>
      <c r="D106" s="217" t="s">
        <v>167</v>
      </c>
      <c r="E106" s="218" t="s">
        <v>1221</v>
      </c>
      <c r="F106" s="219" t="s">
        <v>1222</v>
      </c>
      <c r="G106" s="220" t="s">
        <v>283</v>
      </c>
      <c r="H106" s="221">
        <v>3</v>
      </c>
      <c r="I106" s="222"/>
      <c r="J106" s="223">
        <f>ROUND(I106*H106,2)</f>
        <v>0</v>
      </c>
      <c r="K106" s="219" t="s">
        <v>171</v>
      </c>
      <c r="L106" s="47"/>
      <c r="M106" s="224" t="s">
        <v>19</v>
      </c>
      <c r="N106" s="225" t="s">
        <v>44</v>
      </c>
      <c r="O106" s="87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105</v>
      </c>
      <c r="AT106" s="228" t="s">
        <v>167</v>
      </c>
      <c r="AU106" s="228" t="s">
        <v>84</v>
      </c>
      <c r="AY106" s="20" t="s">
        <v>165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0" t="s">
        <v>84</v>
      </c>
      <c r="BK106" s="229">
        <f>ROUND(I106*H106,2)</f>
        <v>0</v>
      </c>
      <c r="BL106" s="20" t="s">
        <v>105</v>
      </c>
      <c r="BM106" s="228" t="s">
        <v>1223</v>
      </c>
    </row>
    <row r="107" s="2" customFormat="1">
      <c r="A107" s="41"/>
      <c r="B107" s="42"/>
      <c r="C107" s="43"/>
      <c r="D107" s="230" t="s">
        <v>174</v>
      </c>
      <c r="E107" s="43"/>
      <c r="F107" s="231" t="s">
        <v>1224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174</v>
      </c>
      <c r="AU107" s="20" t="s">
        <v>84</v>
      </c>
    </row>
    <row r="108" s="13" customFormat="1">
      <c r="A108" s="13"/>
      <c r="B108" s="235"/>
      <c r="C108" s="236"/>
      <c r="D108" s="237" t="s">
        <v>176</v>
      </c>
      <c r="E108" s="238" t="s">
        <v>19</v>
      </c>
      <c r="F108" s="239" t="s">
        <v>1225</v>
      </c>
      <c r="G108" s="236"/>
      <c r="H108" s="240">
        <v>3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176</v>
      </c>
      <c r="AU108" s="246" t="s">
        <v>84</v>
      </c>
      <c r="AV108" s="13" t="s">
        <v>84</v>
      </c>
      <c r="AW108" s="13" t="s">
        <v>33</v>
      </c>
      <c r="AX108" s="13" t="s">
        <v>72</v>
      </c>
      <c r="AY108" s="246" t="s">
        <v>165</v>
      </c>
    </row>
    <row r="109" s="15" customFormat="1">
      <c r="A109" s="15"/>
      <c r="B109" s="257"/>
      <c r="C109" s="258"/>
      <c r="D109" s="237" t="s">
        <v>176</v>
      </c>
      <c r="E109" s="259" t="s">
        <v>19</v>
      </c>
      <c r="F109" s="260" t="s">
        <v>198</v>
      </c>
      <c r="G109" s="258"/>
      <c r="H109" s="261">
        <v>3</v>
      </c>
      <c r="I109" s="262"/>
      <c r="J109" s="258"/>
      <c r="K109" s="258"/>
      <c r="L109" s="263"/>
      <c r="M109" s="264"/>
      <c r="N109" s="265"/>
      <c r="O109" s="265"/>
      <c r="P109" s="265"/>
      <c r="Q109" s="265"/>
      <c r="R109" s="265"/>
      <c r="S109" s="265"/>
      <c r="T109" s="26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7" t="s">
        <v>176</v>
      </c>
      <c r="AU109" s="267" t="s">
        <v>84</v>
      </c>
      <c r="AV109" s="15" t="s">
        <v>105</v>
      </c>
      <c r="AW109" s="15" t="s">
        <v>33</v>
      </c>
      <c r="AX109" s="15" t="s">
        <v>79</v>
      </c>
      <c r="AY109" s="267" t="s">
        <v>165</v>
      </c>
    </row>
    <row r="110" s="2" customFormat="1" ht="37.8" customHeight="1">
      <c r="A110" s="41"/>
      <c r="B110" s="42"/>
      <c r="C110" s="217" t="s">
        <v>89</v>
      </c>
      <c r="D110" s="217" t="s">
        <v>167</v>
      </c>
      <c r="E110" s="218" t="s">
        <v>1226</v>
      </c>
      <c r="F110" s="219" t="s">
        <v>1227</v>
      </c>
      <c r="G110" s="220" t="s">
        <v>283</v>
      </c>
      <c r="H110" s="221">
        <v>3</v>
      </c>
      <c r="I110" s="222"/>
      <c r="J110" s="223">
        <f>ROUND(I110*H110,2)</f>
        <v>0</v>
      </c>
      <c r="K110" s="219" t="s">
        <v>171</v>
      </c>
      <c r="L110" s="47"/>
      <c r="M110" s="224" t="s">
        <v>19</v>
      </c>
      <c r="N110" s="225" t="s">
        <v>44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105</v>
      </c>
      <c r="AT110" s="228" t="s">
        <v>167</v>
      </c>
      <c r="AU110" s="228" t="s">
        <v>84</v>
      </c>
      <c r="AY110" s="20" t="s">
        <v>165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84</v>
      </c>
      <c r="BK110" s="229">
        <f>ROUND(I110*H110,2)</f>
        <v>0</v>
      </c>
      <c r="BL110" s="20" t="s">
        <v>105</v>
      </c>
      <c r="BM110" s="228" t="s">
        <v>1228</v>
      </c>
    </row>
    <row r="111" s="2" customFormat="1">
      <c r="A111" s="41"/>
      <c r="B111" s="42"/>
      <c r="C111" s="43"/>
      <c r="D111" s="230" t="s">
        <v>174</v>
      </c>
      <c r="E111" s="43"/>
      <c r="F111" s="231" t="s">
        <v>1229</v>
      </c>
      <c r="G111" s="43"/>
      <c r="H111" s="43"/>
      <c r="I111" s="232"/>
      <c r="J111" s="43"/>
      <c r="K111" s="43"/>
      <c r="L111" s="47"/>
      <c r="M111" s="233"/>
      <c r="N111" s="23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174</v>
      </c>
      <c r="AU111" s="20" t="s">
        <v>84</v>
      </c>
    </row>
    <row r="112" s="13" customFormat="1">
      <c r="A112" s="13"/>
      <c r="B112" s="235"/>
      <c r="C112" s="236"/>
      <c r="D112" s="237" t="s">
        <v>176</v>
      </c>
      <c r="E112" s="238" t="s">
        <v>19</v>
      </c>
      <c r="F112" s="239" t="s">
        <v>1220</v>
      </c>
      <c r="G112" s="236"/>
      <c r="H112" s="240">
        <v>3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176</v>
      </c>
      <c r="AU112" s="246" t="s">
        <v>84</v>
      </c>
      <c r="AV112" s="13" t="s">
        <v>84</v>
      </c>
      <c r="AW112" s="13" t="s">
        <v>33</v>
      </c>
      <c r="AX112" s="13" t="s">
        <v>79</v>
      </c>
      <c r="AY112" s="246" t="s">
        <v>165</v>
      </c>
    </row>
    <row r="113" s="2" customFormat="1" ht="37.8" customHeight="1">
      <c r="A113" s="41"/>
      <c r="B113" s="42"/>
      <c r="C113" s="217" t="s">
        <v>105</v>
      </c>
      <c r="D113" s="217" t="s">
        <v>167</v>
      </c>
      <c r="E113" s="218" t="s">
        <v>1230</v>
      </c>
      <c r="F113" s="219" t="s">
        <v>1231</v>
      </c>
      <c r="G113" s="220" t="s">
        <v>283</v>
      </c>
      <c r="H113" s="221">
        <v>117</v>
      </c>
      <c r="I113" s="222"/>
      <c r="J113" s="223">
        <f>ROUND(I113*H113,2)</f>
        <v>0</v>
      </c>
      <c r="K113" s="219" t="s">
        <v>171</v>
      </c>
      <c r="L113" s="47"/>
      <c r="M113" s="224" t="s">
        <v>19</v>
      </c>
      <c r="N113" s="225" t="s">
        <v>44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105</v>
      </c>
      <c r="AT113" s="228" t="s">
        <v>167</v>
      </c>
      <c r="AU113" s="228" t="s">
        <v>84</v>
      </c>
      <c r="AY113" s="20" t="s">
        <v>165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84</v>
      </c>
      <c r="BK113" s="229">
        <f>ROUND(I113*H113,2)</f>
        <v>0</v>
      </c>
      <c r="BL113" s="20" t="s">
        <v>105</v>
      </c>
      <c r="BM113" s="228" t="s">
        <v>1232</v>
      </c>
    </row>
    <row r="114" s="2" customFormat="1">
      <c r="A114" s="41"/>
      <c r="B114" s="42"/>
      <c r="C114" s="43"/>
      <c r="D114" s="230" t="s">
        <v>174</v>
      </c>
      <c r="E114" s="43"/>
      <c r="F114" s="231" t="s">
        <v>1233</v>
      </c>
      <c r="G114" s="43"/>
      <c r="H114" s="43"/>
      <c r="I114" s="232"/>
      <c r="J114" s="43"/>
      <c r="K114" s="43"/>
      <c r="L114" s="47"/>
      <c r="M114" s="233"/>
      <c r="N114" s="23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174</v>
      </c>
      <c r="AU114" s="20" t="s">
        <v>84</v>
      </c>
    </row>
    <row r="115" s="13" customFormat="1">
      <c r="A115" s="13"/>
      <c r="B115" s="235"/>
      <c r="C115" s="236"/>
      <c r="D115" s="237" t="s">
        <v>176</v>
      </c>
      <c r="E115" s="238" t="s">
        <v>19</v>
      </c>
      <c r="F115" s="239" t="s">
        <v>1234</v>
      </c>
      <c r="G115" s="236"/>
      <c r="H115" s="240">
        <v>117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176</v>
      </c>
      <c r="AU115" s="246" t="s">
        <v>84</v>
      </c>
      <c r="AV115" s="13" t="s">
        <v>84</v>
      </c>
      <c r="AW115" s="13" t="s">
        <v>33</v>
      </c>
      <c r="AX115" s="13" t="s">
        <v>79</v>
      </c>
      <c r="AY115" s="246" t="s">
        <v>165</v>
      </c>
    </row>
    <row r="116" s="2" customFormat="1" ht="24.15" customHeight="1">
      <c r="A116" s="41"/>
      <c r="B116" s="42"/>
      <c r="C116" s="217" t="s">
        <v>172</v>
      </c>
      <c r="D116" s="217" t="s">
        <v>167</v>
      </c>
      <c r="E116" s="218" t="s">
        <v>1235</v>
      </c>
      <c r="F116" s="219" t="s">
        <v>1236</v>
      </c>
      <c r="G116" s="220" t="s">
        <v>283</v>
      </c>
      <c r="H116" s="221">
        <v>3</v>
      </c>
      <c r="I116" s="222"/>
      <c r="J116" s="223">
        <f>ROUND(I116*H116,2)</f>
        <v>0</v>
      </c>
      <c r="K116" s="219" t="s">
        <v>171</v>
      </c>
      <c r="L116" s="47"/>
      <c r="M116" s="224" t="s">
        <v>19</v>
      </c>
      <c r="N116" s="225" t="s">
        <v>44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105</v>
      </c>
      <c r="AT116" s="228" t="s">
        <v>167</v>
      </c>
      <c r="AU116" s="228" t="s">
        <v>84</v>
      </c>
      <c r="AY116" s="20" t="s">
        <v>165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84</v>
      </c>
      <c r="BK116" s="229">
        <f>ROUND(I116*H116,2)</f>
        <v>0</v>
      </c>
      <c r="BL116" s="20" t="s">
        <v>105</v>
      </c>
      <c r="BM116" s="228" t="s">
        <v>1237</v>
      </c>
    </row>
    <row r="117" s="2" customFormat="1">
      <c r="A117" s="41"/>
      <c r="B117" s="42"/>
      <c r="C117" s="43"/>
      <c r="D117" s="230" t="s">
        <v>174</v>
      </c>
      <c r="E117" s="43"/>
      <c r="F117" s="231" t="s">
        <v>1238</v>
      </c>
      <c r="G117" s="43"/>
      <c r="H117" s="43"/>
      <c r="I117" s="232"/>
      <c r="J117" s="43"/>
      <c r="K117" s="43"/>
      <c r="L117" s="47"/>
      <c r="M117" s="233"/>
      <c r="N117" s="23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174</v>
      </c>
      <c r="AU117" s="20" t="s">
        <v>84</v>
      </c>
    </row>
    <row r="118" s="2" customFormat="1" ht="24.15" customHeight="1">
      <c r="A118" s="41"/>
      <c r="B118" s="42"/>
      <c r="C118" s="217" t="s">
        <v>189</v>
      </c>
      <c r="D118" s="217" t="s">
        <v>167</v>
      </c>
      <c r="E118" s="218" t="s">
        <v>1239</v>
      </c>
      <c r="F118" s="219" t="s">
        <v>1240</v>
      </c>
      <c r="G118" s="220" t="s">
        <v>509</v>
      </c>
      <c r="H118" s="221">
        <v>5.4000000000000004</v>
      </c>
      <c r="I118" s="222"/>
      <c r="J118" s="223">
        <f>ROUND(I118*H118,2)</f>
        <v>0</v>
      </c>
      <c r="K118" s="219" t="s">
        <v>171</v>
      </c>
      <c r="L118" s="47"/>
      <c r="M118" s="224" t="s">
        <v>19</v>
      </c>
      <c r="N118" s="225" t="s">
        <v>44</v>
      </c>
      <c r="O118" s="87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8" t="s">
        <v>105</v>
      </c>
      <c r="AT118" s="228" t="s">
        <v>167</v>
      </c>
      <c r="AU118" s="228" t="s">
        <v>84</v>
      </c>
      <c r="AY118" s="20" t="s">
        <v>165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0" t="s">
        <v>84</v>
      </c>
      <c r="BK118" s="229">
        <f>ROUND(I118*H118,2)</f>
        <v>0</v>
      </c>
      <c r="BL118" s="20" t="s">
        <v>105</v>
      </c>
      <c r="BM118" s="228" t="s">
        <v>1241</v>
      </c>
    </row>
    <row r="119" s="2" customFormat="1">
      <c r="A119" s="41"/>
      <c r="B119" s="42"/>
      <c r="C119" s="43"/>
      <c r="D119" s="230" t="s">
        <v>174</v>
      </c>
      <c r="E119" s="43"/>
      <c r="F119" s="231" t="s">
        <v>1242</v>
      </c>
      <c r="G119" s="43"/>
      <c r="H119" s="43"/>
      <c r="I119" s="232"/>
      <c r="J119" s="43"/>
      <c r="K119" s="43"/>
      <c r="L119" s="47"/>
      <c r="M119" s="233"/>
      <c r="N119" s="23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174</v>
      </c>
      <c r="AU119" s="20" t="s">
        <v>84</v>
      </c>
    </row>
    <row r="120" s="14" customFormat="1">
      <c r="A120" s="14"/>
      <c r="B120" s="247"/>
      <c r="C120" s="248"/>
      <c r="D120" s="237" t="s">
        <v>176</v>
      </c>
      <c r="E120" s="249" t="s">
        <v>19</v>
      </c>
      <c r="F120" s="250" t="s">
        <v>1243</v>
      </c>
      <c r="G120" s="248"/>
      <c r="H120" s="249" t="s">
        <v>19</v>
      </c>
      <c r="I120" s="251"/>
      <c r="J120" s="248"/>
      <c r="K120" s="248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176</v>
      </c>
      <c r="AU120" s="256" t="s">
        <v>84</v>
      </c>
      <c r="AV120" s="14" t="s">
        <v>79</v>
      </c>
      <c r="AW120" s="14" t="s">
        <v>33</v>
      </c>
      <c r="AX120" s="14" t="s">
        <v>72</v>
      </c>
      <c r="AY120" s="256" t="s">
        <v>165</v>
      </c>
    </row>
    <row r="121" s="13" customFormat="1">
      <c r="A121" s="13"/>
      <c r="B121" s="235"/>
      <c r="C121" s="236"/>
      <c r="D121" s="237" t="s">
        <v>176</v>
      </c>
      <c r="E121" s="238" t="s">
        <v>19</v>
      </c>
      <c r="F121" s="239" t="s">
        <v>1244</v>
      </c>
      <c r="G121" s="236"/>
      <c r="H121" s="240">
        <v>5.4000000000000004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176</v>
      </c>
      <c r="AU121" s="246" t="s">
        <v>84</v>
      </c>
      <c r="AV121" s="13" t="s">
        <v>84</v>
      </c>
      <c r="AW121" s="13" t="s">
        <v>33</v>
      </c>
      <c r="AX121" s="13" t="s">
        <v>72</v>
      </c>
      <c r="AY121" s="246" t="s">
        <v>165</v>
      </c>
    </row>
    <row r="122" s="15" customFormat="1">
      <c r="A122" s="15"/>
      <c r="B122" s="257"/>
      <c r="C122" s="258"/>
      <c r="D122" s="237" t="s">
        <v>176</v>
      </c>
      <c r="E122" s="259" t="s">
        <v>19</v>
      </c>
      <c r="F122" s="260" t="s">
        <v>198</v>
      </c>
      <c r="G122" s="258"/>
      <c r="H122" s="261">
        <v>5.4000000000000004</v>
      </c>
      <c r="I122" s="262"/>
      <c r="J122" s="258"/>
      <c r="K122" s="258"/>
      <c r="L122" s="263"/>
      <c r="M122" s="264"/>
      <c r="N122" s="265"/>
      <c r="O122" s="265"/>
      <c r="P122" s="265"/>
      <c r="Q122" s="265"/>
      <c r="R122" s="265"/>
      <c r="S122" s="265"/>
      <c r="T122" s="26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7" t="s">
        <v>176</v>
      </c>
      <c r="AU122" s="267" t="s">
        <v>84</v>
      </c>
      <c r="AV122" s="15" t="s">
        <v>105</v>
      </c>
      <c r="AW122" s="15" t="s">
        <v>33</v>
      </c>
      <c r="AX122" s="15" t="s">
        <v>79</v>
      </c>
      <c r="AY122" s="267" t="s">
        <v>165</v>
      </c>
    </row>
    <row r="123" s="2" customFormat="1" ht="24.15" customHeight="1">
      <c r="A123" s="41"/>
      <c r="B123" s="42"/>
      <c r="C123" s="217" t="s">
        <v>218</v>
      </c>
      <c r="D123" s="217" t="s">
        <v>167</v>
      </c>
      <c r="E123" s="218" t="s">
        <v>1245</v>
      </c>
      <c r="F123" s="219" t="s">
        <v>1246</v>
      </c>
      <c r="G123" s="220" t="s">
        <v>283</v>
      </c>
      <c r="H123" s="221">
        <v>3</v>
      </c>
      <c r="I123" s="222"/>
      <c r="J123" s="223">
        <f>ROUND(I123*H123,2)</f>
        <v>0</v>
      </c>
      <c r="K123" s="219" t="s">
        <v>171</v>
      </c>
      <c r="L123" s="47"/>
      <c r="M123" s="224" t="s">
        <v>19</v>
      </c>
      <c r="N123" s="225" t="s">
        <v>44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105</v>
      </c>
      <c r="AT123" s="228" t="s">
        <v>167</v>
      </c>
      <c r="AU123" s="228" t="s">
        <v>84</v>
      </c>
      <c r="AY123" s="20" t="s">
        <v>165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84</v>
      </c>
      <c r="BK123" s="229">
        <f>ROUND(I123*H123,2)</f>
        <v>0</v>
      </c>
      <c r="BL123" s="20" t="s">
        <v>105</v>
      </c>
      <c r="BM123" s="228" t="s">
        <v>1247</v>
      </c>
    </row>
    <row r="124" s="2" customFormat="1">
      <c r="A124" s="41"/>
      <c r="B124" s="42"/>
      <c r="C124" s="43"/>
      <c r="D124" s="230" t="s">
        <v>174</v>
      </c>
      <c r="E124" s="43"/>
      <c r="F124" s="231" t="s">
        <v>1248</v>
      </c>
      <c r="G124" s="43"/>
      <c r="H124" s="43"/>
      <c r="I124" s="232"/>
      <c r="J124" s="43"/>
      <c r="K124" s="43"/>
      <c r="L124" s="47"/>
      <c r="M124" s="233"/>
      <c r="N124" s="23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174</v>
      </c>
      <c r="AU124" s="20" t="s">
        <v>84</v>
      </c>
    </row>
    <row r="125" s="12" customFormat="1" ht="22.8" customHeight="1">
      <c r="A125" s="12"/>
      <c r="B125" s="201"/>
      <c r="C125" s="202"/>
      <c r="D125" s="203" t="s">
        <v>71</v>
      </c>
      <c r="E125" s="215" t="s">
        <v>84</v>
      </c>
      <c r="F125" s="215" t="s">
        <v>1249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SUM(P126:P128)</f>
        <v>0</v>
      </c>
      <c r="Q125" s="209"/>
      <c r="R125" s="210">
        <f>SUM(R126:R128)</f>
        <v>7.505609999999999</v>
      </c>
      <c r="S125" s="209"/>
      <c r="T125" s="211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79</v>
      </c>
      <c r="AT125" s="213" t="s">
        <v>71</v>
      </c>
      <c r="AU125" s="213" t="s">
        <v>79</v>
      </c>
      <c r="AY125" s="212" t="s">
        <v>165</v>
      </c>
      <c r="BK125" s="214">
        <f>SUM(BK126:BK128)</f>
        <v>0</v>
      </c>
    </row>
    <row r="126" s="2" customFormat="1" ht="16.5" customHeight="1">
      <c r="A126" s="41"/>
      <c r="B126" s="42"/>
      <c r="C126" s="217" t="s">
        <v>223</v>
      </c>
      <c r="D126" s="217" t="s">
        <v>167</v>
      </c>
      <c r="E126" s="218" t="s">
        <v>1250</v>
      </c>
      <c r="F126" s="219" t="s">
        <v>1251</v>
      </c>
      <c r="G126" s="220" t="s">
        <v>283</v>
      </c>
      <c r="H126" s="221">
        <v>3</v>
      </c>
      <c r="I126" s="222"/>
      <c r="J126" s="223">
        <f>ROUND(I126*H126,2)</f>
        <v>0</v>
      </c>
      <c r="K126" s="219" t="s">
        <v>171</v>
      </c>
      <c r="L126" s="47"/>
      <c r="M126" s="224" t="s">
        <v>19</v>
      </c>
      <c r="N126" s="225" t="s">
        <v>44</v>
      </c>
      <c r="O126" s="87"/>
      <c r="P126" s="226">
        <f>O126*H126</f>
        <v>0</v>
      </c>
      <c r="Q126" s="226">
        <v>2.5018699999999998</v>
      </c>
      <c r="R126" s="226">
        <f>Q126*H126</f>
        <v>7.505609999999999</v>
      </c>
      <c r="S126" s="226">
        <v>0</v>
      </c>
      <c r="T126" s="22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8" t="s">
        <v>105</v>
      </c>
      <c r="AT126" s="228" t="s">
        <v>167</v>
      </c>
      <c r="AU126" s="228" t="s">
        <v>84</v>
      </c>
      <c r="AY126" s="20" t="s">
        <v>165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0" t="s">
        <v>84</v>
      </c>
      <c r="BK126" s="229">
        <f>ROUND(I126*H126,2)</f>
        <v>0</v>
      </c>
      <c r="BL126" s="20" t="s">
        <v>105</v>
      </c>
      <c r="BM126" s="228" t="s">
        <v>1252</v>
      </c>
    </row>
    <row r="127" s="2" customFormat="1">
      <c r="A127" s="41"/>
      <c r="B127" s="42"/>
      <c r="C127" s="43"/>
      <c r="D127" s="230" t="s">
        <v>174</v>
      </c>
      <c r="E127" s="43"/>
      <c r="F127" s="231" t="s">
        <v>1253</v>
      </c>
      <c r="G127" s="43"/>
      <c r="H127" s="43"/>
      <c r="I127" s="232"/>
      <c r="J127" s="43"/>
      <c r="K127" s="43"/>
      <c r="L127" s="47"/>
      <c r="M127" s="233"/>
      <c r="N127" s="23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174</v>
      </c>
      <c r="AU127" s="20" t="s">
        <v>84</v>
      </c>
    </row>
    <row r="128" s="13" customFormat="1">
      <c r="A128" s="13"/>
      <c r="B128" s="235"/>
      <c r="C128" s="236"/>
      <c r="D128" s="237" t="s">
        <v>176</v>
      </c>
      <c r="E128" s="238" t="s">
        <v>19</v>
      </c>
      <c r="F128" s="239" t="s">
        <v>1220</v>
      </c>
      <c r="G128" s="236"/>
      <c r="H128" s="240">
        <v>3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176</v>
      </c>
      <c r="AU128" s="246" t="s">
        <v>84</v>
      </c>
      <c r="AV128" s="13" t="s">
        <v>84</v>
      </c>
      <c r="AW128" s="13" t="s">
        <v>33</v>
      </c>
      <c r="AX128" s="13" t="s">
        <v>79</v>
      </c>
      <c r="AY128" s="246" t="s">
        <v>165</v>
      </c>
    </row>
    <row r="129" s="12" customFormat="1" ht="25.92" customHeight="1">
      <c r="A129" s="12"/>
      <c r="B129" s="201"/>
      <c r="C129" s="202"/>
      <c r="D129" s="203" t="s">
        <v>71</v>
      </c>
      <c r="E129" s="204" t="s">
        <v>540</v>
      </c>
      <c r="F129" s="204" t="s">
        <v>541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P130+P145+P162+P188</f>
        <v>0</v>
      </c>
      <c r="Q129" s="209"/>
      <c r="R129" s="210">
        <f>R130+R145+R162+R188</f>
        <v>1.6642722522</v>
      </c>
      <c r="S129" s="209"/>
      <c r="T129" s="211">
        <f>T130+T145+T162+T188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84</v>
      </c>
      <c r="AT129" s="213" t="s">
        <v>71</v>
      </c>
      <c r="AU129" s="213" t="s">
        <v>72</v>
      </c>
      <c r="AY129" s="212" t="s">
        <v>165</v>
      </c>
      <c r="BK129" s="214">
        <f>BK130+BK145+BK162+BK188</f>
        <v>0</v>
      </c>
    </row>
    <row r="130" s="12" customFormat="1" ht="22.8" customHeight="1">
      <c r="A130" s="12"/>
      <c r="B130" s="201"/>
      <c r="C130" s="202"/>
      <c r="D130" s="203" t="s">
        <v>71</v>
      </c>
      <c r="E130" s="215" t="s">
        <v>1254</v>
      </c>
      <c r="F130" s="215" t="s">
        <v>1255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SUM(P131:P144)</f>
        <v>0</v>
      </c>
      <c r="Q130" s="209"/>
      <c r="R130" s="210">
        <f>SUM(R131:R144)</f>
        <v>0.81040871640000001</v>
      </c>
      <c r="S130" s="209"/>
      <c r="T130" s="211">
        <f>SUM(T131:T144)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84</v>
      </c>
      <c r="AT130" s="213" t="s">
        <v>71</v>
      </c>
      <c r="AU130" s="213" t="s">
        <v>79</v>
      </c>
      <c r="AY130" s="212" t="s">
        <v>165</v>
      </c>
      <c r="BK130" s="214">
        <f>SUM(BK131:BK144)</f>
        <v>0</v>
      </c>
    </row>
    <row r="131" s="2" customFormat="1" ht="16.5" customHeight="1">
      <c r="A131" s="41"/>
      <c r="B131" s="42"/>
      <c r="C131" s="217" t="s">
        <v>235</v>
      </c>
      <c r="D131" s="217" t="s">
        <v>167</v>
      </c>
      <c r="E131" s="218" t="s">
        <v>1256</v>
      </c>
      <c r="F131" s="219" t="s">
        <v>1257</v>
      </c>
      <c r="G131" s="220" t="s">
        <v>314</v>
      </c>
      <c r="H131" s="221">
        <v>2</v>
      </c>
      <c r="I131" s="222"/>
      <c r="J131" s="223">
        <f>ROUND(I131*H131,2)</f>
        <v>0</v>
      </c>
      <c r="K131" s="219" t="s">
        <v>19</v>
      </c>
      <c r="L131" s="47"/>
      <c r="M131" s="224" t="s">
        <v>19</v>
      </c>
      <c r="N131" s="225" t="s">
        <v>44</v>
      </c>
      <c r="O131" s="87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311</v>
      </c>
      <c r="AT131" s="228" t="s">
        <v>167</v>
      </c>
      <c r="AU131" s="228" t="s">
        <v>84</v>
      </c>
      <c r="AY131" s="20" t="s">
        <v>165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0" t="s">
        <v>84</v>
      </c>
      <c r="BK131" s="229">
        <f>ROUND(I131*H131,2)</f>
        <v>0</v>
      </c>
      <c r="BL131" s="20" t="s">
        <v>311</v>
      </c>
      <c r="BM131" s="228" t="s">
        <v>1258</v>
      </c>
    </row>
    <row r="132" s="2" customFormat="1" ht="16.5" customHeight="1">
      <c r="A132" s="41"/>
      <c r="B132" s="42"/>
      <c r="C132" s="217" t="s">
        <v>243</v>
      </c>
      <c r="D132" s="217" t="s">
        <v>167</v>
      </c>
      <c r="E132" s="218" t="s">
        <v>1259</v>
      </c>
      <c r="F132" s="219" t="s">
        <v>1260</v>
      </c>
      <c r="G132" s="220" t="s">
        <v>314</v>
      </c>
      <c r="H132" s="221">
        <v>2</v>
      </c>
      <c r="I132" s="222"/>
      <c r="J132" s="223">
        <f>ROUND(I132*H132,2)</f>
        <v>0</v>
      </c>
      <c r="K132" s="219" t="s">
        <v>19</v>
      </c>
      <c r="L132" s="47"/>
      <c r="M132" s="224" t="s">
        <v>19</v>
      </c>
      <c r="N132" s="225" t="s">
        <v>44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311</v>
      </c>
      <c r="AT132" s="228" t="s">
        <v>167</v>
      </c>
      <c r="AU132" s="228" t="s">
        <v>84</v>
      </c>
      <c r="AY132" s="20" t="s">
        <v>165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84</v>
      </c>
      <c r="BK132" s="229">
        <f>ROUND(I132*H132,2)</f>
        <v>0</v>
      </c>
      <c r="BL132" s="20" t="s">
        <v>311</v>
      </c>
      <c r="BM132" s="228" t="s">
        <v>1261</v>
      </c>
    </row>
    <row r="133" s="2" customFormat="1" ht="24.15" customHeight="1">
      <c r="A133" s="41"/>
      <c r="B133" s="42"/>
      <c r="C133" s="217" t="s">
        <v>253</v>
      </c>
      <c r="D133" s="217" t="s">
        <v>167</v>
      </c>
      <c r="E133" s="218" t="s">
        <v>1262</v>
      </c>
      <c r="F133" s="219" t="s">
        <v>1263</v>
      </c>
      <c r="G133" s="220" t="s">
        <v>1119</v>
      </c>
      <c r="H133" s="221">
        <v>2</v>
      </c>
      <c r="I133" s="222"/>
      <c r="J133" s="223">
        <f>ROUND(I133*H133,2)</f>
        <v>0</v>
      </c>
      <c r="K133" s="219" t="s">
        <v>171</v>
      </c>
      <c r="L133" s="47"/>
      <c r="M133" s="224" t="s">
        <v>19</v>
      </c>
      <c r="N133" s="225" t="s">
        <v>44</v>
      </c>
      <c r="O133" s="87"/>
      <c r="P133" s="226">
        <f>O133*H133</f>
        <v>0</v>
      </c>
      <c r="Q133" s="226">
        <v>0.0069899999999999997</v>
      </c>
      <c r="R133" s="226">
        <f>Q133*H133</f>
        <v>0.013979999999999999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311</v>
      </c>
      <c r="AT133" s="228" t="s">
        <v>167</v>
      </c>
      <c r="AU133" s="228" t="s">
        <v>84</v>
      </c>
      <c r="AY133" s="20" t="s">
        <v>165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20" t="s">
        <v>84</v>
      </c>
      <c r="BK133" s="229">
        <f>ROUND(I133*H133,2)</f>
        <v>0</v>
      </c>
      <c r="BL133" s="20" t="s">
        <v>311</v>
      </c>
      <c r="BM133" s="228" t="s">
        <v>1264</v>
      </c>
    </row>
    <row r="134" s="2" customFormat="1">
      <c r="A134" s="41"/>
      <c r="B134" s="42"/>
      <c r="C134" s="43"/>
      <c r="D134" s="230" t="s">
        <v>174</v>
      </c>
      <c r="E134" s="43"/>
      <c r="F134" s="231" t="s">
        <v>1265</v>
      </c>
      <c r="G134" s="43"/>
      <c r="H134" s="43"/>
      <c r="I134" s="232"/>
      <c r="J134" s="43"/>
      <c r="K134" s="43"/>
      <c r="L134" s="47"/>
      <c r="M134" s="233"/>
      <c r="N134" s="23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174</v>
      </c>
      <c r="AU134" s="20" t="s">
        <v>84</v>
      </c>
    </row>
    <row r="135" s="2" customFormat="1" ht="24.15" customHeight="1">
      <c r="A135" s="41"/>
      <c r="B135" s="42"/>
      <c r="C135" s="217" t="s">
        <v>280</v>
      </c>
      <c r="D135" s="217" t="s">
        <v>167</v>
      </c>
      <c r="E135" s="218" t="s">
        <v>1266</v>
      </c>
      <c r="F135" s="219" t="s">
        <v>1267</v>
      </c>
      <c r="G135" s="220" t="s">
        <v>1119</v>
      </c>
      <c r="H135" s="221">
        <v>2</v>
      </c>
      <c r="I135" s="222"/>
      <c r="J135" s="223">
        <f>ROUND(I135*H135,2)</f>
        <v>0</v>
      </c>
      <c r="K135" s="219" t="s">
        <v>19</v>
      </c>
      <c r="L135" s="47"/>
      <c r="M135" s="224" t="s">
        <v>19</v>
      </c>
      <c r="N135" s="225" t="s">
        <v>44</v>
      </c>
      <c r="O135" s="87"/>
      <c r="P135" s="226">
        <f>O135*H135</f>
        <v>0</v>
      </c>
      <c r="Q135" s="226">
        <v>0.0032843581999999999</v>
      </c>
      <c r="R135" s="226">
        <f>Q135*H135</f>
        <v>0.0065687163999999998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311</v>
      </c>
      <c r="AT135" s="228" t="s">
        <v>167</v>
      </c>
      <c r="AU135" s="228" t="s">
        <v>84</v>
      </c>
      <c r="AY135" s="20" t="s">
        <v>165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0" t="s">
        <v>84</v>
      </c>
      <c r="BK135" s="229">
        <f>ROUND(I135*H135,2)</f>
        <v>0</v>
      </c>
      <c r="BL135" s="20" t="s">
        <v>311</v>
      </c>
      <c r="BM135" s="228" t="s">
        <v>1268</v>
      </c>
    </row>
    <row r="136" s="2" customFormat="1" ht="16.5" customHeight="1">
      <c r="A136" s="41"/>
      <c r="B136" s="42"/>
      <c r="C136" s="217" t="s">
        <v>287</v>
      </c>
      <c r="D136" s="217" t="s">
        <v>167</v>
      </c>
      <c r="E136" s="218" t="s">
        <v>1269</v>
      </c>
      <c r="F136" s="219" t="s">
        <v>1270</v>
      </c>
      <c r="G136" s="220" t="s">
        <v>314</v>
      </c>
      <c r="H136" s="221">
        <v>2</v>
      </c>
      <c r="I136" s="222"/>
      <c r="J136" s="223">
        <f>ROUND(I136*H136,2)</f>
        <v>0</v>
      </c>
      <c r="K136" s="219" t="s">
        <v>19</v>
      </c>
      <c r="L136" s="47"/>
      <c r="M136" s="224" t="s">
        <v>19</v>
      </c>
      <c r="N136" s="225" t="s">
        <v>44</v>
      </c>
      <c r="O136" s="87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8" t="s">
        <v>311</v>
      </c>
      <c r="AT136" s="228" t="s">
        <v>167</v>
      </c>
      <c r="AU136" s="228" t="s">
        <v>84</v>
      </c>
      <c r="AY136" s="20" t="s">
        <v>165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0" t="s">
        <v>84</v>
      </c>
      <c r="BK136" s="229">
        <f>ROUND(I136*H136,2)</f>
        <v>0</v>
      </c>
      <c r="BL136" s="20" t="s">
        <v>311</v>
      </c>
      <c r="BM136" s="228" t="s">
        <v>1271</v>
      </c>
    </row>
    <row r="137" s="2" customFormat="1" ht="16.5" customHeight="1">
      <c r="A137" s="41"/>
      <c r="B137" s="42"/>
      <c r="C137" s="217" t="s">
        <v>299</v>
      </c>
      <c r="D137" s="217" t="s">
        <v>167</v>
      </c>
      <c r="E137" s="218" t="s">
        <v>1272</v>
      </c>
      <c r="F137" s="219" t="s">
        <v>1273</v>
      </c>
      <c r="G137" s="220" t="s">
        <v>314</v>
      </c>
      <c r="H137" s="221">
        <v>2</v>
      </c>
      <c r="I137" s="222"/>
      <c r="J137" s="223">
        <f>ROUND(I137*H137,2)</f>
        <v>0</v>
      </c>
      <c r="K137" s="219" t="s">
        <v>19</v>
      </c>
      <c r="L137" s="47"/>
      <c r="M137" s="224" t="s">
        <v>19</v>
      </c>
      <c r="N137" s="225" t="s">
        <v>44</v>
      </c>
      <c r="O137" s="87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311</v>
      </c>
      <c r="AT137" s="228" t="s">
        <v>167</v>
      </c>
      <c r="AU137" s="228" t="s">
        <v>84</v>
      </c>
      <c r="AY137" s="20" t="s">
        <v>165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0" t="s">
        <v>84</v>
      </c>
      <c r="BK137" s="229">
        <f>ROUND(I137*H137,2)</f>
        <v>0</v>
      </c>
      <c r="BL137" s="20" t="s">
        <v>311</v>
      </c>
      <c r="BM137" s="228" t="s">
        <v>1274</v>
      </c>
    </row>
    <row r="138" s="2" customFormat="1" ht="16.5" customHeight="1">
      <c r="A138" s="41"/>
      <c r="B138" s="42"/>
      <c r="C138" s="217" t="s">
        <v>8</v>
      </c>
      <c r="D138" s="217" t="s">
        <v>167</v>
      </c>
      <c r="E138" s="218" t="s">
        <v>1275</v>
      </c>
      <c r="F138" s="219" t="s">
        <v>1276</v>
      </c>
      <c r="G138" s="220" t="s">
        <v>1119</v>
      </c>
      <c r="H138" s="221">
        <v>2</v>
      </c>
      <c r="I138" s="222"/>
      <c r="J138" s="223">
        <f>ROUND(I138*H138,2)</f>
        <v>0</v>
      </c>
      <c r="K138" s="219" t="s">
        <v>19</v>
      </c>
      <c r="L138" s="47"/>
      <c r="M138" s="224" t="s">
        <v>19</v>
      </c>
      <c r="N138" s="225" t="s">
        <v>44</v>
      </c>
      <c r="O138" s="87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311</v>
      </c>
      <c r="AT138" s="228" t="s">
        <v>167</v>
      </c>
      <c r="AU138" s="228" t="s">
        <v>84</v>
      </c>
      <c r="AY138" s="20" t="s">
        <v>165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0" t="s">
        <v>84</v>
      </c>
      <c r="BK138" s="229">
        <f>ROUND(I138*H138,2)</f>
        <v>0</v>
      </c>
      <c r="BL138" s="20" t="s">
        <v>311</v>
      </c>
      <c r="BM138" s="228" t="s">
        <v>1277</v>
      </c>
    </row>
    <row r="139" s="2" customFormat="1" ht="24.15" customHeight="1">
      <c r="A139" s="41"/>
      <c r="B139" s="42"/>
      <c r="C139" s="217" t="s">
        <v>311</v>
      </c>
      <c r="D139" s="217" t="s">
        <v>167</v>
      </c>
      <c r="E139" s="218" t="s">
        <v>1278</v>
      </c>
      <c r="F139" s="219" t="s">
        <v>1279</v>
      </c>
      <c r="G139" s="220" t="s">
        <v>1119</v>
      </c>
      <c r="H139" s="221">
        <v>2</v>
      </c>
      <c r="I139" s="222"/>
      <c r="J139" s="223">
        <f>ROUND(I139*H139,2)</f>
        <v>0</v>
      </c>
      <c r="K139" s="219" t="s">
        <v>171</v>
      </c>
      <c r="L139" s="47"/>
      <c r="M139" s="224" t="s">
        <v>19</v>
      </c>
      <c r="N139" s="225" t="s">
        <v>44</v>
      </c>
      <c r="O139" s="87"/>
      <c r="P139" s="226">
        <f>O139*H139</f>
        <v>0</v>
      </c>
      <c r="Q139" s="226">
        <v>0.13421</v>
      </c>
      <c r="R139" s="226">
        <f>Q139*H139</f>
        <v>0.26841999999999999</v>
      </c>
      <c r="S139" s="226">
        <v>0</v>
      </c>
      <c r="T139" s="22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311</v>
      </c>
      <c r="AT139" s="228" t="s">
        <v>167</v>
      </c>
      <c r="AU139" s="228" t="s">
        <v>84</v>
      </c>
      <c r="AY139" s="20" t="s">
        <v>165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20" t="s">
        <v>84</v>
      </c>
      <c r="BK139" s="229">
        <f>ROUND(I139*H139,2)</f>
        <v>0</v>
      </c>
      <c r="BL139" s="20" t="s">
        <v>311</v>
      </c>
      <c r="BM139" s="228" t="s">
        <v>1280</v>
      </c>
    </row>
    <row r="140" s="2" customFormat="1">
      <c r="A140" s="41"/>
      <c r="B140" s="42"/>
      <c r="C140" s="43"/>
      <c r="D140" s="230" t="s">
        <v>174</v>
      </c>
      <c r="E140" s="43"/>
      <c r="F140" s="231" t="s">
        <v>1281</v>
      </c>
      <c r="G140" s="43"/>
      <c r="H140" s="43"/>
      <c r="I140" s="232"/>
      <c r="J140" s="43"/>
      <c r="K140" s="43"/>
      <c r="L140" s="47"/>
      <c r="M140" s="233"/>
      <c r="N140" s="23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174</v>
      </c>
      <c r="AU140" s="20" t="s">
        <v>84</v>
      </c>
    </row>
    <row r="141" s="2" customFormat="1" ht="24.15" customHeight="1">
      <c r="A141" s="41"/>
      <c r="B141" s="42"/>
      <c r="C141" s="217" t="s">
        <v>321</v>
      </c>
      <c r="D141" s="217" t="s">
        <v>167</v>
      </c>
      <c r="E141" s="218" t="s">
        <v>1282</v>
      </c>
      <c r="F141" s="219" t="s">
        <v>1283</v>
      </c>
      <c r="G141" s="220" t="s">
        <v>1119</v>
      </c>
      <c r="H141" s="221">
        <v>2</v>
      </c>
      <c r="I141" s="222"/>
      <c r="J141" s="223">
        <f>ROUND(I141*H141,2)</f>
        <v>0</v>
      </c>
      <c r="K141" s="219" t="s">
        <v>171</v>
      </c>
      <c r="L141" s="47"/>
      <c r="M141" s="224" t="s">
        <v>19</v>
      </c>
      <c r="N141" s="225" t="s">
        <v>44</v>
      </c>
      <c r="O141" s="87"/>
      <c r="P141" s="226">
        <f>O141*H141</f>
        <v>0</v>
      </c>
      <c r="Q141" s="226">
        <v>0.26072000000000001</v>
      </c>
      <c r="R141" s="226">
        <f>Q141*H141</f>
        <v>0.52144000000000001</v>
      </c>
      <c r="S141" s="226">
        <v>0</v>
      </c>
      <c r="T141" s="22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8" t="s">
        <v>311</v>
      </c>
      <c r="AT141" s="228" t="s">
        <v>167</v>
      </c>
      <c r="AU141" s="228" t="s">
        <v>84</v>
      </c>
      <c r="AY141" s="20" t="s">
        <v>165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0" t="s">
        <v>84</v>
      </c>
      <c r="BK141" s="229">
        <f>ROUND(I141*H141,2)</f>
        <v>0</v>
      </c>
      <c r="BL141" s="20" t="s">
        <v>311</v>
      </c>
      <c r="BM141" s="228" t="s">
        <v>1284</v>
      </c>
    </row>
    <row r="142" s="2" customFormat="1">
      <c r="A142" s="41"/>
      <c r="B142" s="42"/>
      <c r="C142" s="43"/>
      <c r="D142" s="230" t="s">
        <v>174</v>
      </c>
      <c r="E142" s="43"/>
      <c r="F142" s="231" t="s">
        <v>1285</v>
      </c>
      <c r="G142" s="43"/>
      <c r="H142" s="43"/>
      <c r="I142" s="232"/>
      <c r="J142" s="43"/>
      <c r="K142" s="43"/>
      <c r="L142" s="47"/>
      <c r="M142" s="233"/>
      <c r="N142" s="23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174</v>
      </c>
      <c r="AU142" s="20" t="s">
        <v>84</v>
      </c>
    </row>
    <row r="143" s="2" customFormat="1" ht="24.15" customHeight="1">
      <c r="A143" s="41"/>
      <c r="B143" s="42"/>
      <c r="C143" s="217" t="s">
        <v>327</v>
      </c>
      <c r="D143" s="217" t="s">
        <v>167</v>
      </c>
      <c r="E143" s="218" t="s">
        <v>1286</v>
      </c>
      <c r="F143" s="219" t="s">
        <v>1287</v>
      </c>
      <c r="G143" s="220" t="s">
        <v>509</v>
      </c>
      <c r="H143" s="221">
        <v>1.143</v>
      </c>
      <c r="I143" s="222"/>
      <c r="J143" s="223">
        <f>ROUND(I143*H143,2)</f>
        <v>0</v>
      </c>
      <c r="K143" s="219" t="s">
        <v>171</v>
      </c>
      <c r="L143" s="47"/>
      <c r="M143" s="224" t="s">
        <v>19</v>
      </c>
      <c r="N143" s="225" t="s">
        <v>44</v>
      </c>
      <c r="O143" s="87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311</v>
      </c>
      <c r="AT143" s="228" t="s">
        <v>167</v>
      </c>
      <c r="AU143" s="228" t="s">
        <v>84</v>
      </c>
      <c r="AY143" s="20" t="s">
        <v>165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20" t="s">
        <v>84</v>
      </c>
      <c r="BK143" s="229">
        <f>ROUND(I143*H143,2)</f>
        <v>0</v>
      </c>
      <c r="BL143" s="20" t="s">
        <v>311</v>
      </c>
      <c r="BM143" s="228" t="s">
        <v>1288</v>
      </c>
    </row>
    <row r="144" s="2" customFormat="1">
      <c r="A144" s="41"/>
      <c r="B144" s="42"/>
      <c r="C144" s="43"/>
      <c r="D144" s="230" t="s">
        <v>174</v>
      </c>
      <c r="E144" s="43"/>
      <c r="F144" s="231" t="s">
        <v>1289</v>
      </c>
      <c r="G144" s="43"/>
      <c r="H144" s="43"/>
      <c r="I144" s="232"/>
      <c r="J144" s="43"/>
      <c r="K144" s="43"/>
      <c r="L144" s="47"/>
      <c r="M144" s="233"/>
      <c r="N144" s="23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174</v>
      </c>
      <c r="AU144" s="20" t="s">
        <v>84</v>
      </c>
    </row>
    <row r="145" s="12" customFormat="1" ht="22.8" customHeight="1">
      <c r="A145" s="12"/>
      <c r="B145" s="201"/>
      <c r="C145" s="202"/>
      <c r="D145" s="203" t="s">
        <v>71</v>
      </c>
      <c r="E145" s="215" t="s">
        <v>1290</v>
      </c>
      <c r="F145" s="215" t="s">
        <v>1291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SUM(P146:P161)</f>
        <v>0</v>
      </c>
      <c r="Q145" s="209"/>
      <c r="R145" s="210">
        <f>SUM(R146:R161)</f>
        <v>0.11666000000000001</v>
      </c>
      <c r="S145" s="209"/>
      <c r="T145" s="211">
        <f>SUM(T146:T161)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84</v>
      </c>
      <c r="AT145" s="213" t="s">
        <v>71</v>
      </c>
      <c r="AU145" s="213" t="s">
        <v>79</v>
      </c>
      <c r="AY145" s="212" t="s">
        <v>165</v>
      </c>
      <c r="BK145" s="214">
        <f>SUM(BK146:BK161)</f>
        <v>0</v>
      </c>
    </row>
    <row r="146" s="2" customFormat="1" ht="16.5" customHeight="1">
      <c r="A146" s="41"/>
      <c r="B146" s="42"/>
      <c r="C146" s="217" t="s">
        <v>331</v>
      </c>
      <c r="D146" s="217" t="s">
        <v>167</v>
      </c>
      <c r="E146" s="218" t="s">
        <v>1292</v>
      </c>
      <c r="F146" s="219" t="s">
        <v>1293</v>
      </c>
      <c r="G146" s="220" t="s">
        <v>314</v>
      </c>
      <c r="H146" s="221">
        <v>8</v>
      </c>
      <c r="I146" s="222"/>
      <c r="J146" s="223">
        <f>ROUND(I146*H146,2)</f>
        <v>0</v>
      </c>
      <c r="K146" s="219" t="s">
        <v>171</v>
      </c>
      <c r="L146" s="47"/>
      <c r="M146" s="224" t="s">
        <v>19</v>
      </c>
      <c r="N146" s="225" t="s">
        <v>44</v>
      </c>
      <c r="O146" s="87"/>
      <c r="P146" s="226">
        <f>O146*H146</f>
        <v>0</v>
      </c>
      <c r="Q146" s="226">
        <v>0.0016255</v>
      </c>
      <c r="R146" s="226">
        <f>Q146*H146</f>
        <v>0.013004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311</v>
      </c>
      <c r="AT146" s="228" t="s">
        <v>167</v>
      </c>
      <c r="AU146" s="228" t="s">
        <v>84</v>
      </c>
      <c r="AY146" s="20" t="s">
        <v>165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84</v>
      </c>
      <c r="BK146" s="229">
        <f>ROUND(I146*H146,2)</f>
        <v>0</v>
      </c>
      <c r="BL146" s="20" t="s">
        <v>311</v>
      </c>
      <c r="BM146" s="228" t="s">
        <v>1294</v>
      </c>
    </row>
    <row r="147" s="2" customFormat="1">
      <c r="A147" s="41"/>
      <c r="B147" s="42"/>
      <c r="C147" s="43"/>
      <c r="D147" s="230" t="s">
        <v>174</v>
      </c>
      <c r="E147" s="43"/>
      <c r="F147" s="231" t="s">
        <v>1295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174</v>
      </c>
      <c r="AU147" s="20" t="s">
        <v>84</v>
      </c>
    </row>
    <row r="148" s="2" customFormat="1" ht="16.5" customHeight="1">
      <c r="A148" s="41"/>
      <c r="B148" s="42"/>
      <c r="C148" s="217" t="s">
        <v>338</v>
      </c>
      <c r="D148" s="217" t="s">
        <v>167</v>
      </c>
      <c r="E148" s="218" t="s">
        <v>1296</v>
      </c>
      <c r="F148" s="219" t="s">
        <v>1297</v>
      </c>
      <c r="G148" s="220" t="s">
        <v>180</v>
      </c>
      <c r="H148" s="221">
        <v>65</v>
      </c>
      <c r="I148" s="222"/>
      <c r="J148" s="223">
        <f>ROUND(I148*H148,2)</f>
        <v>0</v>
      </c>
      <c r="K148" s="219" t="s">
        <v>19</v>
      </c>
      <c r="L148" s="47"/>
      <c r="M148" s="224" t="s">
        <v>19</v>
      </c>
      <c r="N148" s="225" t="s">
        <v>44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311</v>
      </c>
      <c r="AT148" s="228" t="s">
        <v>167</v>
      </c>
      <c r="AU148" s="228" t="s">
        <v>84</v>
      </c>
      <c r="AY148" s="20" t="s">
        <v>165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84</v>
      </c>
      <c r="BK148" s="229">
        <f>ROUND(I148*H148,2)</f>
        <v>0</v>
      </c>
      <c r="BL148" s="20" t="s">
        <v>311</v>
      </c>
      <c r="BM148" s="228" t="s">
        <v>1298</v>
      </c>
    </row>
    <row r="149" s="2" customFormat="1" ht="16.5" customHeight="1">
      <c r="A149" s="41"/>
      <c r="B149" s="42"/>
      <c r="C149" s="217" t="s">
        <v>7</v>
      </c>
      <c r="D149" s="217" t="s">
        <v>167</v>
      </c>
      <c r="E149" s="218" t="s">
        <v>1299</v>
      </c>
      <c r="F149" s="219" t="s">
        <v>1300</v>
      </c>
      <c r="G149" s="220" t="s">
        <v>180</v>
      </c>
      <c r="H149" s="221">
        <v>20</v>
      </c>
      <c r="I149" s="222"/>
      <c r="J149" s="223">
        <f>ROUND(I149*H149,2)</f>
        <v>0</v>
      </c>
      <c r="K149" s="219" t="s">
        <v>19</v>
      </c>
      <c r="L149" s="47"/>
      <c r="M149" s="224" t="s">
        <v>19</v>
      </c>
      <c r="N149" s="225" t="s">
        <v>44</v>
      </c>
      <c r="O149" s="87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8" t="s">
        <v>311</v>
      </c>
      <c r="AT149" s="228" t="s">
        <v>167</v>
      </c>
      <c r="AU149" s="228" t="s">
        <v>84</v>
      </c>
      <c r="AY149" s="20" t="s">
        <v>165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20" t="s">
        <v>84</v>
      </c>
      <c r="BK149" s="229">
        <f>ROUND(I149*H149,2)</f>
        <v>0</v>
      </c>
      <c r="BL149" s="20" t="s">
        <v>311</v>
      </c>
      <c r="BM149" s="228" t="s">
        <v>1301</v>
      </c>
    </row>
    <row r="150" s="2" customFormat="1" ht="16.5" customHeight="1">
      <c r="A150" s="41"/>
      <c r="B150" s="42"/>
      <c r="C150" s="217" t="s">
        <v>349</v>
      </c>
      <c r="D150" s="217" t="s">
        <v>167</v>
      </c>
      <c r="E150" s="218" t="s">
        <v>1302</v>
      </c>
      <c r="F150" s="219" t="s">
        <v>1303</v>
      </c>
      <c r="G150" s="220" t="s">
        <v>180</v>
      </c>
      <c r="H150" s="221">
        <v>100</v>
      </c>
      <c r="I150" s="222"/>
      <c r="J150" s="223">
        <f>ROUND(I150*H150,2)</f>
        <v>0</v>
      </c>
      <c r="K150" s="219" t="s">
        <v>19</v>
      </c>
      <c r="L150" s="47"/>
      <c r="M150" s="224" t="s">
        <v>19</v>
      </c>
      <c r="N150" s="225" t="s">
        <v>44</v>
      </c>
      <c r="O150" s="87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311</v>
      </c>
      <c r="AT150" s="228" t="s">
        <v>167</v>
      </c>
      <c r="AU150" s="228" t="s">
        <v>84</v>
      </c>
      <c r="AY150" s="20" t="s">
        <v>165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0" t="s">
        <v>84</v>
      </c>
      <c r="BK150" s="229">
        <f>ROUND(I150*H150,2)</f>
        <v>0</v>
      </c>
      <c r="BL150" s="20" t="s">
        <v>311</v>
      </c>
      <c r="BM150" s="228" t="s">
        <v>1304</v>
      </c>
    </row>
    <row r="151" s="2" customFormat="1" ht="16.5" customHeight="1">
      <c r="A151" s="41"/>
      <c r="B151" s="42"/>
      <c r="C151" s="217" t="s">
        <v>355</v>
      </c>
      <c r="D151" s="217" t="s">
        <v>167</v>
      </c>
      <c r="E151" s="218" t="s">
        <v>1305</v>
      </c>
      <c r="F151" s="219" t="s">
        <v>1306</v>
      </c>
      <c r="G151" s="220" t="s">
        <v>180</v>
      </c>
      <c r="H151" s="221">
        <v>75</v>
      </c>
      <c r="I151" s="222"/>
      <c r="J151" s="223">
        <f>ROUND(I151*H151,2)</f>
        <v>0</v>
      </c>
      <c r="K151" s="219" t="s">
        <v>171</v>
      </c>
      <c r="L151" s="47"/>
      <c r="M151" s="224" t="s">
        <v>19</v>
      </c>
      <c r="N151" s="225" t="s">
        <v>44</v>
      </c>
      <c r="O151" s="87"/>
      <c r="P151" s="226">
        <f>O151*H151</f>
        <v>0</v>
      </c>
      <c r="Q151" s="226">
        <v>0.0012614200000000001</v>
      </c>
      <c r="R151" s="226">
        <f>Q151*H151</f>
        <v>0.09460650000000001</v>
      </c>
      <c r="S151" s="226">
        <v>0</v>
      </c>
      <c r="T151" s="22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8" t="s">
        <v>311</v>
      </c>
      <c r="AT151" s="228" t="s">
        <v>167</v>
      </c>
      <c r="AU151" s="228" t="s">
        <v>84</v>
      </c>
      <c r="AY151" s="20" t="s">
        <v>165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20" t="s">
        <v>84</v>
      </c>
      <c r="BK151" s="229">
        <f>ROUND(I151*H151,2)</f>
        <v>0</v>
      </c>
      <c r="BL151" s="20" t="s">
        <v>311</v>
      </c>
      <c r="BM151" s="228" t="s">
        <v>1307</v>
      </c>
    </row>
    <row r="152" s="2" customFormat="1">
      <c r="A152" s="41"/>
      <c r="B152" s="42"/>
      <c r="C152" s="43"/>
      <c r="D152" s="230" t="s">
        <v>174</v>
      </c>
      <c r="E152" s="43"/>
      <c r="F152" s="231" t="s">
        <v>1308</v>
      </c>
      <c r="G152" s="43"/>
      <c r="H152" s="43"/>
      <c r="I152" s="232"/>
      <c r="J152" s="43"/>
      <c r="K152" s="43"/>
      <c r="L152" s="47"/>
      <c r="M152" s="233"/>
      <c r="N152" s="23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174</v>
      </c>
      <c r="AU152" s="20" t="s">
        <v>84</v>
      </c>
    </row>
    <row r="153" s="2" customFormat="1" ht="16.5" customHeight="1">
      <c r="A153" s="41"/>
      <c r="B153" s="42"/>
      <c r="C153" s="217" t="s">
        <v>362</v>
      </c>
      <c r="D153" s="217" t="s">
        <v>167</v>
      </c>
      <c r="E153" s="218" t="s">
        <v>1309</v>
      </c>
      <c r="F153" s="219" t="s">
        <v>1310</v>
      </c>
      <c r="G153" s="220" t="s">
        <v>314</v>
      </c>
      <c r="H153" s="221">
        <v>34</v>
      </c>
      <c r="I153" s="222"/>
      <c r="J153" s="223">
        <f>ROUND(I153*H153,2)</f>
        <v>0</v>
      </c>
      <c r="K153" s="219" t="s">
        <v>171</v>
      </c>
      <c r="L153" s="47"/>
      <c r="M153" s="224" t="s">
        <v>19</v>
      </c>
      <c r="N153" s="225" t="s">
        <v>44</v>
      </c>
      <c r="O153" s="87"/>
      <c r="P153" s="226">
        <f>O153*H153</f>
        <v>0</v>
      </c>
      <c r="Q153" s="226">
        <v>1.8300000000000001E-05</v>
      </c>
      <c r="R153" s="226">
        <f>Q153*H153</f>
        <v>0.00062220000000000005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311</v>
      </c>
      <c r="AT153" s="228" t="s">
        <v>167</v>
      </c>
      <c r="AU153" s="228" t="s">
        <v>84</v>
      </c>
      <c r="AY153" s="20" t="s">
        <v>165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0" t="s">
        <v>84</v>
      </c>
      <c r="BK153" s="229">
        <f>ROUND(I153*H153,2)</f>
        <v>0</v>
      </c>
      <c r="BL153" s="20" t="s">
        <v>311</v>
      </c>
      <c r="BM153" s="228" t="s">
        <v>1311</v>
      </c>
    </row>
    <row r="154" s="2" customFormat="1">
      <c r="A154" s="41"/>
      <c r="B154" s="42"/>
      <c r="C154" s="43"/>
      <c r="D154" s="230" t="s">
        <v>174</v>
      </c>
      <c r="E154" s="43"/>
      <c r="F154" s="231" t="s">
        <v>1312</v>
      </c>
      <c r="G154" s="43"/>
      <c r="H154" s="43"/>
      <c r="I154" s="232"/>
      <c r="J154" s="43"/>
      <c r="K154" s="43"/>
      <c r="L154" s="47"/>
      <c r="M154" s="233"/>
      <c r="N154" s="23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174</v>
      </c>
      <c r="AU154" s="20" t="s">
        <v>84</v>
      </c>
    </row>
    <row r="155" s="2" customFormat="1" ht="16.5" customHeight="1">
      <c r="A155" s="41"/>
      <c r="B155" s="42"/>
      <c r="C155" s="217" t="s">
        <v>369</v>
      </c>
      <c r="D155" s="217" t="s">
        <v>167</v>
      </c>
      <c r="E155" s="218" t="s">
        <v>1313</v>
      </c>
      <c r="F155" s="219" t="s">
        <v>1314</v>
      </c>
      <c r="G155" s="220" t="s">
        <v>180</v>
      </c>
      <c r="H155" s="221">
        <v>260</v>
      </c>
      <c r="I155" s="222"/>
      <c r="J155" s="223">
        <f>ROUND(I155*H155,2)</f>
        <v>0</v>
      </c>
      <c r="K155" s="219" t="s">
        <v>171</v>
      </c>
      <c r="L155" s="47"/>
      <c r="M155" s="224" t="s">
        <v>19</v>
      </c>
      <c r="N155" s="225" t="s">
        <v>44</v>
      </c>
      <c r="O155" s="87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311</v>
      </c>
      <c r="AT155" s="228" t="s">
        <v>167</v>
      </c>
      <c r="AU155" s="228" t="s">
        <v>84</v>
      </c>
      <c r="AY155" s="20" t="s">
        <v>165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0" t="s">
        <v>84</v>
      </c>
      <c r="BK155" s="229">
        <f>ROUND(I155*H155,2)</f>
        <v>0</v>
      </c>
      <c r="BL155" s="20" t="s">
        <v>311</v>
      </c>
      <c r="BM155" s="228" t="s">
        <v>1315</v>
      </c>
    </row>
    <row r="156" s="2" customFormat="1">
      <c r="A156" s="41"/>
      <c r="B156" s="42"/>
      <c r="C156" s="43"/>
      <c r="D156" s="230" t="s">
        <v>174</v>
      </c>
      <c r="E156" s="43"/>
      <c r="F156" s="231" t="s">
        <v>1316</v>
      </c>
      <c r="G156" s="43"/>
      <c r="H156" s="43"/>
      <c r="I156" s="232"/>
      <c r="J156" s="43"/>
      <c r="K156" s="43"/>
      <c r="L156" s="47"/>
      <c r="M156" s="233"/>
      <c r="N156" s="23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174</v>
      </c>
      <c r="AU156" s="20" t="s">
        <v>84</v>
      </c>
    </row>
    <row r="157" s="2" customFormat="1" ht="16.5" customHeight="1">
      <c r="A157" s="41"/>
      <c r="B157" s="42"/>
      <c r="C157" s="217" t="s">
        <v>374</v>
      </c>
      <c r="D157" s="217" t="s">
        <v>167</v>
      </c>
      <c r="E157" s="218" t="s">
        <v>1317</v>
      </c>
      <c r="F157" s="219" t="s">
        <v>1318</v>
      </c>
      <c r="G157" s="220" t="s">
        <v>314</v>
      </c>
      <c r="H157" s="221">
        <v>4</v>
      </c>
      <c r="I157" s="222"/>
      <c r="J157" s="223">
        <f>ROUND(I157*H157,2)</f>
        <v>0</v>
      </c>
      <c r="K157" s="219" t="s">
        <v>19</v>
      </c>
      <c r="L157" s="47"/>
      <c r="M157" s="224" t="s">
        <v>19</v>
      </c>
      <c r="N157" s="225" t="s">
        <v>44</v>
      </c>
      <c r="O157" s="87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311</v>
      </c>
      <c r="AT157" s="228" t="s">
        <v>167</v>
      </c>
      <c r="AU157" s="228" t="s">
        <v>84</v>
      </c>
      <c r="AY157" s="20" t="s">
        <v>165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20" t="s">
        <v>84</v>
      </c>
      <c r="BK157" s="229">
        <f>ROUND(I157*H157,2)</f>
        <v>0</v>
      </c>
      <c r="BL157" s="20" t="s">
        <v>311</v>
      </c>
      <c r="BM157" s="228" t="s">
        <v>1319</v>
      </c>
    </row>
    <row r="158" s="2" customFormat="1" ht="33" customHeight="1">
      <c r="A158" s="41"/>
      <c r="B158" s="42"/>
      <c r="C158" s="217" t="s">
        <v>380</v>
      </c>
      <c r="D158" s="217" t="s">
        <v>167</v>
      </c>
      <c r="E158" s="218" t="s">
        <v>1320</v>
      </c>
      <c r="F158" s="219" t="s">
        <v>1321</v>
      </c>
      <c r="G158" s="220" t="s">
        <v>180</v>
      </c>
      <c r="H158" s="221">
        <v>35</v>
      </c>
      <c r="I158" s="222"/>
      <c r="J158" s="223">
        <f>ROUND(I158*H158,2)</f>
        <v>0</v>
      </c>
      <c r="K158" s="219" t="s">
        <v>171</v>
      </c>
      <c r="L158" s="47"/>
      <c r="M158" s="224" t="s">
        <v>19</v>
      </c>
      <c r="N158" s="225" t="s">
        <v>44</v>
      </c>
      <c r="O158" s="87"/>
      <c r="P158" s="226">
        <f>O158*H158</f>
        <v>0</v>
      </c>
      <c r="Q158" s="226">
        <v>0.00024078000000000001</v>
      </c>
      <c r="R158" s="226">
        <f>Q158*H158</f>
        <v>0.0084273000000000004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311</v>
      </c>
      <c r="AT158" s="228" t="s">
        <v>167</v>
      </c>
      <c r="AU158" s="228" t="s">
        <v>84</v>
      </c>
      <c r="AY158" s="20" t="s">
        <v>165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20" t="s">
        <v>84</v>
      </c>
      <c r="BK158" s="229">
        <f>ROUND(I158*H158,2)</f>
        <v>0</v>
      </c>
      <c r="BL158" s="20" t="s">
        <v>311</v>
      </c>
      <c r="BM158" s="228" t="s">
        <v>1322</v>
      </c>
    </row>
    <row r="159" s="2" customFormat="1">
      <c r="A159" s="41"/>
      <c r="B159" s="42"/>
      <c r="C159" s="43"/>
      <c r="D159" s="230" t="s">
        <v>174</v>
      </c>
      <c r="E159" s="43"/>
      <c r="F159" s="231" t="s">
        <v>1323</v>
      </c>
      <c r="G159" s="43"/>
      <c r="H159" s="43"/>
      <c r="I159" s="232"/>
      <c r="J159" s="43"/>
      <c r="K159" s="43"/>
      <c r="L159" s="47"/>
      <c r="M159" s="233"/>
      <c r="N159" s="23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174</v>
      </c>
      <c r="AU159" s="20" t="s">
        <v>84</v>
      </c>
    </row>
    <row r="160" s="2" customFormat="1" ht="24.15" customHeight="1">
      <c r="A160" s="41"/>
      <c r="B160" s="42"/>
      <c r="C160" s="217" t="s">
        <v>385</v>
      </c>
      <c r="D160" s="217" t="s">
        <v>167</v>
      </c>
      <c r="E160" s="218" t="s">
        <v>1324</v>
      </c>
      <c r="F160" s="219" t="s">
        <v>1325</v>
      </c>
      <c r="G160" s="220" t="s">
        <v>509</v>
      </c>
      <c r="H160" s="221">
        <v>0.23400000000000001</v>
      </c>
      <c r="I160" s="222"/>
      <c r="J160" s="223">
        <f>ROUND(I160*H160,2)</f>
        <v>0</v>
      </c>
      <c r="K160" s="219" t="s">
        <v>171</v>
      </c>
      <c r="L160" s="47"/>
      <c r="M160" s="224" t="s">
        <v>19</v>
      </c>
      <c r="N160" s="225" t="s">
        <v>44</v>
      </c>
      <c r="O160" s="87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311</v>
      </c>
      <c r="AT160" s="228" t="s">
        <v>167</v>
      </c>
      <c r="AU160" s="228" t="s">
        <v>84</v>
      </c>
      <c r="AY160" s="20" t="s">
        <v>165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0" t="s">
        <v>84</v>
      </c>
      <c r="BK160" s="229">
        <f>ROUND(I160*H160,2)</f>
        <v>0</v>
      </c>
      <c r="BL160" s="20" t="s">
        <v>311</v>
      </c>
      <c r="BM160" s="228" t="s">
        <v>1326</v>
      </c>
    </row>
    <row r="161" s="2" customFormat="1">
      <c r="A161" s="41"/>
      <c r="B161" s="42"/>
      <c r="C161" s="43"/>
      <c r="D161" s="230" t="s">
        <v>174</v>
      </c>
      <c r="E161" s="43"/>
      <c r="F161" s="231" t="s">
        <v>1327</v>
      </c>
      <c r="G161" s="43"/>
      <c r="H161" s="43"/>
      <c r="I161" s="232"/>
      <c r="J161" s="43"/>
      <c r="K161" s="43"/>
      <c r="L161" s="47"/>
      <c r="M161" s="233"/>
      <c r="N161" s="23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174</v>
      </c>
      <c r="AU161" s="20" t="s">
        <v>84</v>
      </c>
    </row>
    <row r="162" s="12" customFormat="1" ht="22.8" customHeight="1">
      <c r="A162" s="12"/>
      <c r="B162" s="201"/>
      <c r="C162" s="202"/>
      <c r="D162" s="203" t="s">
        <v>71</v>
      </c>
      <c r="E162" s="215" t="s">
        <v>1328</v>
      </c>
      <c r="F162" s="215" t="s">
        <v>1329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SUM(P163:P187)</f>
        <v>0</v>
      </c>
      <c r="Q162" s="209"/>
      <c r="R162" s="210">
        <f>SUM(R163:R187)</f>
        <v>0.034913535799999999</v>
      </c>
      <c r="S162" s="209"/>
      <c r="T162" s="211">
        <f>SUM(T163:T187)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84</v>
      </c>
      <c r="AT162" s="213" t="s">
        <v>71</v>
      </c>
      <c r="AU162" s="213" t="s">
        <v>79</v>
      </c>
      <c r="AY162" s="212" t="s">
        <v>165</v>
      </c>
      <c r="BK162" s="214">
        <f>SUM(BK163:BK187)</f>
        <v>0</v>
      </c>
    </row>
    <row r="163" s="2" customFormat="1" ht="16.5" customHeight="1">
      <c r="A163" s="41"/>
      <c r="B163" s="42"/>
      <c r="C163" s="217" t="s">
        <v>390</v>
      </c>
      <c r="D163" s="217" t="s">
        <v>167</v>
      </c>
      <c r="E163" s="218" t="s">
        <v>1330</v>
      </c>
      <c r="F163" s="219" t="s">
        <v>1331</v>
      </c>
      <c r="G163" s="220" t="s">
        <v>314</v>
      </c>
      <c r="H163" s="221">
        <v>17</v>
      </c>
      <c r="I163" s="222"/>
      <c r="J163" s="223">
        <f>ROUND(I163*H163,2)</f>
        <v>0</v>
      </c>
      <c r="K163" s="219" t="s">
        <v>171</v>
      </c>
      <c r="L163" s="47"/>
      <c r="M163" s="224" t="s">
        <v>19</v>
      </c>
      <c r="N163" s="225" t="s">
        <v>44</v>
      </c>
      <c r="O163" s="87"/>
      <c r="P163" s="226">
        <f>O163*H163</f>
        <v>0</v>
      </c>
      <c r="Q163" s="226">
        <v>4.9570000000000001E-05</v>
      </c>
      <c r="R163" s="226">
        <f>Q163*H163</f>
        <v>0.00084269</v>
      </c>
      <c r="S163" s="226">
        <v>0</v>
      </c>
      <c r="T163" s="22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8" t="s">
        <v>311</v>
      </c>
      <c r="AT163" s="228" t="s">
        <v>167</v>
      </c>
      <c r="AU163" s="228" t="s">
        <v>84</v>
      </c>
      <c r="AY163" s="20" t="s">
        <v>165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20" t="s">
        <v>84</v>
      </c>
      <c r="BK163" s="229">
        <f>ROUND(I163*H163,2)</f>
        <v>0</v>
      </c>
      <c r="BL163" s="20" t="s">
        <v>311</v>
      </c>
      <c r="BM163" s="228" t="s">
        <v>1332</v>
      </c>
    </row>
    <row r="164" s="2" customFormat="1">
      <c r="A164" s="41"/>
      <c r="B164" s="42"/>
      <c r="C164" s="43"/>
      <c r="D164" s="230" t="s">
        <v>174</v>
      </c>
      <c r="E164" s="43"/>
      <c r="F164" s="231" t="s">
        <v>1333</v>
      </c>
      <c r="G164" s="43"/>
      <c r="H164" s="43"/>
      <c r="I164" s="232"/>
      <c r="J164" s="43"/>
      <c r="K164" s="43"/>
      <c r="L164" s="47"/>
      <c r="M164" s="233"/>
      <c r="N164" s="23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174</v>
      </c>
      <c r="AU164" s="20" t="s">
        <v>84</v>
      </c>
    </row>
    <row r="165" s="2" customFormat="1" ht="16.5" customHeight="1">
      <c r="A165" s="41"/>
      <c r="B165" s="42"/>
      <c r="C165" s="217" t="s">
        <v>399</v>
      </c>
      <c r="D165" s="217" t="s">
        <v>167</v>
      </c>
      <c r="E165" s="218" t="s">
        <v>1334</v>
      </c>
      <c r="F165" s="219" t="s">
        <v>1335</v>
      </c>
      <c r="G165" s="220" t="s">
        <v>314</v>
      </c>
      <c r="H165" s="221">
        <v>8</v>
      </c>
      <c r="I165" s="222"/>
      <c r="J165" s="223">
        <f>ROUND(I165*H165,2)</f>
        <v>0</v>
      </c>
      <c r="K165" s="219" t="s">
        <v>171</v>
      </c>
      <c r="L165" s="47"/>
      <c r="M165" s="224" t="s">
        <v>19</v>
      </c>
      <c r="N165" s="225" t="s">
        <v>44</v>
      </c>
      <c r="O165" s="87"/>
      <c r="P165" s="226">
        <f>O165*H165</f>
        <v>0</v>
      </c>
      <c r="Q165" s="226">
        <v>5.9570000000000001E-05</v>
      </c>
      <c r="R165" s="226">
        <f>Q165*H165</f>
        <v>0.00047656</v>
      </c>
      <c r="S165" s="226">
        <v>0</v>
      </c>
      <c r="T165" s="22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311</v>
      </c>
      <c r="AT165" s="228" t="s">
        <v>167</v>
      </c>
      <c r="AU165" s="228" t="s">
        <v>84</v>
      </c>
      <c r="AY165" s="20" t="s">
        <v>165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84</v>
      </c>
      <c r="BK165" s="229">
        <f>ROUND(I165*H165,2)</f>
        <v>0</v>
      </c>
      <c r="BL165" s="20" t="s">
        <v>311</v>
      </c>
      <c r="BM165" s="228" t="s">
        <v>1336</v>
      </c>
    </row>
    <row r="166" s="2" customFormat="1">
      <c r="A166" s="41"/>
      <c r="B166" s="42"/>
      <c r="C166" s="43"/>
      <c r="D166" s="230" t="s">
        <v>174</v>
      </c>
      <c r="E166" s="43"/>
      <c r="F166" s="231" t="s">
        <v>1337</v>
      </c>
      <c r="G166" s="43"/>
      <c r="H166" s="43"/>
      <c r="I166" s="232"/>
      <c r="J166" s="43"/>
      <c r="K166" s="43"/>
      <c r="L166" s="47"/>
      <c r="M166" s="233"/>
      <c r="N166" s="23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174</v>
      </c>
      <c r="AU166" s="20" t="s">
        <v>84</v>
      </c>
    </row>
    <row r="167" s="2" customFormat="1" ht="16.5" customHeight="1">
      <c r="A167" s="41"/>
      <c r="B167" s="42"/>
      <c r="C167" s="217" t="s">
        <v>406</v>
      </c>
      <c r="D167" s="217" t="s">
        <v>167</v>
      </c>
      <c r="E167" s="218" t="s">
        <v>1338</v>
      </c>
      <c r="F167" s="219" t="s">
        <v>1339</v>
      </c>
      <c r="G167" s="220" t="s">
        <v>314</v>
      </c>
      <c r="H167" s="221">
        <v>17</v>
      </c>
      <c r="I167" s="222"/>
      <c r="J167" s="223">
        <f>ROUND(I167*H167,2)</f>
        <v>0</v>
      </c>
      <c r="K167" s="219" t="s">
        <v>19</v>
      </c>
      <c r="L167" s="47"/>
      <c r="M167" s="224" t="s">
        <v>19</v>
      </c>
      <c r="N167" s="225" t="s">
        <v>44</v>
      </c>
      <c r="O167" s="87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8" t="s">
        <v>311</v>
      </c>
      <c r="AT167" s="228" t="s">
        <v>167</v>
      </c>
      <c r="AU167" s="228" t="s">
        <v>84</v>
      </c>
      <c r="AY167" s="20" t="s">
        <v>165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20" t="s">
        <v>84</v>
      </c>
      <c r="BK167" s="229">
        <f>ROUND(I167*H167,2)</f>
        <v>0</v>
      </c>
      <c r="BL167" s="20" t="s">
        <v>311</v>
      </c>
      <c r="BM167" s="228" t="s">
        <v>1340</v>
      </c>
    </row>
    <row r="168" s="2" customFormat="1" ht="16.5" customHeight="1">
      <c r="A168" s="41"/>
      <c r="B168" s="42"/>
      <c r="C168" s="217" t="s">
        <v>325</v>
      </c>
      <c r="D168" s="217" t="s">
        <v>167</v>
      </c>
      <c r="E168" s="218" t="s">
        <v>1341</v>
      </c>
      <c r="F168" s="219" t="s">
        <v>1342</v>
      </c>
      <c r="G168" s="220" t="s">
        <v>314</v>
      </c>
      <c r="H168" s="221">
        <v>2</v>
      </c>
      <c r="I168" s="222"/>
      <c r="J168" s="223">
        <f>ROUND(I168*H168,2)</f>
        <v>0</v>
      </c>
      <c r="K168" s="219" t="s">
        <v>171</v>
      </c>
      <c r="L168" s="47"/>
      <c r="M168" s="224" t="s">
        <v>19</v>
      </c>
      <c r="N168" s="225" t="s">
        <v>44</v>
      </c>
      <c r="O168" s="87"/>
      <c r="P168" s="226">
        <f>O168*H168</f>
        <v>0</v>
      </c>
      <c r="Q168" s="226">
        <v>0.00052957000000000004</v>
      </c>
      <c r="R168" s="226">
        <f>Q168*H168</f>
        <v>0.0010591400000000001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311</v>
      </c>
      <c r="AT168" s="228" t="s">
        <v>167</v>
      </c>
      <c r="AU168" s="228" t="s">
        <v>84</v>
      </c>
      <c r="AY168" s="20" t="s">
        <v>165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0" t="s">
        <v>84</v>
      </c>
      <c r="BK168" s="229">
        <f>ROUND(I168*H168,2)</f>
        <v>0</v>
      </c>
      <c r="BL168" s="20" t="s">
        <v>311</v>
      </c>
      <c r="BM168" s="228" t="s">
        <v>1343</v>
      </c>
    </row>
    <row r="169" s="2" customFormat="1">
      <c r="A169" s="41"/>
      <c r="B169" s="42"/>
      <c r="C169" s="43"/>
      <c r="D169" s="230" t="s">
        <v>174</v>
      </c>
      <c r="E169" s="43"/>
      <c r="F169" s="231" t="s">
        <v>1344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174</v>
      </c>
      <c r="AU169" s="20" t="s">
        <v>84</v>
      </c>
    </row>
    <row r="170" s="2" customFormat="1" ht="16.5" customHeight="1">
      <c r="A170" s="41"/>
      <c r="B170" s="42"/>
      <c r="C170" s="217" t="s">
        <v>416</v>
      </c>
      <c r="D170" s="217" t="s">
        <v>167</v>
      </c>
      <c r="E170" s="218" t="s">
        <v>1345</v>
      </c>
      <c r="F170" s="219" t="s">
        <v>1346</v>
      </c>
      <c r="G170" s="220" t="s">
        <v>314</v>
      </c>
      <c r="H170" s="221">
        <v>2</v>
      </c>
      <c r="I170" s="222"/>
      <c r="J170" s="223">
        <f>ROUND(I170*H170,2)</f>
        <v>0</v>
      </c>
      <c r="K170" s="219" t="s">
        <v>171</v>
      </c>
      <c r="L170" s="47"/>
      <c r="M170" s="224" t="s">
        <v>19</v>
      </c>
      <c r="N170" s="225" t="s">
        <v>44</v>
      </c>
      <c r="O170" s="87"/>
      <c r="P170" s="226">
        <f>O170*H170</f>
        <v>0</v>
      </c>
      <c r="Q170" s="226">
        <v>0.00072957000000000002</v>
      </c>
      <c r="R170" s="226">
        <f>Q170*H170</f>
        <v>0.0014591400000000001</v>
      </c>
      <c r="S170" s="226">
        <v>0</v>
      </c>
      <c r="T170" s="22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311</v>
      </c>
      <c r="AT170" s="228" t="s">
        <v>167</v>
      </c>
      <c r="AU170" s="228" t="s">
        <v>84</v>
      </c>
      <c r="AY170" s="20" t="s">
        <v>165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84</v>
      </c>
      <c r="BK170" s="229">
        <f>ROUND(I170*H170,2)</f>
        <v>0</v>
      </c>
      <c r="BL170" s="20" t="s">
        <v>311</v>
      </c>
      <c r="BM170" s="228" t="s">
        <v>1347</v>
      </c>
    </row>
    <row r="171" s="2" customFormat="1">
      <c r="A171" s="41"/>
      <c r="B171" s="42"/>
      <c r="C171" s="43"/>
      <c r="D171" s="230" t="s">
        <v>174</v>
      </c>
      <c r="E171" s="43"/>
      <c r="F171" s="231" t="s">
        <v>1348</v>
      </c>
      <c r="G171" s="43"/>
      <c r="H171" s="43"/>
      <c r="I171" s="232"/>
      <c r="J171" s="43"/>
      <c r="K171" s="43"/>
      <c r="L171" s="47"/>
      <c r="M171" s="233"/>
      <c r="N171" s="23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174</v>
      </c>
      <c r="AU171" s="20" t="s">
        <v>84</v>
      </c>
    </row>
    <row r="172" s="2" customFormat="1" ht="21.75" customHeight="1">
      <c r="A172" s="41"/>
      <c r="B172" s="42"/>
      <c r="C172" s="217" t="s">
        <v>423</v>
      </c>
      <c r="D172" s="217" t="s">
        <v>167</v>
      </c>
      <c r="E172" s="218" t="s">
        <v>1349</v>
      </c>
      <c r="F172" s="219" t="s">
        <v>1350</v>
      </c>
      <c r="G172" s="220" t="s">
        <v>314</v>
      </c>
      <c r="H172" s="221">
        <v>17</v>
      </c>
      <c r="I172" s="222"/>
      <c r="J172" s="223">
        <f>ROUND(I172*H172,2)</f>
        <v>0</v>
      </c>
      <c r="K172" s="219" t="s">
        <v>171</v>
      </c>
      <c r="L172" s="47"/>
      <c r="M172" s="224" t="s">
        <v>19</v>
      </c>
      <c r="N172" s="225" t="s">
        <v>44</v>
      </c>
      <c r="O172" s="87"/>
      <c r="P172" s="226">
        <f>O172*H172</f>
        <v>0</v>
      </c>
      <c r="Q172" s="226">
        <v>0.00070250740000000003</v>
      </c>
      <c r="R172" s="226">
        <f>Q172*H172</f>
        <v>0.0119426258</v>
      </c>
      <c r="S172" s="226">
        <v>0</v>
      </c>
      <c r="T172" s="22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8" t="s">
        <v>311</v>
      </c>
      <c r="AT172" s="228" t="s">
        <v>167</v>
      </c>
      <c r="AU172" s="228" t="s">
        <v>84</v>
      </c>
      <c r="AY172" s="20" t="s">
        <v>165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20" t="s">
        <v>84</v>
      </c>
      <c r="BK172" s="229">
        <f>ROUND(I172*H172,2)</f>
        <v>0</v>
      </c>
      <c r="BL172" s="20" t="s">
        <v>311</v>
      </c>
      <c r="BM172" s="228" t="s">
        <v>1351</v>
      </c>
    </row>
    <row r="173" s="2" customFormat="1">
      <c r="A173" s="41"/>
      <c r="B173" s="42"/>
      <c r="C173" s="43"/>
      <c r="D173" s="230" t="s">
        <v>174</v>
      </c>
      <c r="E173" s="43"/>
      <c r="F173" s="231" t="s">
        <v>1352</v>
      </c>
      <c r="G173" s="43"/>
      <c r="H173" s="43"/>
      <c r="I173" s="232"/>
      <c r="J173" s="43"/>
      <c r="K173" s="43"/>
      <c r="L173" s="47"/>
      <c r="M173" s="233"/>
      <c r="N173" s="23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174</v>
      </c>
      <c r="AU173" s="20" t="s">
        <v>84</v>
      </c>
    </row>
    <row r="174" s="2" customFormat="1" ht="16.5" customHeight="1">
      <c r="A174" s="41"/>
      <c r="B174" s="42"/>
      <c r="C174" s="217" t="s">
        <v>448</v>
      </c>
      <c r="D174" s="217" t="s">
        <v>167</v>
      </c>
      <c r="E174" s="218" t="s">
        <v>1353</v>
      </c>
      <c r="F174" s="219" t="s">
        <v>1354</v>
      </c>
      <c r="G174" s="220" t="s">
        <v>314</v>
      </c>
      <c r="H174" s="221">
        <v>8</v>
      </c>
      <c r="I174" s="222"/>
      <c r="J174" s="223">
        <f>ROUND(I174*H174,2)</f>
        <v>0</v>
      </c>
      <c r="K174" s="219" t="s">
        <v>171</v>
      </c>
      <c r="L174" s="47"/>
      <c r="M174" s="224" t="s">
        <v>19</v>
      </c>
      <c r="N174" s="225" t="s">
        <v>44</v>
      </c>
      <c r="O174" s="87"/>
      <c r="P174" s="226">
        <f>O174*H174</f>
        <v>0</v>
      </c>
      <c r="Q174" s="226">
        <v>0.00021956999999999999</v>
      </c>
      <c r="R174" s="226">
        <f>Q174*H174</f>
        <v>0.0017565599999999999</v>
      </c>
      <c r="S174" s="226">
        <v>0</v>
      </c>
      <c r="T174" s="22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8" t="s">
        <v>311</v>
      </c>
      <c r="AT174" s="228" t="s">
        <v>167</v>
      </c>
      <c r="AU174" s="228" t="s">
        <v>84</v>
      </c>
      <c r="AY174" s="20" t="s">
        <v>165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20" t="s">
        <v>84</v>
      </c>
      <c r="BK174" s="229">
        <f>ROUND(I174*H174,2)</f>
        <v>0</v>
      </c>
      <c r="BL174" s="20" t="s">
        <v>311</v>
      </c>
      <c r="BM174" s="228" t="s">
        <v>1355</v>
      </c>
    </row>
    <row r="175" s="2" customFormat="1">
      <c r="A175" s="41"/>
      <c r="B175" s="42"/>
      <c r="C175" s="43"/>
      <c r="D175" s="230" t="s">
        <v>174</v>
      </c>
      <c r="E175" s="43"/>
      <c r="F175" s="231" t="s">
        <v>1356</v>
      </c>
      <c r="G175" s="43"/>
      <c r="H175" s="43"/>
      <c r="I175" s="232"/>
      <c r="J175" s="43"/>
      <c r="K175" s="43"/>
      <c r="L175" s="47"/>
      <c r="M175" s="233"/>
      <c r="N175" s="23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174</v>
      </c>
      <c r="AU175" s="20" t="s">
        <v>84</v>
      </c>
    </row>
    <row r="176" s="2" customFormat="1" ht="21.75" customHeight="1">
      <c r="A176" s="41"/>
      <c r="B176" s="42"/>
      <c r="C176" s="217" t="s">
        <v>454</v>
      </c>
      <c r="D176" s="217" t="s">
        <v>167</v>
      </c>
      <c r="E176" s="218" t="s">
        <v>1357</v>
      </c>
      <c r="F176" s="219" t="s">
        <v>1358</v>
      </c>
      <c r="G176" s="220" t="s">
        <v>314</v>
      </c>
      <c r="H176" s="221">
        <v>2</v>
      </c>
      <c r="I176" s="222"/>
      <c r="J176" s="223">
        <f>ROUND(I176*H176,2)</f>
        <v>0</v>
      </c>
      <c r="K176" s="219" t="s">
        <v>171</v>
      </c>
      <c r="L176" s="47"/>
      <c r="M176" s="224" t="s">
        <v>19</v>
      </c>
      <c r="N176" s="225" t="s">
        <v>44</v>
      </c>
      <c r="O176" s="87"/>
      <c r="P176" s="226">
        <f>O176*H176</f>
        <v>0</v>
      </c>
      <c r="Q176" s="226">
        <v>0.00056957000000000004</v>
      </c>
      <c r="R176" s="226">
        <f>Q176*H176</f>
        <v>0.0011391400000000001</v>
      </c>
      <c r="S176" s="226">
        <v>0</v>
      </c>
      <c r="T176" s="22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8" t="s">
        <v>311</v>
      </c>
      <c r="AT176" s="228" t="s">
        <v>167</v>
      </c>
      <c r="AU176" s="228" t="s">
        <v>84</v>
      </c>
      <c r="AY176" s="20" t="s">
        <v>165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20" t="s">
        <v>84</v>
      </c>
      <c r="BK176" s="229">
        <f>ROUND(I176*H176,2)</f>
        <v>0</v>
      </c>
      <c r="BL176" s="20" t="s">
        <v>311</v>
      </c>
      <c r="BM176" s="228" t="s">
        <v>1359</v>
      </c>
    </row>
    <row r="177" s="2" customFormat="1">
      <c r="A177" s="41"/>
      <c r="B177" s="42"/>
      <c r="C177" s="43"/>
      <c r="D177" s="230" t="s">
        <v>174</v>
      </c>
      <c r="E177" s="43"/>
      <c r="F177" s="231" t="s">
        <v>1360</v>
      </c>
      <c r="G177" s="43"/>
      <c r="H177" s="43"/>
      <c r="I177" s="232"/>
      <c r="J177" s="43"/>
      <c r="K177" s="43"/>
      <c r="L177" s="47"/>
      <c r="M177" s="233"/>
      <c r="N177" s="23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174</v>
      </c>
      <c r="AU177" s="20" t="s">
        <v>84</v>
      </c>
    </row>
    <row r="178" s="2" customFormat="1" ht="16.5" customHeight="1">
      <c r="A178" s="41"/>
      <c r="B178" s="42"/>
      <c r="C178" s="217" t="s">
        <v>460</v>
      </c>
      <c r="D178" s="217" t="s">
        <v>167</v>
      </c>
      <c r="E178" s="218" t="s">
        <v>1361</v>
      </c>
      <c r="F178" s="219" t="s">
        <v>1362</v>
      </c>
      <c r="G178" s="220" t="s">
        <v>314</v>
      </c>
      <c r="H178" s="221">
        <v>18</v>
      </c>
      <c r="I178" s="222"/>
      <c r="J178" s="223">
        <f>ROUND(I178*H178,2)</f>
        <v>0</v>
      </c>
      <c r="K178" s="219" t="s">
        <v>171</v>
      </c>
      <c r="L178" s="47"/>
      <c r="M178" s="224" t="s">
        <v>19</v>
      </c>
      <c r="N178" s="225" t="s">
        <v>44</v>
      </c>
      <c r="O178" s="87"/>
      <c r="P178" s="226">
        <f>O178*H178</f>
        <v>0</v>
      </c>
      <c r="Q178" s="226">
        <v>0.00049956999999999996</v>
      </c>
      <c r="R178" s="226">
        <f>Q178*H178</f>
        <v>0.0089922599999999984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311</v>
      </c>
      <c r="AT178" s="228" t="s">
        <v>167</v>
      </c>
      <c r="AU178" s="228" t="s">
        <v>84</v>
      </c>
      <c r="AY178" s="20" t="s">
        <v>165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0" t="s">
        <v>84</v>
      </c>
      <c r="BK178" s="229">
        <f>ROUND(I178*H178,2)</f>
        <v>0</v>
      </c>
      <c r="BL178" s="20" t="s">
        <v>311</v>
      </c>
      <c r="BM178" s="228" t="s">
        <v>1363</v>
      </c>
    </row>
    <row r="179" s="2" customFormat="1">
      <c r="A179" s="41"/>
      <c r="B179" s="42"/>
      <c r="C179" s="43"/>
      <c r="D179" s="230" t="s">
        <v>174</v>
      </c>
      <c r="E179" s="43"/>
      <c r="F179" s="231" t="s">
        <v>1364</v>
      </c>
      <c r="G179" s="43"/>
      <c r="H179" s="43"/>
      <c r="I179" s="232"/>
      <c r="J179" s="43"/>
      <c r="K179" s="43"/>
      <c r="L179" s="47"/>
      <c r="M179" s="233"/>
      <c r="N179" s="23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174</v>
      </c>
      <c r="AU179" s="20" t="s">
        <v>84</v>
      </c>
    </row>
    <row r="180" s="2" customFormat="1" ht="16.5" customHeight="1">
      <c r="A180" s="41"/>
      <c r="B180" s="42"/>
      <c r="C180" s="217" t="s">
        <v>470</v>
      </c>
      <c r="D180" s="217" t="s">
        <v>167</v>
      </c>
      <c r="E180" s="218" t="s">
        <v>1365</v>
      </c>
      <c r="F180" s="219" t="s">
        <v>1366</v>
      </c>
      <c r="G180" s="220" t="s">
        <v>314</v>
      </c>
      <c r="H180" s="221">
        <v>34</v>
      </c>
      <c r="I180" s="222"/>
      <c r="J180" s="223">
        <f>ROUND(I180*H180,2)</f>
        <v>0</v>
      </c>
      <c r="K180" s="219" t="s">
        <v>171</v>
      </c>
      <c r="L180" s="47"/>
      <c r="M180" s="224" t="s">
        <v>19</v>
      </c>
      <c r="N180" s="225" t="s">
        <v>44</v>
      </c>
      <c r="O180" s="87"/>
      <c r="P180" s="226">
        <f>O180*H180</f>
        <v>0</v>
      </c>
      <c r="Q180" s="226">
        <v>1.0000000000000001E-05</v>
      </c>
      <c r="R180" s="226">
        <f>Q180*H180</f>
        <v>0.00034000000000000002</v>
      </c>
      <c r="S180" s="226">
        <v>0</v>
      </c>
      <c r="T180" s="22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311</v>
      </c>
      <c r="AT180" s="228" t="s">
        <v>167</v>
      </c>
      <c r="AU180" s="228" t="s">
        <v>84</v>
      </c>
      <c r="AY180" s="20" t="s">
        <v>165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84</v>
      </c>
      <c r="BK180" s="229">
        <f>ROUND(I180*H180,2)</f>
        <v>0</v>
      </c>
      <c r="BL180" s="20" t="s">
        <v>311</v>
      </c>
      <c r="BM180" s="228" t="s">
        <v>1367</v>
      </c>
    </row>
    <row r="181" s="2" customFormat="1">
      <c r="A181" s="41"/>
      <c r="B181" s="42"/>
      <c r="C181" s="43"/>
      <c r="D181" s="230" t="s">
        <v>174</v>
      </c>
      <c r="E181" s="43"/>
      <c r="F181" s="231" t="s">
        <v>1368</v>
      </c>
      <c r="G181" s="43"/>
      <c r="H181" s="43"/>
      <c r="I181" s="232"/>
      <c r="J181" s="43"/>
      <c r="K181" s="43"/>
      <c r="L181" s="47"/>
      <c r="M181" s="233"/>
      <c r="N181" s="23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174</v>
      </c>
      <c r="AU181" s="20" t="s">
        <v>84</v>
      </c>
    </row>
    <row r="182" s="2" customFormat="1" ht="21.75" customHeight="1">
      <c r="A182" s="41"/>
      <c r="B182" s="42"/>
      <c r="C182" s="217" t="s">
        <v>476</v>
      </c>
      <c r="D182" s="217" t="s">
        <v>167</v>
      </c>
      <c r="E182" s="218" t="s">
        <v>1369</v>
      </c>
      <c r="F182" s="219" t="s">
        <v>1370</v>
      </c>
      <c r="G182" s="220" t="s">
        <v>314</v>
      </c>
      <c r="H182" s="221">
        <v>2</v>
      </c>
      <c r="I182" s="222"/>
      <c r="J182" s="223">
        <f>ROUND(I182*H182,2)</f>
        <v>0</v>
      </c>
      <c r="K182" s="219" t="s">
        <v>171</v>
      </c>
      <c r="L182" s="47"/>
      <c r="M182" s="224" t="s">
        <v>19</v>
      </c>
      <c r="N182" s="225" t="s">
        <v>44</v>
      </c>
      <c r="O182" s="87"/>
      <c r="P182" s="226">
        <f>O182*H182</f>
        <v>0</v>
      </c>
      <c r="Q182" s="226">
        <v>0.00051756999999999997</v>
      </c>
      <c r="R182" s="226">
        <f>Q182*H182</f>
        <v>0.0010351399999999999</v>
      </c>
      <c r="S182" s="226">
        <v>0</v>
      </c>
      <c r="T182" s="22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8" t="s">
        <v>311</v>
      </c>
      <c r="AT182" s="228" t="s">
        <v>167</v>
      </c>
      <c r="AU182" s="228" t="s">
        <v>84</v>
      </c>
      <c r="AY182" s="20" t="s">
        <v>165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20" t="s">
        <v>84</v>
      </c>
      <c r="BK182" s="229">
        <f>ROUND(I182*H182,2)</f>
        <v>0</v>
      </c>
      <c r="BL182" s="20" t="s">
        <v>311</v>
      </c>
      <c r="BM182" s="228" t="s">
        <v>1371</v>
      </c>
    </row>
    <row r="183" s="2" customFormat="1">
      <c r="A183" s="41"/>
      <c r="B183" s="42"/>
      <c r="C183" s="43"/>
      <c r="D183" s="230" t="s">
        <v>174</v>
      </c>
      <c r="E183" s="43"/>
      <c r="F183" s="231" t="s">
        <v>1372</v>
      </c>
      <c r="G183" s="43"/>
      <c r="H183" s="43"/>
      <c r="I183" s="232"/>
      <c r="J183" s="43"/>
      <c r="K183" s="43"/>
      <c r="L183" s="47"/>
      <c r="M183" s="233"/>
      <c r="N183" s="23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174</v>
      </c>
      <c r="AU183" s="20" t="s">
        <v>84</v>
      </c>
    </row>
    <row r="184" s="2" customFormat="1" ht="21.75" customHeight="1">
      <c r="A184" s="41"/>
      <c r="B184" s="42"/>
      <c r="C184" s="217" t="s">
        <v>482</v>
      </c>
      <c r="D184" s="217" t="s">
        <v>167</v>
      </c>
      <c r="E184" s="218" t="s">
        <v>1373</v>
      </c>
      <c r="F184" s="219" t="s">
        <v>1374</v>
      </c>
      <c r="G184" s="220" t="s">
        <v>314</v>
      </c>
      <c r="H184" s="221">
        <v>4</v>
      </c>
      <c r="I184" s="222"/>
      <c r="J184" s="223">
        <f>ROUND(I184*H184,2)</f>
        <v>0</v>
      </c>
      <c r="K184" s="219" t="s">
        <v>171</v>
      </c>
      <c r="L184" s="47"/>
      <c r="M184" s="224" t="s">
        <v>19</v>
      </c>
      <c r="N184" s="225" t="s">
        <v>44</v>
      </c>
      <c r="O184" s="87"/>
      <c r="P184" s="226">
        <f>O184*H184</f>
        <v>0</v>
      </c>
      <c r="Q184" s="226">
        <v>0.0014675700000000001</v>
      </c>
      <c r="R184" s="226">
        <f>Q184*H184</f>
        <v>0.0058702800000000003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311</v>
      </c>
      <c r="AT184" s="228" t="s">
        <v>167</v>
      </c>
      <c r="AU184" s="228" t="s">
        <v>84</v>
      </c>
      <c r="AY184" s="20" t="s">
        <v>165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0" t="s">
        <v>84</v>
      </c>
      <c r="BK184" s="229">
        <f>ROUND(I184*H184,2)</f>
        <v>0</v>
      </c>
      <c r="BL184" s="20" t="s">
        <v>311</v>
      </c>
      <c r="BM184" s="228" t="s">
        <v>1375</v>
      </c>
    </row>
    <row r="185" s="2" customFormat="1">
      <c r="A185" s="41"/>
      <c r="B185" s="42"/>
      <c r="C185" s="43"/>
      <c r="D185" s="230" t="s">
        <v>174</v>
      </c>
      <c r="E185" s="43"/>
      <c r="F185" s="231" t="s">
        <v>1376</v>
      </c>
      <c r="G185" s="43"/>
      <c r="H185" s="43"/>
      <c r="I185" s="232"/>
      <c r="J185" s="43"/>
      <c r="K185" s="43"/>
      <c r="L185" s="47"/>
      <c r="M185" s="233"/>
      <c r="N185" s="23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174</v>
      </c>
      <c r="AU185" s="20" t="s">
        <v>84</v>
      </c>
    </row>
    <row r="186" s="2" customFormat="1" ht="24.15" customHeight="1">
      <c r="A186" s="41"/>
      <c r="B186" s="42"/>
      <c r="C186" s="217" t="s">
        <v>488</v>
      </c>
      <c r="D186" s="217" t="s">
        <v>167</v>
      </c>
      <c r="E186" s="218" t="s">
        <v>1377</v>
      </c>
      <c r="F186" s="219" t="s">
        <v>1378</v>
      </c>
      <c r="G186" s="220" t="s">
        <v>509</v>
      </c>
      <c r="H186" s="221">
        <v>0.036999999999999998</v>
      </c>
      <c r="I186" s="222"/>
      <c r="J186" s="223">
        <f>ROUND(I186*H186,2)</f>
        <v>0</v>
      </c>
      <c r="K186" s="219" t="s">
        <v>171</v>
      </c>
      <c r="L186" s="47"/>
      <c r="M186" s="224" t="s">
        <v>19</v>
      </c>
      <c r="N186" s="225" t="s">
        <v>44</v>
      </c>
      <c r="O186" s="87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8" t="s">
        <v>311</v>
      </c>
      <c r="AT186" s="228" t="s">
        <v>167</v>
      </c>
      <c r="AU186" s="228" t="s">
        <v>84</v>
      </c>
      <c r="AY186" s="20" t="s">
        <v>165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20" t="s">
        <v>84</v>
      </c>
      <c r="BK186" s="229">
        <f>ROUND(I186*H186,2)</f>
        <v>0</v>
      </c>
      <c r="BL186" s="20" t="s">
        <v>311</v>
      </c>
      <c r="BM186" s="228" t="s">
        <v>1379</v>
      </c>
    </row>
    <row r="187" s="2" customFormat="1">
      <c r="A187" s="41"/>
      <c r="B187" s="42"/>
      <c r="C187" s="43"/>
      <c r="D187" s="230" t="s">
        <v>174</v>
      </c>
      <c r="E187" s="43"/>
      <c r="F187" s="231" t="s">
        <v>1380</v>
      </c>
      <c r="G187" s="43"/>
      <c r="H187" s="43"/>
      <c r="I187" s="232"/>
      <c r="J187" s="43"/>
      <c r="K187" s="43"/>
      <c r="L187" s="47"/>
      <c r="M187" s="233"/>
      <c r="N187" s="23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174</v>
      </c>
      <c r="AU187" s="20" t="s">
        <v>84</v>
      </c>
    </row>
    <row r="188" s="12" customFormat="1" ht="22.8" customHeight="1">
      <c r="A188" s="12"/>
      <c r="B188" s="201"/>
      <c r="C188" s="202"/>
      <c r="D188" s="203" t="s">
        <v>71</v>
      </c>
      <c r="E188" s="215" t="s">
        <v>1381</v>
      </c>
      <c r="F188" s="215" t="s">
        <v>1382</v>
      </c>
      <c r="G188" s="202"/>
      <c r="H188" s="202"/>
      <c r="I188" s="205"/>
      <c r="J188" s="216">
        <f>BK188</f>
        <v>0</v>
      </c>
      <c r="K188" s="202"/>
      <c r="L188" s="207"/>
      <c r="M188" s="208"/>
      <c r="N188" s="209"/>
      <c r="O188" s="209"/>
      <c r="P188" s="210">
        <f>SUM(P189:P217)</f>
        <v>0</v>
      </c>
      <c r="Q188" s="209"/>
      <c r="R188" s="210">
        <f>SUM(R189:R217)</f>
        <v>0.70228999999999986</v>
      </c>
      <c r="S188" s="209"/>
      <c r="T188" s="211">
        <f>SUM(T189:T217)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2" t="s">
        <v>84</v>
      </c>
      <c r="AT188" s="213" t="s">
        <v>71</v>
      </c>
      <c r="AU188" s="213" t="s">
        <v>79</v>
      </c>
      <c r="AY188" s="212" t="s">
        <v>165</v>
      </c>
      <c r="BK188" s="214">
        <f>SUM(BK189:BK217)</f>
        <v>0</v>
      </c>
    </row>
    <row r="189" s="2" customFormat="1" ht="24.15" customHeight="1">
      <c r="A189" s="41"/>
      <c r="B189" s="42"/>
      <c r="C189" s="217" t="s">
        <v>494</v>
      </c>
      <c r="D189" s="217" t="s">
        <v>167</v>
      </c>
      <c r="E189" s="218" t="s">
        <v>1383</v>
      </c>
      <c r="F189" s="219" t="s">
        <v>1384</v>
      </c>
      <c r="G189" s="220" t="s">
        <v>314</v>
      </c>
      <c r="H189" s="221">
        <v>4</v>
      </c>
      <c r="I189" s="222"/>
      <c r="J189" s="223">
        <f>ROUND(I189*H189,2)</f>
        <v>0</v>
      </c>
      <c r="K189" s="219" t="s">
        <v>171</v>
      </c>
      <c r="L189" s="47"/>
      <c r="M189" s="224" t="s">
        <v>19</v>
      </c>
      <c r="N189" s="225" t="s">
        <v>44</v>
      </c>
      <c r="O189" s="87"/>
      <c r="P189" s="226">
        <f>O189*H189</f>
        <v>0</v>
      </c>
      <c r="Q189" s="226">
        <v>0.01545</v>
      </c>
      <c r="R189" s="226">
        <f>Q189*H189</f>
        <v>0.061800000000000001</v>
      </c>
      <c r="S189" s="226">
        <v>0</v>
      </c>
      <c r="T189" s="22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311</v>
      </c>
      <c r="AT189" s="228" t="s">
        <v>167</v>
      </c>
      <c r="AU189" s="228" t="s">
        <v>84</v>
      </c>
      <c r="AY189" s="20" t="s">
        <v>165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0" t="s">
        <v>84</v>
      </c>
      <c r="BK189" s="229">
        <f>ROUND(I189*H189,2)</f>
        <v>0</v>
      </c>
      <c r="BL189" s="20" t="s">
        <v>311</v>
      </c>
      <c r="BM189" s="228" t="s">
        <v>1385</v>
      </c>
    </row>
    <row r="190" s="2" customFormat="1">
      <c r="A190" s="41"/>
      <c r="B190" s="42"/>
      <c r="C190" s="43"/>
      <c r="D190" s="230" t="s">
        <v>174</v>
      </c>
      <c r="E190" s="43"/>
      <c r="F190" s="231" t="s">
        <v>1386</v>
      </c>
      <c r="G190" s="43"/>
      <c r="H190" s="43"/>
      <c r="I190" s="232"/>
      <c r="J190" s="43"/>
      <c r="K190" s="43"/>
      <c r="L190" s="47"/>
      <c r="M190" s="233"/>
      <c r="N190" s="23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174</v>
      </c>
      <c r="AU190" s="20" t="s">
        <v>84</v>
      </c>
    </row>
    <row r="191" s="2" customFormat="1" ht="24.15" customHeight="1">
      <c r="A191" s="41"/>
      <c r="B191" s="42"/>
      <c r="C191" s="217" t="s">
        <v>506</v>
      </c>
      <c r="D191" s="217" t="s">
        <v>167</v>
      </c>
      <c r="E191" s="218" t="s">
        <v>1387</v>
      </c>
      <c r="F191" s="219" t="s">
        <v>1388</v>
      </c>
      <c r="G191" s="220" t="s">
        <v>314</v>
      </c>
      <c r="H191" s="221">
        <v>4</v>
      </c>
      <c r="I191" s="222"/>
      <c r="J191" s="223">
        <f>ROUND(I191*H191,2)</f>
        <v>0</v>
      </c>
      <c r="K191" s="219" t="s">
        <v>171</v>
      </c>
      <c r="L191" s="47"/>
      <c r="M191" s="224" t="s">
        <v>19</v>
      </c>
      <c r="N191" s="225" t="s">
        <v>44</v>
      </c>
      <c r="O191" s="87"/>
      <c r="P191" s="226">
        <f>O191*H191</f>
        <v>0</v>
      </c>
      <c r="Q191" s="226">
        <v>0.02605</v>
      </c>
      <c r="R191" s="226">
        <f>Q191*H191</f>
        <v>0.1042</v>
      </c>
      <c r="S191" s="226">
        <v>0</v>
      </c>
      <c r="T191" s="22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8" t="s">
        <v>311</v>
      </c>
      <c r="AT191" s="228" t="s">
        <v>167</v>
      </c>
      <c r="AU191" s="228" t="s">
        <v>84</v>
      </c>
      <c r="AY191" s="20" t="s">
        <v>165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20" t="s">
        <v>84</v>
      </c>
      <c r="BK191" s="229">
        <f>ROUND(I191*H191,2)</f>
        <v>0</v>
      </c>
      <c r="BL191" s="20" t="s">
        <v>311</v>
      </c>
      <c r="BM191" s="228" t="s">
        <v>1389</v>
      </c>
    </row>
    <row r="192" s="2" customFormat="1">
      <c r="A192" s="41"/>
      <c r="B192" s="42"/>
      <c r="C192" s="43"/>
      <c r="D192" s="230" t="s">
        <v>174</v>
      </c>
      <c r="E192" s="43"/>
      <c r="F192" s="231" t="s">
        <v>1390</v>
      </c>
      <c r="G192" s="43"/>
      <c r="H192" s="43"/>
      <c r="I192" s="232"/>
      <c r="J192" s="43"/>
      <c r="K192" s="43"/>
      <c r="L192" s="47"/>
      <c r="M192" s="233"/>
      <c r="N192" s="23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174</v>
      </c>
      <c r="AU192" s="20" t="s">
        <v>84</v>
      </c>
    </row>
    <row r="193" s="2" customFormat="1" ht="24.15" customHeight="1">
      <c r="A193" s="41"/>
      <c r="B193" s="42"/>
      <c r="C193" s="217" t="s">
        <v>512</v>
      </c>
      <c r="D193" s="217" t="s">
        <v>167</v>
      </c>
      <c r="E193" s="218" t="s">
        <v>1391</v>
      </c>
      <c r="F193" s="219" t="s">
        <v>1392</v>
      </c>
      <c r="G193" s="220" t="s">
        <v>314</v>
      </c>
      <c r="H193" s="221">
        <v>4</v>
      </c>
      <c r="I193" s="222"/>
      <c r="J193" s="223">
        <f>ROUND(I193*H193,2)</f>
        <v>0</v>
      </c>
      <c r="K193" s="219" t="s">
        <v>171</v>
      </c>
      <c r="L193" s="47"/>
      <c r="M193" s="224" t="s">
        <v>19</v>
      </c>
      <c r="N193" s="225" t="s">
        <v>44</v>
      </c>
      <c r="O193" s="87"/>
      <c r="P193" s="226">
        <f>O193*H193</f>
        <v>0</v>
      </c>
      <c r="Q193" s="226">
        <v>0.039300000000000002</v>
      </c>
      <c r="R193" s="226">
        <f>Q193*H193</f>
        <v>0.15720000000000001</v>
      </c>
      <c r="S193" s="226">
        <v>0</v>
      </c>
      <c r="T193" s="22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8" t="s">
        <v>311</v>
      </c>
      <c r="AT193" s="228" t="s">
        <v>167</v>
      </c>
      <c r="AU193" s="228" t="s">
        <v>84</v>
      </c>
      <c r="AY193" s="20" t="s">
        <v>165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20" t="s">
        <v>84</v>
      </c>
      <c r="BK193" s="229">
        <f>ROUND(I193*H193,2)</f>
        <v>0</v>
      </c>
      <c r="BL193" s="20" t="s">
        <v>311</v>
      </c>
      <c r="BM193" s="228" t="s">
        <v>1393</v>
      </c>
    </row>
    <row r="194" s="2" customFormat="1">
      <c r="A194" s="41"/>
      <c r="B194" s="42"/>
      <c r="C194" s="43"/>
      <c r="D194" s="230" t="s">
        <v>174</v>
      </c>
      <c r="E194" s="43"/>
      <c r="F194" s="231" t="s">
        <v>1394</v>
      </c>
      <c r="G194" s="43"/>
      <c r="H194" s="43"/>
      <c r="I194" s="232"/>
      <c r="J194" s="43"/>
      <c r="K194" s="43"/>
      <c r="L194" s="47"/>
      <c r="M194" s="233"/>
      <c r="N194" s="23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174</v>
      </c>
      <c r="AU194" s="20" t="s">
        <v>84</v>
      </c>
    </row>
    <row r="195" s="2" customFormat="1" ht="24.15" customHeight="1">
      <c r="A195" s="41"/>
      <c r="B195" s="42"/>
      <c r="C195" s="217" t="s">
        <v>517</v>
      </c>
      <c r="D195" s="217" t="s">
        <v>167</v>
      </c>
      <c r="E195" s="218" t="s">
        <v>1395</v>
      </c>
      <c r="F195" s="219" t="s">
        <v>1396</v>
      </c>
      <c r="G195" s="220" t="s">
        <v>314</v>
      </c>
      <c r="H195" s="221">
        <v>1</v>
      </c>
      <c r="I195" s="222"/>
      <c r="J195" s="223">
        <f>ROUND(I195*H195,2)</f>
        <v>0</v>
      </c>
      <c r="K195" s="219" t="s">
        <v>171</v>
      </c>
      <c r="L195" s="47"/>
      <c r="M195" s="224" t="s">
        <v>19</v>
      </c>
      <c r="N195" s="225" t="s">
        <v>44</v>
      </c>
      <c r="O195" s="87"/>
      <c r="P195" s="226">
        <f>O195*H195</f>
        <v>0</v>
      </c>
      <c r="Q195" s="226">
        <v>0.056300000000000003</v>
      </c>
      <c r="R195" s="226">
        <f>Q195*H195</f>
        <v>0.056300000000000003</v>
      </c>
      <c r="S195" s="226">
        <v>0</v>
      </c>
      <c r="T195" s="22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8" t="s">
        <v>311</v>
      </c>
      <c r="AT195" s="228" t="s">
        <v>167</v>
      </c>
      <c r="AU195" s="228" t="s">
        <v>84</v>
      </c>
      <c r="AY195" s="20" t="s">
        <v>165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20" t="s">
        <v>84</v>
      </c>
      <c r="BK195" s="229">
        <f>ROUND(I195*H195,2)</f>
        <v>0</v>
      </c>
      <c r="BL195" s="20" t="s">
        <v>311</v>
      </c>
      <c r="BM195" s="228" t="s">
        <v>1397</v>
      </c>
    </row>
    <row r="196" s="2" customFormat="1">
      <c r="A196" s="41"/>
      <c r="B196" s="42"/>
      <c r="C196" s="43"/>
      <c r="D196" s="230" t="s">
        <v>174</v>
      </c>
      <c r="E196" s="43"/>
      <c r="F196" s="231" t="s">
        <v>1398</v>
      </c>
      <c r="G196" s="43"/>
      <c r="H196" s="43"/>
      <c r="I196" s="232"/>
      <c r="J196" s="43"/>
      <c r="K196" s="43"/>
      <c r="L196" s="47"/>
      <c r="M196" s="233"/>
      <c r="N196" s="23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174</v>
      </c>
      <c r="AU196" s="20" t="s">
        <v>84</v>
      </c>
    </row>
    <row r="197" s="2" customFormat="1" ht="24.15" customHeight="1">
      <c r="A197" s="41"/>
      <c r="B197" s="42"/>
      <c r="C197" s="217" t="s">
        <v>523</v>
      </c>
      <c r="D197" s="217" t="s">
        <v>167</v>
      </c>
      <c r="E197" s="218" t="s">
        <v>1399</v>
      </c>
      <c r="F197" s="219" t="s">
        <v>1400</v>
      </c>
      <c r="G197" s="220" t="s">
        <v>314</v>
      </c>
      <c r="H197" s="221">
        <v>1</v>
      </c>
      <c r="I197" s="222"/>
      <c r="J197" s="223">
        <f>ROUND(I197*H197,2)</f>
        <v>0</v>
      </c>
      <c r="K197" s="219" t="s">
        <v>171</v>
      </c>
      <c r="L197" s="47"/>
      <c r="M197" s="224" t="s">
        <v>19</v>
      </c>
      <c r="N197" s="225" t="s">
        <v>44</v>
      </c>
      <c r="O197" s="87"/>
      <c r="P197" s="226">
        <f>O197*H197</f>
        <v>0</v>
      </c>
      <c r="Q197" s="226">
        <v>0.062199999999999998</v>
      </c>
      <c r="R197" s="226">
        <f>Q197*H197</f>
        <v>0.062199999999999998</v>
      </c>
      <c r="S197" s="226">
        <v>0</v>
      </c>
      <c r="T197" s="22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8" t="s">
        <v>311</v>
      </c>
      <c r="AT197" s="228" t="s">
        <v>167</v>
      </c>
      <c r="AU197" s="228" t="s">
        <v>84</v>
      </c>
      <c r="AY197" s="20" t="s">
        <v>165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20" t="s">
        <v>84</v>
      </c>
      <c r="BK197" s="229">
        <f>ROUND(I197*H197,2)</f>
        <v>0</v>
      </c>
      <c r="BL197" s="20" t="s">
        <v>311</v>
      </c>
      <c r="BM197" s="228" t="s">
        <v>1401</v>
      </c>
    </row>
    <row r="198" s="2" customFormat="1">
      <c r="A198" s="41"/>
      <c r="B198" s="42"/>
      <c r="C198" s="43"/>
      <c r="D198" s="230" t="s">
        <v>174</v>
      </c>
      <c r="E198" s="43"/>
      <c r="F198" s="231" t="s">
        <v>1402</v>
      </c>
      <c r="G198" s="43"/>
      <c r="H198" s="43"/>
      <c r="I198" s="232"/>
      <c r="J198" s="43"/>
      <c r="K198" s="43"/>
      <c r="L198" s="47"/>
      <c r="M198" s="233"/>
      <c r="N198" s="23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174</v>
      </c>
      <c r="AU198" s="20" t="s">
        <v>84</v>
      </c>
    </row>
    <row r="199" s="2" customFormat="1" ht="24.15" customHeight="1">
      <c r="A199" s="41"/>
      <c r="B199" s="42"/>
      <c r="C199" s="217" t="s">
        <v>528</v>
      </c>
      <c r="D199" s="217" t="s">
        <v>167</v>
      </c>
      <c r="E199" s="218" t="s">
        <v>1403</v>
      </c>
      <c r="F199" s="219" t="s">
        <v>1404</v>
      </c>
      <c r="G199" s="220" t="s">
        <v>314</v>
      </c>
      <c r="H199" s="221">
        <v>1</v>
      </c>
      <c r="I199" s="222"/>
      <c r="J199" s="223">
        <f>ROUND(I199*H199,2)</f>
        <v>0</v>
      </c>
      <c r="K199" s="219" t="s">
        <v>171</v>
      </c>
      <c r="L199" s="47"/>
      <c r="M199" s="224" t="s">
        <v>19</v>
      </c>
      <c r="N199" s="225" t="s">
        <v>44</v>
      </c>
      <c r="O199" s="87"/>
      <c r="P199" s="226">
        <f>O199*H199</f>
        <v>0</v>
      </c>
      <c r="Q199" s="226">
        <v>0.10374</v>
      </c>
      <c r="R199" s="226">
        <f>Q199*H199</f>
        <v>0.10374</v>
      </c>
      <c r="S199" s="226">
        <v>0</v>
      </c>
      <c r="T199" s="22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311</v>
      </c>
      <c r="AT199" s="228" t="s">
        <v>167</v>
      </c>
      <c r="AU199" s="228" t="s">
        <v>84</v>
      </c>
      <c r="AY199" s="20" t="s">
        <v>165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0" t="s">
        <v>84</v>
      </c>
      <c r="BK199" s="229">
        <f>ROUND(I199*H199,2)</f>
        <v>0</v>
      </c>
      <c r="BL199" s="20" t="s">
        <v>311</v>
      </c>
      <c r="BM199" s="228" t="s">
        <v>1405</v>
      </c>
    </row>
    <row r="200" s="2" customFormat="1">
      <c r="A200" s="41"/>
      <c r="B200" s="42"/>
      <c r="C200" s="43"/>
      <c r="D200" s="230" t="s">
        <v>174</v>
      </c>
      <c r="E200" s="43"/>
      <c r="F200" s="231" t="s">
        <v>1406</v>
      </c>
      <c r="G200" s="43"/>
      <c r="H200" s="43"/>
      <c r="I200" s="232"/>
      <c r="J200" s="43"/>
      <c r="K200" s="43"/>
      <c r="L200" s="47"/>
      <c r="M200" s="233"/>
      <c r="N200" s="23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174</v>
      </c>
      <c r="AU200" s="20" t="s">
        <v>84</v>
      </c>
    </row>
    <row r="201" s="2" customFormat="1" ht="24.15" customHeight="1">
      <c r="A201" s="41"/>
      <c r="B201" s="42"/>
      <c r="C201" s="217" t="s">
        <v>535</v>
      </c>
      <c r="D201" s="217" t="s">
        <v>167</v>
      </c>
      <c r="E201" s="218" t="s">
        <v>1407</v>
      </c>
      <c r="F201" s="219" t="s">
        <v>1408</v>
      </c>
      <c r="G201" s="220" t="s">
        <v>314</v>
      </c>
      <c r="H201" s="221">
        <v>1</v>
      </c>
      <c r="I201" s="222"/>
      <c r="J201" s="223">
        <f>ROUND(I201*H201,2)</f>
        <v>0</v>
      </c>
      <c r="K201" s="219" t="s">
        <v>171</v>
      </c>
      <c r="L201" s="47"/>
      <c r="M201" s="224" t="s">
        <v>19</v>
      </c>
      <c r="N201" s="225" t="s">
        <v>44</v>
      </c>
      <c r="O201" s="87"/>
      <c r="P201" s="226">
        <f>O201*H201</f>
        <v>0</v>
      </c>
      <c r="Q201" s="226">
        <v>0.1149</v>
      </c>
      <c r="R201" s="226">
        <f>Q201*H201</f>
        <v>0.1149</v>
      </c>
      <c r="S201" s="226">
        <v>0</v>
      </c>
      <c r="T201" s="22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8" t="s">
        <v>311</v>
      </c>
      <c r="AT201" s="228" t="s">
        <v>167</v>
      </c>
      <c r="AU201" s="228" t="s">
        <v>84</v>
      </c>
      <c r="AY201" s="20" t="s">
        <v>165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20" t="s">
        <v>84</v>
      </c>
      <c r="BK201" s="229">
        <f>ROUND(I201*H201,2)</f>
        <v>0</v>
      </c>
      <c r="BL201" s="20" t="s">
        <v>311</v>
      </c>
      <c r="BM201" s="228" t="s">
        <v>1409</v>
      </c>
    </row>
    <row r="202" s="2" customFormat="1">
      <c r="A202" s="41"/>
      <c r="B202" s="42"/>
      <c r="C202" s="43"/>
      <c r="D202" s="230" t="s">
        <v>174</v>
      </c>
      <c r="E202" s="43"/>
      <c r="F202" s="231" t="s">
        <v>1410</v>
      </c>
      <c r="G202" s="43"/>
      <c r="H202" s="43"/>
      <c r="I202" s="232"/>
      <c r="J202" s="43"/>
      <c r="K202" s="43"/>
      <c r="L202" s="47"/>
      <c r="M202" s="233"/>
      <c r="N202" s="23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174</v>
      </c>
      <c r="AU202" s="20" t="s">
        <v>84</v>
      </c>
    </row>
    <row r="203" s="2" customFormat="1" ht="24.15" customHeight="1">
      <c r="A203" s="41"/>
      <c r="B203" s="42"/>
      <c r="C203" s="217" t="s">
        <v>544</v>
      </c>
      <c r="D203" s="217" t="s">
        <v>167</v>
      </c>
      <c r="E203" s="218" t="s">
        <v>1411</v>
      </c>
      <c r="F203" s="219" t="s">
        <v>1412</v>
      </c>
      <c r="G203" s="220" t="s">
        <v>314</v>
      </c>
      <c r="H203" s="221">
        <v>1</v>
      </c>
      <c r="I203" s="222"/>
      <c r="J203" s="223">
        <f>ROUND(I203*H203,2)</f>
        <v>0</v>
      </c>
      <c r="K203" s="219" t="s">
        <v>171</v>
      </c>
      <c r="L203" s="47"/>
      <c r="M203" s="224" t="s">
        <v>19</v>
      </c>
      <c r="N203" s="225" t="s">
        <v>44</v>
      </c>
      <c r="O203" s="87"/>
      <c r="P203" s="226">
        <f>O203*H203</f>
        <v>0</v>
      </c>
      <c r="Q203" s="226">
        <v>0.041950000000000001</v>
      </c>
      <c r="R203" s="226">
        <f>Q203*H203</f>
        <v>0.041950000000000001</v>
      </c>
      <c r="S203" s="226">
        <v>0</v>
      </c>
      <c r="T203" s="22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8" t="s">
        <v>311</v>
      </c>
      <c r="AT203" s="228" t="s">
        <v>167</v>
      </c>
      <c r="AU203" s="228" t="s">
        <v>84</v>
      </c>
      <c r="AY203" s="20" t="s">
        <v>165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20" t="s">
        <v>84</v>
      </c>
      <c r="BK203" s="229">
        <f>ROUND(I203*H203,2)</f>
        <v>0</v>
      </c>
      <c r="BL203" s="20" t="s">
        <v>311</v>
      </c>
      <c r="BM203" s="228" t="s">
        <v>1413</v>
      </c>
    </row>
    <row r="204" s="2" customFormat="1">
      <c r="A204" s="41"/>
      <c r="B204" s="42"/>
      <c r="C204" s="43"/>
      <c r="D204" s="230" t="s">
        <v>174</v>
      </c>
      <c r="E204" s="43"/>
      <c r="F204" s="231" t="s">
        <v>1414</v>
      </c>
      <c r="G204" s="43"/>
      <c r="H204" s="43"/>
      <c r="I204" s="232"/>
      <c r="J204" s="43"/>
      <c r="K204" s="43"/>
      <c r="L204" s="47"/>
      <c r="M204" s="233"/>
      <c r="N204" s="23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174</v>
      </c>
      <c r="AU204" s="20" t="s">
        <v>84</v>
      </c>
    </row>
    <row r="205" s="2" customFormat="1" ht="16.5" customHeight="1">
      <c r="A205" s="41"/>
      <c r="B205" s="42"/>
      <c r="C205" s="217" t="s">
        <v>550</v>
      </c>
      <c r="D205" s="217" t="s">
        <v>167</v>
      </c>
      <c r="E205" s="218" t="s">
        <v>1415</v>
      </c>
      <c r="F205" s="219" t="s">
        <v>1416</v>
      </c>
      <c r="G205" s="220" t="s">
        <v>314</v>
      </c>
      <c r="H205" s="221">
        <v>8</v>
      </c>
      <c r="I205" s="222"/>
      <c r="J205" s="223">
        <f>ROUND(I205*H205,2)</f>
        <v>0</v>
      </c>
      <c r="K205" s="219" t="s">
        <v>171</v>
      </c>
      <c r="L205" s="47"/>
      <c r="M205" s="224" t="s">
        <v>19</v>
      </c>
      <c r="N205" s="225" t="s">
        <v>44</v>
      </c>
      <c r="O205" s="87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8" t="s">
        <v>311</v>
      </c>
      <c r="AT205" s="228" t="s">
        <v>167</v>
      </c>
      <c r="AU205" s="228" t="s">
        <v>84</v>
      </c>
      <c r="AY205" s="20" t="s">
        <v>165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0" t="s">
        <v>84</v>
      </c>
      <c r="BK205" s="229">
        <f>ROUND(I205*H205,2)</f>
        <v>0</v>
      </c>
      <c r="BL205" s="20" t="s">
        <v>311</v>
      </c>
      <c r="BM205" s="228" t="s">
        <v>1417</v>
      </c>
    </row>
    <row r="206" s="2" customFormat="1">
      <c r="A206" s="41"/>
      <c r="B206" s="42"/>
      <c r="C206" s="43"/>
      <c r="D206" s="230" t="s">
        <v>174</v>
      </c>
      <c r="E206" s="43"/>
      <c r="F206" s="231" t="s">
        <v>1418</v>
      </c>
      <c r="G206" s="43"/>
      <c r="H206" s="43"/>
      <c r="I206" s="232"/>
      <c r="J206" s="43"/>
      <c r="K206" s="43"/>
      <c r="L206" s="47"/>
      <c r="M206" s="233"/>
      <c r="N206" s="23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174</v>
      </c>
      <c r="AU206" s="20" t="s">
        <v>84</v>
      </c>
    </row>
    <row r="207" s="2" customFormat="1" ht="16.5" customHeight="1">
      <c r="A207" s="41"/>
      <c r="B207" s="42"/>
      <c r="C207" s="217" t="s">
        <v>555</v>
      </c>
      <c r="D207" s="217" t="s">
        <v>167</v>
      </c>
      <c r="E207" s="218" t="s">
        <v>1419</v>
      </c>
      <c r="F207" s="219" t="s">
        <v>1420</v>
      </c>
      <c r="G207" s="220" t="s">
        <v>314</v>
      </c>
      <c r="H207" s="221">
        <v>4</v>
      </c>
      <c r="I207" s="222"/>
      <c r="J207" s="223">
        <f>ROUND(I207*H207,2)</f>
        <v>0</v>
      </c>
      <c r="K207" s="219" t="s">
        <v>171</v>
      </c>
      <c r="L207" s="47"/>
      <c r="M207" s="224" t="s">
        <v>19</v>
      </c>
      <c r="N207" s="225" t="s">
        <v>44</v>
      </c>
      <c r="O207" s="87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8" t="s">
        <v>311</v>
      </c>
      <c r="AT207" s="228" t="s">
        <v>167</v>
      </c>
      <c r="AU207" s="228" t="s">
        <v>84</v>
      </c>
      <c r="AY207" s="20" t="s">
        <v>165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20" t="s">
        <v>84</v>
      </c>
      <c r="BK207" s="229">
        <f>ROUND(I207*H207,2)</f>
        <v>0</v>
      </c>
      <c r="BL207" s="20" t="s">
        <v>311</v>
      </c>
      <c r="BM207" s="228" t="s">
        <v>1421</v>
      </c>
    </row>
    <row r="208" s="2" customFormat="1">
      <c r="A208" s="41"/>
      <c r="B208" s="42"/>
      <c r="C208" s="43"/>
      <c r="D208" s="230" t="s">
        <v>174</v>
      </c>
      <c r="E208" s="43"/>
      <c r="F208" s="231" t="s">
        <v>1422</v>
      </c>
      <c r="G208" s="43"/>
      <c r="H208" s="43"/>
      <c r="I208" s="232"/>
      <c r="J208" s="43"/>
      <c r="K208" s="43"/>
      <c r="L208" s="47"/>
      <c r="M208" s="233"/>
      <c r="N208" s="23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174</v>
      </c>
      <c r="AU208" s="20" t="s">
        <v>84</v>
      </c>
    </row>
    <row r="209" s="2" customFormat="1" ht="16.5" customHeight="1">
      <c r="A209" s="41"/>
      <c r="B209" s="42"/>
      <c r="C209" s="217" t="s">
        <v>560</v>
      </c>
      <c r="D209" s="217" t="s">
        <v>167</v>
      </c>
      <c r="E209" s="218" t="s">
        <v>1423</v>
      </c>
      <c r="F209" s="219" t="s">
        <v>1424</v>
      </c>
      <c r="G209" s="220" t="s">
        <v>314</v>
      </c>
      <c r="H209" s="221">
        <v>1</v>
      </c>
      <c r="I209" s="222"/>
      <c r="J209" s="223">
        <f>ROUND(I209*H209,2)</f>
        <v>0</v>
      </c>
      <c r="K209" s="219" t="s">
        <v>171</v>
      </c>
      <c r="L209" s="47"/>
      <c r="M209" s="224" t="s">
        <v>19</v>
      </c>
      <c r="N209" s="225" t="s">
        <v>44</v>
      </c>
      <c r="O209" s="87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8" t="s">
        <v>311</v>
      </c>
      <c r="AT209" s="228" t="s">
        <v>167</v>
      </c>
      <c r="AU209" s="228" t="s">
        <v>84</v>
      </c>
      <c r="AY209" s="20" t="s">
        <v>165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20" t="s">
        <v>84</v>
      </c>
      <c r="BK209" s="229">
        <f>ROUND(I209*H209,2)</f>
        <v>0</v>
      </c>
      <c r="BL209" s="20" t="s">
        <v>311</v>
      </c>
      <c r="BM209" s="228" t="s">
        <v>1425</v>
      </c>
    </row>
    <row r="210" s="2" customFormat="1">
      <c r="A210" s="41"/>
      <c r="B210" s="42"/>
      <c r="C210" s="43"/>
      <c r="D210" s="230" t="s">
        <v>174</v>
      </c>
      <c r="E210" s="43"/>
      <c r="F210" s="231" t="s">
        <v>1426</v>
      </c>
      <c r="G210" s="43"/>
      <c r="H210" s="43"/>
      <c r="I210" s="232"/>
      <c r="J210" s="43"/>
      <c r="K210" s="43"/>
      <c r="L210" s="47"/>
      <c r="M210" s="233"/>
      <c r="N210" s="23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174</v>
      </c>
      <c r="AU210" s="20" t="s">
        <v>84</v>
      </c>
    </row>
    <row r="211" s="2" customFormat="1" ht="16.5" customHeight="1">
      <c r="A211" s="41"/>
      <c r="B211" s="42"/>
      <c r="C211" s="217" t="s">
        <v>565</v>
      </c>
      <c r="D211" s="217" t="s">
        <v>167</v>
      </c>
      <c r="E211" s="218" t="s">
        <v>1427</v>
      </c>
      <c r="F211" s="219" t="s">
        <v>1428</v>
      </c>
      <c r="G211" s="220" t="s">
        <v>314</v>
      </c>
      <c r="H211" s="221">
        <v>2</v>
      </c>
      <c r="I211" s="222"/>
      <c r="J211" s="223">
        <f>ROUND(I211*H211,2)</f>
        <v>0</v>
      </c>
      <c r="K211" s="219" t="s">
        <v>171</v>
      </c>
      <c r="L211" s="47"/>
      <c r="M211" s="224" t="s">
        <v>19</v>
      </c>
      <c r="N211" s="225" t="s">
        <v>44</v>
      </c>
      <c r="O211" s="87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311</v>
      </c>
      <c r="AT211" s="228" t="s">
        <v>167</v>
      </c>
      <c r="AU211" s="228" t="s">
        <v>84</v>
      </c>
      <c r="AY211" s="20" t="s">
        <v>165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0" t="s">
        <v>84</v>
      </c>
      <c r="BK211" s="229">
        <f>ROUND(I211*H211,2)</f>
        <v>0</v>
      </c>
      <c r="BL211" s="20" t="s">
        <v>311</v>
      </c>
      <c r="BM211" s="228" t="s">
        <v>1429</v>
      </c>
    </row>
    <row r="212" s="2" customFormat="1">
      <c r="A212" s="41"/>
      <c r="B212" s="42"/>
      <c r="C212" s="43"/>
      <c r="D212" s="230" t="s">
        <v>174</v>
      </c>
      <c r="E212" s="43"/>
      <c r="F212" s="231" t="s">
        <v>1430</v>
      </c>
      <c r="G212" s="43"/>
      <c r="H212" s="43"/>
      <c r="I212" s="232"/>
      <c r="J212" s="43"/>
      <c r="K212" s="43"/>
      <c r="L212" s="47"/>
      <c r="M212" s="233"/>
      <c r="N212" s="23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174</v>
      </c>
      <c r="AU212" s="20" t="s">
        <v>84</v>
      </c>
    </row>
    <row r="213" s="2" customFormat="1" ht="16.5" customHeight="1">
      <c r="A213" s="41"/>
      <c r="B213" s="42"/>
      <c r="C213" s="217" t="s">
        <v>572</v>
      </c>
      <c r="D213" s="217" t="s">
        <v>167</v>
      </c>
      <c r="E213" s="218" t="s">
        <v>1431</v>
      </c>
      <c r="F213" s="219" t="s">
        <v>1432</v>
      </c>
      <c r="G213" s="220" t="s">
        <v>314</v>
      </c>
      <c r="H213" s="221">
        <v>2</v>
      </c>
      <c r="I213" s="222"/>
      <c r="J213" s="223">
        <f>ROUND(I213*H213,2)</f>
        <v>0</v>
      </c>
      <c r="K213" s="219" t="s">
        <v>171</v>
      </c>
      <c r="L213" s="47"/>
      <c r="M213" s="224" t="s">
        <v>19</v>
      </c>
      <c r="N213" s="225" t="s">
        <v>44</v>
      </c>
      <c r="O213" s="87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8" t="s">
        <v>311</v>
      </c>
      <c r="AT213" s="228" t="s">
        <v>167</v>
      </c>
      <c r="AU213" s="228" t="s">
        <v>84</v>
      </c>
      <c r="AY213" s="20" t="s">
        <v>165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20" t="s">
        <v>84</v>
      </c>
      <c r="BK213" s="229">
        <f>ROUND(I213*H213,2)</f>
        <v>0</v>
      </c>
      <c r="BL213" s="20" t="s">
        <v>311</v>
      </c>
      <c r="BM213" s="228" t="s">
        <v>1433</v>
      </c>
    </row>
    <row r="214" s="2" customFormat="1">
      <c r="A214" s="41"/>
      <c r="B214" s="42"/>
      <c r="C214" s="43"/>
      <c r="D214" s="230" t="s">
        <v>174</v>
      </c>
      <c r="E214" s="43"/>
      <c r="F214" s="231" t="s">
        <v>1434</v>
      </c>
      <c r="G214" s="43"/>
      <c r="H214" s="43"/>
      <c r="I214" s="232"/>
      <c r="J214" s="43"/>
      <c r="K214" s="43"/>
      <c r="L214" s="47"/>
      <c r="M214" s="233"/>
      <c r="N214" s="23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174</v>
      </c>
      <c r="AU214" s="20" t="s">
        <v>84</v>
      </c>
    </row>
    <row r="215" s="2" customFormat="1" ht="16.5" customHeight="1">
      <c r="A215" s="41"/>
      <c r="B215" s="42"/>
      <c r="C215" s="217" t="s">
        <v>579</v>
      </c>
      <c r="D215" s="217" t="s">
        <v>167</v>
      </c>
      <c r="E215" s="218" t="s">
        <v>1435</v>
      </c>
      <c r="F215" s="219" t="s">
        <v>1436</v>
      </c>
      <c r="G215" s="220" t="s">
        <v>314</v>
      </c>
      <c r="H215" s="221">
        <v>17</v>
      </c>
      <c r="I215" s="222"/>
      <c r="J215" s="223">
        <f>ROUND(I215*H215,2)</f>
        <v>0</v>
      </c>
      <c r="K215" s="219" t="s">
        <v>19</v>
      </c>
      <c r="L215" s="47"/>
      <c r="M215" s="224" t="s">
        <v>19</v>
      </c>
      <c r="N215" s="225" t="s">
        <v>44</v>
      </c>
      <c r="O215" s="87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8" t="s">
        <v>311</v>
      </c>
      <c r="AT215" s="228" t="s">
        <v>167</v>
      </c>
      <c r="AU215" s="228" t="s">
        <v>84</v>
      </c>
      <c r="AY215" s="20" t="s">
        <v>165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20" t="s">
        <v>84</v>
      </c>
      <c r="BK215" s="229">
        <f>ROUND(I215*H215,2)</f>
        <v>0</v>
      </c>
      <c r="BL215" s="20" t="s">
        <v>311</v>
      </c>
      <c r="BM215" s="228" t="s">
        <v>1437</v>
      </c>
    </row>
    <row r="216" s="2" customFormat="1" ht="24.15" customHeight="1">
      <c r="A216" s="41"/>
      <c r="B216" s="42"/>
      <c r="C216" s="217" t="s">
        <v>584</v>
      </c>
      <c r="D216" s="217" t="s">
        <v>167</v>
      </c>
      <c r="E216" s="218" t="s">
        <v>1438</v>
      </c>
      <c r="F216" s="219" t="s">
        <v>1439</v>
      </c>
      <c r="G216" s="220" t="s">
        <v>509</v>
      </c>
      <c r="H216" s="221">
        <v>0.70199999999999996</v>
      </c>
      <c r="I216" s="222"/>
      <c r="J216" s="223">
        <f>ROUND(I216*H216,2)</f>
        <v>0</v>
      </c>
      <c r="K216" s="219" t="s">
        <v>171</v>
      </c>
      <c r="L216" s="47"/>
      <c r="M216" s="224" t="s">
        <v>19</v>
      </c>
      <c r="N216" s="225" t="s">
        <v>44</v>
      </c>
      <c r="O216" s="87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8" t="s">
        <v>311</v>
      </c>
      <c r="AT216" s="228" t="s">
        <v>167</v>
      </c>
      <c r="AU216" s="228" t="s">
        <v>84</v>
      </c>
      <c r="AY216" s="20" t="s">
        <v>165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20" t="s">
        <v>84</v>
      </c>
      <c r="BK216" s="229">
        <f>ROUND(I216*H216,2)</f>
        <v>0</v>
      </c>
      <c r="BL216" s="20" t="s">
        <v>311</v>
      </c>
      <c r="BM216" s="228" t="s">
        <v>1440</v>
      </c>
    </row>
    <row r="217" s="2" customFormat="1">
      <c r="A217" s="41"/>
      <c r="B217" s="42"/>
      <c r="C217" s="43"/>
      <c r="D217" s="230" t="s">
        <v>174</v>
      </c>
      <c r="E217" s="43"/>
      <c r="F217" s="231" t="s">
        <v>1441</v>
      </c>
      <c r="G217" s="43"/>
      <c r="H217" s="43"/>
      <c r="I217" s="232"/>
      <c r="J217" s="43"/>
      <c r="K217" s="43"/>
      <c r="L217" s="47"/>
      <c r="M217" s="233"/>
      <c r="N217" s="23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174</v>
      </c>
      <c r="AU217" s="20" t="s">
        <v>84</v>
      </c>
    </row>
    <row r="218" s="12" customFormat="1" ht="25.92" customHeight="1">
      <c r="A218" s="12"/>
      <c r="B218" s="201"/>
      <c r="C218" s="202"/>
      <c r="D218" s="203" t="s">
        <v>71</v>
      </c>
      <c r="E218" s="204" t="s">
        <v>942</v>
      </c>
      <c r="F218" s="204" t="s">
        <v>943</v>
      </c>
      <c r="G218" s="202"/>
      <c r="H218" s="202"/>
      <c r="I218" s="205"/>
      <c r="J218" s="206">
        <f>BK218</f>
        <v>0</v>
      </c>
      <c r="K218" s="202"/>
      <c r="L218" s="207"/>
      <c r="M218" s="208"/>
      <c r="N218" s="209"/>
      <c r="O218" s="209"/>
      <c r="P218" s="210">
        <f>SUM(P219:P221)</f>
        <v>0</v>
      </c>
      <c r="Q218" s="209"/>
      <c r="R218" s="210">
        <f>SUM(R219:R221)</f>
        <v>0</v>
      </c>
      <c r="S218" s="209"/>
      <c r="T218" s="211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2" t="s">
        <v>105</v>
      </c>
      <c r="AT218" s="213" t="s">
        <v>71</v>
      </c>
      <c r="AU218" s="213" t="s">
        <v>72</v>
      </c>
      <c r="AY218" s="212" t="s">
        <v>165</v>
      </c>
      <c r="BK218" s="214">
        <f>SUM(BK219:BK221)</f>
        <v>0</v>
      </c>
    </row>
    <row r="219" s="2" customFormat="1" ht="16.5" customHeight="1">
      <c r="A219" s="41"/>
      <c r="B219" s="42"/>
      <c r="C219" s="279" t="s">
        <v>590</v>
      </c>
      <c r="D219" s="279" t="s">
        <v>322</v>
      </c>
      <c r="E219" s="280" t="s">
        <v>845</v>
      </c>
      <c r="F219" s="281" t="s">
        <v>1442</v>
      </c>
      <c r="G219" s="282" t="s">
        <v>1443</v>
      </c>
      <c r="H219" s="283">
        <v>1</v>
      </c>
      <c r="I219" s="284"/>
      <c r="J219" s="285">
        <f>ROUND(I219*H219,2)</f>
        <v>0</v>
      </c>
      <c r="K219" s="281" t="s">
        <v>19</v>
      </c>
      <c r="L219" s="286"/>
      <c r="M219" s="287" t="s">
        <v>19</v>
      </c>
      <c r="N219" s="288" t="s">
        <v>44</v>
      </c>
      <c r="O219" s="87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8" t="s">
        <v>948</v>
      </c>
      <c r="AT219" s="228" t="s">
        <v>322</v>
      </c>
      <c r="AU219" s="228" t="s">
        <v>79</v>
      </c>
      <c r="AY219" s="20" t="s">
        <v>165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20" t="s">
        <v>84</v>
      </c>
      <c r="BK219" s="229">
        <f>ROUND(I219*H219,2)</f>
        <v>0</v>
      </c>
      <c r="BL219" s="20" t="s">
        <v>948</v>
      </c>
      <c r="BM219" s="228" t="s">
        <v>1444</v>
      </c>
    </row>
    <row r="220" s="13" customFormat="1">
      <c r="A220" s="13"/>
      <c r="B220" s="235"/>
      <c r="C220" s="236"/>
      <c r="D220" s="237" t="s">
        <v>176</v>
      </c>
      <c r="E220" s="238" t="s">
        <v>19</v>
      </c>
      <c r="F220" s="239" t="s">
        <v>1445</v>
      </c>
      <c r="G220" s="236"/>
      <c r="H220" s="240">
        <v>1</v>
      </c>
      <c r="I220" s="241"/>
      <c r="J220" s="236"/>
      <c r="K220" s="236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176</v>
      </c>
      <c r="AU220" s="246" t="s">
        <v>79</v>
      </c>
      <c r="AV220" s="13" t="s">
        <v>84</v>
      </c>
      <c r="AW220" s="13" t="s">
        <v>33</v>
      </c>
      <c r="AX220" s="13" t="s">
        <v>79</v>
      </c>
      <c r="AY220" s="246" t="s">
        <v>165</v>
      </c>
    </row>
    <row r="221" s="2" customFormat="1" ht="16.5" customHeight="1">
      <c r="A221" s="41"/>
      <c r="B221" s="42"/>
      <c r="C221" s="279" t="s">
        <v>595</v>
      </c>
      <c r="D221" s="279" t="s">
        <v>322</v>
      </c>
      <c r="E221" s="280" t="s">
        <v>854</v>
      </c>
      <c r="F221" s="281" t="s">
        <v>1446</v>
      </c>
      <c r="G221" s="282" t="s">
        <v>314</v>
      </c>
      <c r="H221" s="283">
        <v>2</v>
      </c>
      <c r="I221" s="284"/>
      <c r="J221" s="285">
        <f>ROUND(I221*H221,2)</f>
        <v>0</v>
      </c>
      <c r="K221" s="281" t="s">
        <v>19</v>
      </c>
      <c r="L221" s="286"/>
      <c r="M221" s="296" t="s">
        <v>19</v>
      </c>
      <c r="N221" s="297" t="s">
        <v>44</v>
      </c>
      <c r="O221" s="298"/>
      <c r="P221" s="299">
        <f>O221*H221</f>
        <v>0</v>
      </c>
      <c r="Q221" s="299">
        <v>0</v>
      </c>
      <c r="R221" s="299">
        <f>Q221*H221</f>
        <v>0</v>
      </c>
      <c r="S221" s="299">
        <v>0</v>
      </c>
      <c r="T221" s="300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8" t="s">
        <v>948</v>
      </c>
      <c r="AT221" s="228" t="s">
        <v>322</v>
      </c>
      <c r="AU221" s="228" t="s">
        <v>79</v>
      </c>
      <c r="AY221" s="20" t="s">
        <v>165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20" t="s">
        <v>84</v>
      </c>
      <c r="BK221" s="229">
        <f>ROUND(I221*H221,2)</f>
        <v>0</v>
      </c>
      <c r="BL221" s="20" t="s">
        <v>948</v>
      </c>
      <c r="BM221" s="228" t="s">
        <v>1447</v>
      </c>
    </row>
    <row r="222" s="2" customFormat="1" ht="6.96" customHeight="1">
      <c r="A222" s="41"/>
      <c r="B222" s="62"/>
      <c r="C222" s="63"/>
      <c r="D222" s="63"/>
      <c r="E222" s="63"/>
      <c r="F222" s="63"/>
      <c r="G222" s="63"/>
      <c r="H222" s="63"/>
      <c r="I222" s="63"/>
      <c r="J222" s="63"/>
      <c r="K222" s="63"/>
      <c r="L222" s="47"/>
      <c r="M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</row>
  </sheetData>
  <sheetProtection sheet="1" autoFilter="0" formatColumns="0" formatRows="0" objects="1" scenarios="1" spinCount="100000" saltValue="ftXOhcSWn+5Yr5QrFwkkj92AHKJ5n5mdrdS6wMCi3Lo8IMNS/oCX3Bi9qY9alyoJEN2iDD0Nz16+yOV75QxuzA==" hashValue="nQ5kVEd/b+cmSkjG818cEP7Tu51gIuxqA7DTymQJEEzEiWcQqmyYKpM2LEz1cqWnlYcca6Q4RmLPLZ1Ushu0JQ==" algorithmName="SHA-512" password="CC35"/>
  <autoFilter ref="C99:K22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hyperlinks>
    <hyperlink ref="F104" r:id="rId1" display="https://podminky.urs.cz/item/CS_URS_2024_02/131313701"/>
    <hyperlink ref="F107" r:id="rId2" display="https://podminky.urs.cz/item/CS_URS_2024_02/162211321"/>
    <hyperlink ref="F111" r:id="rId3" display="https://podminky.urs.cz/item/CS_URS_2024_02/162751137"/>
    <hyperlink ref="F114" r:id="rId4" display="https://podminky.urs.cz/item/CS_URS_2024_02/162751139"/>
    <hyperlink ref="F117" r:id="rId5" display="https://podminky.urs.cz/item/CS_URS_2024_02/167111102"/>
    <hyperlink ref="F119" r:id="rId6" display="https://podminky.urs.cz/item/CS_URS_2024_02/171201231"/>
    <hyperlink ref="F124" r:id="rId7" display="https://podminky.urs.cz/item/CS_URS_2024_02/171251201"/>
    <hyperlink ref="F127" r:id="rId8" display="https://podminky.urs.cz/item/CS_URS_2024_02/275313711"/>
    <hyperlink ref="F134" r:id="rId9" display="https://podminky.urs.cz/item/CS_URS_2024_02/732331615"/>
    <hyperlink ref="F140" r:id="rId10" display="https://podminky.urs.cz/item/CS_URS_2024_02/732522131"/>
    <hyperlink ref="F142" r:id="rId11" display="https://podminky.urs.cz/item/CS_URS_2024_02/732522133"/>
    <hyperlink ref="F144" r:id="rId12" display="https://podminky.urs.cz/item/CS_URS_2024_02/998732101"/>
    <hyperlink ref="F147" r:id="rId13" display="https://podminky.urs.cz/item/CS_URS_2024_02/733141102"/>
    <hyperlink ref="F152" r:id="rId14" display="https://podminky.urs.cz/item/CS_URS_2024_02/733223105"/>
    <hyperlink ref="F154" r:id="rId15" display="https://podminky.urs.cz/item/CS_URS_2024_02/733224223"/>
    <hyperlink ref="F156" r:id="rId16" display="https://podminky.urs.cz/item/CS_URS_2024_02/733291101"/>
    <hyperlink ref="F159" r:id="rId17" display="https://podminky.urs.cz/item/CS_URS_2024_02/733811252"/>
    <hyperlink ref="F161" r:id="rId18" display="https://podminky.urs.cz/item/CS_URS_2024_02/998733101"/>
    <hyperlink ref="F164" r:id="rId19" display="https://podminky.urs.cz/item/CS_URS_2024_02/734211112"/>
    <hyperlink ref="F166" r:id="rId20" display="https://podminky.urs.cz/item/CS_URS_2024_02/734211113"/>
    <hyperlink ref="F169" r:id="rId21" display="https://podminky.urs.cz/item/CS_URS_2024_02/734242414"/>
    <hyperlink ref="F171" r:id="rId22" display="https://podminky.urs.cz/item/CS_URS_2024_02/734251213"/>
    <hyperlink ref="F173" r:id="rId23" display="https://podminky.urs.cz/item/CS_URS_2024_02/734261402"/>
    <hyperlink ref="F175" r:id="rId24" display="https://podminky.urs.cz/item/CS_URS_2024_02/734291123"/>
    <hyperlink ref="F177" r:id="rId25" display="https://podminky.urs.cz/item/CS_URS_2024_02/734291264"/>
    <hyperlink ref="F179" r:id="rId26" display="https://podminky.urs.cz/item/CS_URS_2024_02/734292715"/>
    <hyperlink ref="F181" r:id="rId27" display="https://podminky.urs.cz/item/CS_URS_2024_02/734294104"/>
    <hyperlink ref="F183" r:id="rId28" display="https://podminky.urs.cz/item/CS_URS_2024_02/734411101"/>
    <hyperlink ref="F185" r:id="rId29" display="https://podminky.urs.cz/item/CS_URS_2024_02/734421101"/>
    <hyperlink ref="F187" r:id="rId30" display="https://podminky.urs.cz/item/CS_URS_2024_02/998734101"/>
    <hyperlink ref="F190" r:id="rId31" display="https://podminky.urs.cz/item/CS_URS_2024_02/735152552"/>
    <hyperlink ref="F192" r:id="rId32" display="https://podminky.urs.cz/item/CS_URS_2024_02/735152556"/>
    <hyperlink ref="F194" r:id="rId33" display="https://podminky.urs.cz/item/CS_URS_2024_02/735152560"/>
    <hyperlink ref="F196" r:id="rId34" display="https://podminky.urs.cz/item/CS_URS_2024_02/735152563"/>
    <hyperlink ref="F198" r:id="rId35" display="https://podminky.urs.cz/item/CS_URS_2024_02/735152678"/>
    <hyperlink ref="F200" r:id="rId36" display="https://podminky.urs.cz/item/CS_URS_2024_02/735152682"/>
    <hyperlink ref="F202" r:id="rId37" display="https://podminky.urs.cz/item/CS_URS_2024_02/735152683"/>
    <hyperlink ref="F204" r:id="rId38" display="https://podminky.urs.cz/item/CS_URS_2024_02/735152692"/>
    <hyperlink ref="F206" r:id="rId39" display="https://podminky.urs.cz/item/CS_URS_2024_02/735159210"/>
    <hyperlink ref="F208" r:id="rId40" display="https://podminky.urs.cz/item/CS_URS_2024_02/735159220"/>
    <hyperlink ref="F210" r:id="rId41" display="https://podminky.urs.cz/item/CS_URS_2024_02/735159230"/>
    <hyperlink ref="F212" r:id="rId42" display="https://podminky.urs.cz/item/CS_URS_2024_02/735159310"/>
    <hyperlink ref="F214" r:id="rId43" display="https://podminky.urs.cz/item/CS_URS_2024_02/735159330"/>
    <hyperlink ref="F217" r:id="rId44" display="https://podminky.urs.cz/item/CS_URS_2024_02/99873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Karlovice ON - oprava bytových jednotek</v>
      </c>
      <c r="F7" s="146"/>
      <c r="G7" s="146"/>
      <c r="H7" s="146"/>
      <c r="L7" s="23"/>
    </row>
    <row r="8">
      <c r="B8" s="23"/>
      <c r="D8" s="146" t="s">
        <v>114</v>
      </c>
      <c r="L8" s="23"/>
    </row>
    <row r="9" s="1" customFormat="1" ht="16.5" customHeight="1">
      <c r="B9" s="23"/>
      <c r="E9" s="147" t="s">
        <v>115</v>
      </c>
      <c r="F9" s="1"/>
      <c r="G9" s="1"/>
      <c r="H9" s="1"/>
      <c r="L9" s="23"/>
    </row>
    <row r="10" s="1" customFormat="1" ht="12" customHeight="1">
      <c r="B10" s="23"/>
      <c r="D10" s="146" t="s">
        <v>116</v>
      </c>
      <c r="L10" s="23"/>
    </row>
    <row r="11" s="2" customFormat="1" ht="16.5" customHeight="1">
      <c r="A11" s="41"/>
      <c r="B11" s="47"/>
      <c r="C11" s="41"/>
      <c r="D11" s="41"/>
      <c r="E11" s="148" t="s">
        <v>1001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118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1448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1" t="str">
        <f>'Rekapitulace stavby'!AN8</f>
        <v>5. 9. 2024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19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27</v>
      </c>
      <c r="F19" s="41"/>
      <c r="G19" s="41"/>
      <c r="H19" s="41"/>
      <c r="I19" s="146" t="s">
        <v>28</v>
      </c>
      <c r="J19" s="136" t="s">
        <v>19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29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28</v>
      </c>
      <c r="J22" s="36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31</v>
      </c>
      <c r="E24" s="41"/>
      <c r="F24" s="41"/>
      <c r="G24" s="41"/>
      <c r="H24" s="41"/>
      <c r="I24" s="146" t="s">
        <v>26</v>
      </c>
      <c r="J24" s="136" t="s">
        <v>19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1449</v>
      </c>
      <c r="F25" s="41"/>
      <c r="G25" s="41"/>
      <c r="H25" s="41"/>
      <c r="I25" s="146" t="s">
        <v>28</v>
      </c>
      <c r="J25" s="136" t="s">
        <v>19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34</v>
      </c>
      <c r="E27" s="41"/>
      <c r="F27" s="41"/>
      <c r="G27" s="41"/>
      <c r="H27" s="41"/>
      <c r="I27" s="146" t="s">
        <v>26</v>
      </c>
      <c r="J27" s="136" t="s">
        <v>19</v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1449</v>
      </c>
      <c r="F28" s="41"/>
      <c r="G28" s="41"/>
      <c r="H28" s="41"/>
      <c r="I28" s="146" t="s">
        <v>28</v>
      </c>
      <c r="J28" s="136" t="s">
        <v>19</v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36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19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38</v>
      </c>
      <c r="E34" s="41"/>
      <c r="F34" s="41"/>
      <c r="G34" s="41"/>
      <c r="H34" s="41"/>
      <c r="I34" s="41"/>
      <c r="J34" s="158">
        <f>ROUND(J97,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40</v>
      </c>
      <c r="G36" s="41"/>
      <c r="H36" s="41"/>
      <c r="I36" s="159" t="s">
        <v>39</v>
      </c>
      <c r="J36" s="159" t="s">
        <v>41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42</v>
      </c>
      <c r="E37" s="146" t="s">
        <v>43</v>
      </c>
      <c r="F37" s="160">
        <f>ROUND((SUM(BE97:BE255)),  2)</f>
        <v>0</v>
      </c>
      <c r="G37" s="41"/>
      <c r="H37" s="41"/>
      <c r="I37" s="161">
        <v>0.20999999999999999</v>
      </c>
      <c r="J37" s="160">
        <f>ROUND(((SUM(BE97:BE255))*I37),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44</v>
      </c>
      <c r="F38" s="160">
        <f>ROUND((SUM(BF97:BF255)),  2)</f>
        <v>0</v>
      </c>
      <c r="G38" s="41"/>
      <c r="H38" s="41"/>
      <c r="I38" s="161">
        <v>0.14999999999999999</v>
      </c>
      <c r="J38" s="160">
        <f>ROUND(((SUM(BF97:BF255))*I38),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45</v>
      </c>
      <c r="F39" s="160">
        <f>ROUND((SUM(BG97:BG255)),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46</v>
      </c>
      <c r="F40" s="160">
        <f>ROUND((SUM(BH97:BH255)),  2)</f>
        <v>0</v>
      </c>
      <c r="G40" s="41"/>
      <c r="H40" s="41"/>
      <c r="I40" s="161">
        <v>0.14999999999999999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47</v>
      </c>
      <c r="F41" s="160">
        <f>ROUND((SUM(BI97:BI255)),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48</v>
      </c>
      <c r="E43" s="164"/>
      <c r="F43" s="164"/>
      <c r="G43" s="165" t="s">
        <v>49</v>
      </c>
      <c r="H43" s="166" t="s">
        <v>50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121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Karlovice ON - oprava bytových jednotek</v>
      </c>
      <c r="F52" s="35"/>
      <c r="G52" s="35"/>
      <c r="H52" s="35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114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115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116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174" t="s">
        <v>1001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118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D.4.3 - Elektroinstalace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 xml:space="preserve"> žel. zastávka Karlovice</v>
      </c>
      <c r="G60" s="43"/>
      <c r="H60" s="43"/>
      <c r="I60" s="35" t="s">
        <v>23</v>
      </c>
      <c r="J60" s="75" t="str">
        <f>IF(J16="","",J16)</f>
        <v>5. 9. 2024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 xml:space="preserve"> Správa železnic, státní organizace</v>
      </c>
      <c r="G62" s="43"/>
      <c r="H62" s="43"/>
      <c r="I62" s="35" t="s">
        <v>31</v>
      </c>
      <c r="J62" s="39" t="str">
        <f>E25</f>
        <v xml:space="preserve"> Ing. Michael Kotas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29</v>
      </c>
      <c r="D63" s="43"/>
      <c r="E63" s="43"/>
      <c r="F63" s="30" t="str">
        <f>IF(E22="","",E22)</f>
        <v>Vyplň údaj</v>
      </c>
      <c r="G63" s="43"/>
      <c r="H63" s="43"/>
      <c r="I63" s="35" t="s">
        <v>34</v>
      </c>
      <c r="J63" s="39" t="str">
        <f>E28</f>
        <v xml:space="preserve"> Ing. Michael Kotas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122</v>
      </c>
      <c r="D65" s="176"/>
      <c r="E65" s="176"/>
      <c r="F65" s="176"/>
      <c r="G65" s="176"/>
      <c r="H65" s="176"/>
      <c r="I65" s="176"/>
      <c r="J65" s="177" t="s">
        <v>123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70</v>
      </c>
      <c r="D67" s="43"/>
      <c r="E67" s="43"/>
      <c r="F67" s="43"/>
      <c r="G67" s="43"/>
      <c r="H67" s="43"/>
      <c r="I67" s="43"/>
      <c r="J67" s="105">
        <f>J97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124</v>
      </c>
    </row>
    <row r="68" s="9" customFormat="1" ht="24.96" customHeight="1">
      <c r="A68" s="9"/>
      <c r="B68" s="179"/>
      <c r="C68" s="180"/>
      <c r="D68" s="181" t="s">
        <v>138</v>
      </c>
      <c r="E68" s="182"/>
      <c r="F68" s="182"/>
      <c r="G68" s="182"/>
      <c r="H68" s="182"/>
      <c r="I68" s="182"/>
      <c r="J68" s="183">
        <f>J98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1450</v>
      </c>
      <c r="E69" s="187"/>
      <c r="F69" s="187"/>
      <c r="G69" s="187"/>
      <c r="H69" s="187"/>
      <c r="I69" s="187"/>
      <c r="J69" s="188">
        <f>J99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9"/>
      <c r="C70" s="180"/>
      <c r="D70" s="181" t="s">
        <v>1451</v>
      </c>
      <c r="E70" s="182"/>
      <c r="F70" s="182"/>
      <c r="G70" s="182"/>
      <c r="H70" s="182"/>
      <c r="I70" s="182"/>
      <c r="J70" s="183">
        <f>J207</f>
        <v>0</v>
      </c>
      <c r="K70" s="180"/>
      <c r="L70" s="18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5"/>
      <c r="C71" s="127"/>
      <c r="D71" s="186" t="s">
        <v>1452</v>
      </c>
      <c r="E71" s="187"/>
      <c r="F71" s="187"/>
      <c r="G71" s="187"/>
      <c r="H71" s="187"/>
      <c r="I71" s="187"/>
      <c r="J71" s="188">
        <f>J208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7"/>
      <c r="D72" s="186" t="s">
        <v>1453</v>
      </c>
      <c r="E72" s="187"/>
      <c r="F72" s="187"/>
      <c r="G72" s="187"/>
      <c r="H72" s="187"/>
      <c r="I72" s="187"/>
      <c r="J72" s="188">
        <f>J220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9"/>
      <c r="C73" s="180"/>
      <c r="D73" s="181" t="s">
        <v>149</v>
      </c>
      <c r="E73" s="182"/>
      <c r="F73" s="182"/>
      <c r="G73" s="182"/>
      <c r="H73" s="182"/>
      <c r="I73" s="182"/>
      <c r="J73" s="183">
        <f>J251</f>
        <v>0</v>
      </c>
      <c r="K73" s="180"/>
      <c r="L73" s="184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150</v>
      </c>
      <c r="D80" s="43"/>
      <c r="E80" s="43"/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3" t="str">
        <f>E7</f>
        <v>Karlovice ON - oprava bytových jednotek</v>
      </c>
      <c r="F83" s="35"/>
      <c r="G83" s="35"/>
      <c r="H83" s="35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114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1" customFormat="1" ht="16.5" customHeight="1">
      <c r="B85" s="24"/>
      <c r="C85" s="25"/>
      <c r="D85" s="25"/>
      <c r="E85" s="173" t="s">
        <v>115</v>
      </c>
      <c r="F85" s="25"/>
      <c r="G85" s="25"/>
      <c r="H85" s="25"/>
      <c r="I85" s="25"/>
      <c r="J85" s="25"/>
      <c r="K85" s="25"/>
      <c r="L85" s="23"/>
    </row>
    <row r="86" s="1" customFormat="1" ht="12" customHeight="1">
      <c r="B86" s="24"/>
      <c r="C86" s="35" t="s">
        <v>116</v>
      </c>
      <c r="D86" s="25"/>
      <c r="E86" s="25"/>
      <c r="F86" s="25"/>
      <c r="G86" s="25"/>
      <c r="H86" s="25"/>
      <c r="I86" s="25"/>
      <c r="J86" s="25"/>
      <c r="K86" s="25"/>
      <c r="L86" s="23"/>
    </row>
    <row r="87" s="2" customFormat="1" ht="16.5" customHeight="1">
      <c r="A87" s="41"/>
      <c r="B87" s="42"/>
      <c r="C87" s="43"/>
      <c r="D87" s="43"/>
      <c r="E87" s="174" t="s">
        <v>1001</v>
      </c>
      <c r="F87" s="43"/>
      <c r="G87" s="43"/>
      <c r="H87" s="43"/>
      <c r="I87" s="43"/>
      <c r="J87" s="43"/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118</v>
      </c>
      <c r="D88" s="43"/>
      <c r="E88" s="43"/>
      <c r="F88" s="43"/>
      <c r="G88" s="43"/>
      <c r="H88" s="43"/>
      <c r="I88" s="43"/>
      <c r="J88" s="43"/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2" t="str">
        <f>E13</f>
        <v>D.4.3 - Elektroinstalace</v>
      </c>
      <c r="F89" s="43"/>
      <c r="G89" s="43"/>
      <c r="H89" s="43"/>
      <c r="I89" s="43"/>
      <c r="J89" s="43"/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21</v>
      </c>
      <c r="D91" s="43"/>
      <c r="E91" s="43"/>
      <c r="F91" s="30" t="str">
        <f>F16</f>
        <v xml:space="preserve"> žel. zastávka Karlovice</v>
      </c>
      <c r="G91" s="43"/>
      <c r="H91" s="43"/>
      <c r="I91" s="35" t="s">
        <v>23</v>
      </c>
      <c r="J91" s="75" t="str">
        <f>IF(J16="","",J16)</f>
        <v>5. 9. 2024</v>
      </c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25</v>
      </c>
      <c r="D93" s="43"/>
      <c r="E93" s="43"/>
      <c r="F93" s="30" t="str">
        <f>E19</f>
        <v xml:space="preserve"> Správa železnic, státní organizace</v>
      </c>
      <c r="G93" s="43"/>
      <c r="H93" s="43"/>
      <c r="I93" s="35" t="s">
        <v>31</v>
      </c>
      <c r="J93" s="39" t="str">
        <f>E25</f>
        <v xml:space="preserve"> Ing. Michael Kotas</v>
      </c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29</v>
      </c>
      <c r="D94" s="43"/>
      <c r="E94" s="43"/>
      <c r="F94" s="30" t="str">
        <f>IF(E22="","",E22)</f>
        <v>Vyplň údaj</v>
      </c>
      <c r="G94" s="43"/>
      <c r="H94" s="43"/>
      <c r="I94" s="35" t="s">
        <v>34</v>
      </c>
      <c r="J94" s="39" t="str">
        <f>E28</f>
        <v xml:space="preserve"> Ing. Michael Kotas</v>
      </c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1" customFormat="1" ht="29.28" customHeight="1">
      <c r="A96" s="190"/>
      <c r="B96" s="191"/>
      <c r="C96" s="192" t="s">
        <v>151</v>
      </c>
      <c r="D96" s="193" t="s">
        <v>57</v>
      </c>
      <c r="E96" s="193" t="s">
        <v>53</v>
      </c>
      <c r="F96" s="193" t="s">
        <v>54</v>
      </c>
      <c r="G96" s="193" t="s">
        <v>152</v>
      </c>
      <c r="H96" s="193" t="s">
        <v>153</v>
      </c>
      <c r="I96" s="193" t="s">
        <v>154</v>
      </c>
      <c r="J96" s="193" t="s">
        <v>123</v>
      </c>
      <c r="K96" s="194" t="s">
        <v>155</v>
      </c>
      <c r="L96" s="195"/>
      <c r="M96" s="95" t="s">
        <v>19</v>
      </c>
      <c r="N96" s="96" t="s">
        <v>42</v>
      </c>
      <c r="O96" s="96" t="s">
        <v>156</v>
      </c>
      <c r="P96" s="96" t="s">
        <v>157</v>
      </c>
      <c r="Q96" s="96" t="s">
        <v>158</v>
      </c>
      <c r="R96" s="96" t="s">
        <v>159</v>
      </c>
      <c r="S96" s="96" t="s">
        <v>160</v>
      </c>
      <c r="T96" s="97" t="s">
        <v>161</v>
      </c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</row>
    <row r="97" s="2" customFormat="1" ht="22.8" customHeight="1">
      <c r="A97" s="41"/>
      <c r="B97" s="42"/>
      <c r="C97" s="102" t="s">
        <v>162</v>
      </c>
      <c r="D97" s="43"/>
      <c r="E97" s="43"/>
      <c r="F97" s="43"/>
      <c r="G97" s="43"/>
      <c r="H97" s="43"/>
      <c r="I97" s="43"/>
      <c r="J97" s="196">
        <f>BK97</f>
        <v>0</v>
      </c>
      <c r="K97" s="43"/>
      <c r="L97" s="47"/>
      <c r="M97" s="98"/>
      <c r="N97" s="197"/>
      <c r="O97" s="99"/>
      <c r="P97" s="198">
        <f>P98+P207+P251</f>
        <v>0</v>
      </c>
      <c r="Q97" s="99"/>
      <c r="R97" s="198">
        <f>R98+R207+R251</f>
        <v>0.34536788800000001</v>
      </c>
      <c r="S97" s="99"/>
      <c r="T97" s="199">
        <f>T98+T207+T251</f>
        <v>2.8784300000000003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71</v>
      </c>
      <c r="AU97" s="20" t="s">
        <v>124</v>
      </c>
      <c r="BK97" s="200">
        <f>BK98+BK207+BK251</f>
        <v>0</v>
      </c>
    </row>
    <row r="98" s="12" customFormat="1" ht="25.92" customHeight="1">
      <c r="A98" s="12"/>
      <c r="B98" s="201"/>
      <c r="C98" s="202"/>
      <c r="D98" s="203" t="s">
        <v>71</v>
      </c>
      <c r="E98" s="204" t="s">
        <v>540</v>
      </c>
      <c r="F98" s="204" t="s">
        <v>541</v>
      </c>
      <c r="G98" s="202"/>
      <c r="H98" s="202"/>
      <c r="I98" s="205"/>
      <c r="J98" s="206">
        <f>BK98</f>
        <v>0</v>
      </c>
      <c r="K98" s="202"/>
      <c r="L98" s="207"/>
      <c r="M98" s="208"/>
      <c r="N98" s="209"/>
      <c r="O98" s="209"/>
      <c r="P98" s="210">
        <f>P99</f>
        <v>0</v>
      </c>
      <c r="Q98" s="209"/>
      <c r="R98" s="210">
        <f>R99</f>
        <v>0.28219749999999999</v>
      </c>
      <c r="S98" s="209"/>
      <c r="T98" s="211">
        <f>T99</f>
        <v>0.012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2" t="s">
        <v>84</v>
      </c>
      <c r="AT98" s="213" t="s">
        <v>71</v>
      </c>
      <c r="AU98" s="213" t="s">
        <v>72</v>
      </c>
      <c r="AY98" s="212" t="s">
        <v>165</v>
      </c>
      <c r="BK98" s="214">
        <f>BK99</f>
        <v>0</v>
      </c>
    </row>
    <row r="99" s="12" customFormat="1" ht="22.8" customHeight="1">
      <c r="A99" s="12"/>
      <c r="B99" s="201"/>
      <c r="C99" s="202"/>
      <c r="D99" s="203" t="s">
        <v>71</v>
      </c>
      <c r="E99" s="215" t="s">
        <v>1454</v>
      </c>
      <c r="F99" s="215" t="s">
        <v>1455</v>
      </c>
      <c r="G99" s="202"/>
      <c r="H99" s="202"/>
      <c r="I99" s="205"/>
      <c r="J99" s="216">
        <f>BK99</f>
        <v>0</v>
      </c>
      <c r="K99" s="202"/>
      <c r="L99" s="207"/>
      <c r="M99" s="208"/>
      <c r="N99" s="209"/>
      <c r="O99" s="209"/>
      <c r="P99" s="210">
        <f>SUM(P100:P206)</f>
        <v>0</v>
      </c>
      <c r="Q99" s="209"/>
      <c r="R99" s="210">
        <f>SUM(R100:R206)</f>
        <v>0.28219749999999999</v>
      </c>
      <c r="S99" s="209"/>
      <c r="T99" s="211">
        <f>SUM(T100:T206)</f>
        <v>0.012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2" t="s">
        <v>84</v>
      </c>
      <c r="AT99" s="213" t="s">
        <v>71</v>
      </c>
      <c r="AU99" s="213" t="s">
        <v>79</v>
      </c>
      <c r="AY99" s="212" t="s">
        <v>165</v>
      </c>
      <c r="BK99" s="214">
        <f>SUM(BK100:BK206)</f>
        <v>0</v>
      </c>
    </row>
    <row r="100" s="2" customFormat="1" ht="24.15" customHeight="1">
      <c r="A100" s="41"/>
      <c r="B100" s="42"/>
      <c r="C100" s="217" t="s">
        <v>79</v>
      </c>
      <c r="D100" s="217" t="s">
        <v>167</v>
      </c>
      <c r="E100" s="218" t="s">
        <v>1456</v>
      </c>
      <c r="F100" s="219" t="s">
        <v>1457</v>
      </c>
      <c r="G100" s="220" t="s">
        <v>180</v>
      </c>
      <c r="H100" s="221">
        <v>90</v>
      </c>
      <c r="I100" s="222"/>
      <c r="J100" s="223">
        <f>ROUND(I100*H100,2)</f>
        <v>0</v>
      </c>
      <c r="K100" s="219" t="s">
        <v>171</v>
      </c>
      <c r="L100" s="47"/>
      <c r="M100" s="224" t="s">
        <v>19</v>
      </c>
      <c r="N100" s="225" t="s">
        <v>43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311</v>
      </c>
      <c r="AT100" s="228" t="s">
        <v>167</v>
      </c>
      <c r="AU100" s="228" t="s">
        <v>84</v>
      </c>
      <c r="AY100" s="20" t="s">
        <v>165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79</v>
      </c>
      <c r="BK100" s="229">
        <f>ROUND(I100*H100,2)</f>
        <v>0</v>
      </c>
      <c r="BL100" s="20" t="s">
        <v>311</v>
      </c>
      <c r="BM100" s="228" t="s">
        <v>1458</v>
      </c>
    </row>
    <row r="101" s="2" customFormat="1">
      <c r="A101" s="41"/>
      <c r="B101" s="42"/>
      <c r="C101" s="43"/>
      <c r="D101" s="230" t="s">
        <v>174</v>
      </c>
      <c r="E101" s="43"/>
      <c r="F101" s="231" t="s">
        <v>1459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174</v>
      </c>
      <c r="AU101" s="20" t="s">
        <v>84</v>
      </c>
    </row>
    <row r="102" s="2" customFormat="1" ht="16.5" customHeight="1">
      <c r="A102" s="41"/>
      <c r="B102" s="42"/>
      <c r="C102" s="279" t="s">
        <v>84</v>
      </c>
      <c r="D102" s="279" t="s">
        <v>322</v>
      </c>
      <c r="E102" s="280" t="s">
        <v>1460</v>
      </c>
      <c r="F102" s="281" t="s">
        <v>1461</v>
      </c>
      <c r="G102" s="282" t="s">
        <v>180</v>
      </c>
      <c r="H102" s="283">
        <v>94.5</v>
      </c>
      <c r="I102" s="284"/>
      <c r="J102" s="285">
        <f>ROUND(I102*H102,2)</f>
        <v>0</v>
      </c>
      <c r="K102" s="281" t="s">
        <v>171</v>
      </c>
      <c r="L102" s="286"/>
      <c r="M102" s="287" t="s">
        <v>19</v>
      </c>
      <c r="N102" s="288" t="s">
        <v>43</v>
      </c>
      <c r="O102" s="87"/>
      <c r="P102" s="226">
        <f>O102*H102</f>
        <v>0</v>
      </c>
      <c r="Q102" s="226">
        <v>0.00010000000000000001</v>
      </c>
      <c r="R102" s="226">
        <f>Q102*H102</f>
        <v>0.0094500000000000001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325</v>
      </c>
      <c r="AT102" s="228" t="s">
        <v>322</v>
      </c>
      <c r="AU102" s="228" t="s">
        <v>84</v>
      </c>
      <c r="AY102" s="20" t="s">
        <v>165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0" t="s">
        <v>79</v>
      </c>
      <c r="BK102" s="229">
        <f>ROUND(I102*H102,2)</f>
        <v>0</v>
      </c>
      <c r="BL102" s="20" t="s">
        <v>311</v>
      </c>
      <c r="BM102" s="228" t="s">
        <v>1462</v>
      </c>
    </row>
    <row r="103" s="2" customFormat="1">
      <c r="A103" s="41"/>
      <c r="B103" s="42"/>
      <c r="C103" s="43"/>
      <c r="D103" s="237" t="s">
        <v>1463</v>
      </c>
      <c r="E103" s="43"/>
      <c r="F103" s="301" t="s">
        <v>1464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1463</v>
      </c>
      <c r="AU103" s="20" t="s">
        <v>84</v>
      </c>
    </row>
    <row r="104" s="13" customFormat="1">
      <c r="A104" s="13"/>
      <c r="B104" s="235"/>
      <c r="C104" s="236"/>
      <c r="D104" s="237" t="s">
        <v>176</v>
      </c>
      <c r="E104" s="238" t="s">
        <v>19</v>
      </c>
      <c r="F104" s="239" t="s">
        <v>1465</v>
      </c>
      <c r="G104" s="236"/>
      <c r="H104" s="240">
        <v>94.5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176</v>
      </c>
      <c r="AU104" s="246" t="s">
        <v>84</v>
      </c>
      <c r="AV104" s="13" t="s">
        <v>84</v>
      </c>
      <c r="AW104" s="13" t="s">
        <v>33</v>
      </c>
      <c r="AX104" s="13" t="s">
        <v>72</v>
      </c>
      <c r="AY104" s="246" t="s">
        <v>165</v>
      </c>
    </row>
    <row r="105" s="15" customFormat="1">
      <c r="A105" s="15"/>
      <c r="B105" s="257"/>
      <c r="C105" s="258"/>
      <c r="D105" s="237" t="s">
        <v>176</v>
      </c>
      <c r="E105" s="259" t="s">
        <v>19</v>
      </c>
      <c r="F105" s="260" t="s">
        <v>198</v>
      </c>
      <c r="G105" s="258"/>
      <c r="H105" s="261">
        <v>94.5</v>
      </c>
      <c r="I105" s="262"/>
      <c r="J105" s="258"/>
      <c r="K105" s="258"/>
      <c r="L105" s="263"/>
      <c r="M105" s="264"/>
      <c r="N105" s="265"/>
      <c r="O105" s="265"/>
      <c r="P105" s="265"/>
      <c r="Q105" s="265"/>
      <c r="R105" s="265"/>
      <c r="S105" s="265"/>
      <c r="T105" s="26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7" t="s">
        <v>176</v>
      </c>
      <c r="AU105" s="267" t="s">
        <v>84</v>
      </c>
      <c r="AV105" s="15" t="s">
        <v>105</v>
      </c>
      <c r="AW105" s="15" t="s">
        <v>33</v>
      </c>
      <c r="AX105" s="15" t="s">
        <v>79</v>
      </c>
      <c r="AY105" s="267" t="s">
        <v>165</v>
      </c>
    </row>
    <row r="106" s="2" customFormat="1" ht="24.15" customHeight="1">
      <c r="A106" s="41"/>
      <c r="B106" s="42"/>
      <c r="C106" s="217" t="s">
        <v>89</v>
      </c>
      <c r="D106" s="217" t="s">
        <v>167</v>
      </c>
      <c r="E106" s="218" t="s">
        <v>1466</v>
      </c>
      <c r="F106" s="219" t="s">
        <v>1467</v>
      </c>
      <c r="G106" s="220" t="s">
        <v>314</v>
      </c>
      <c r="H106" s="221">
        <v>30</v>
      </c>
      <c r="I106" s="222"/>
      <c r="J106" s="223">
        <f>ROUND(I106*H106,2)</f>
        <v>0</v>
      </c>
      <c r="K106" s="219" t="s">
        <v>171</v>
      </c>
      <c r="L106" s="47"/>
      <c r="M106" s="224" t="s">
        <v>19</v>
      </c>
      <c r="N106" s="225" t="s">
        <v>43</v>
      </c>
      <c r="O106" s="87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311</v>
      </c>
      <c r="AT106" s="228" t="s">
        <v>167</v>
      </c>
      <c r="AU106" s="228" t="s">
        <v>84</v>
      </c>
      <c r="AY106" s="20" t="s">
        <v>165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0" t="s">
        <v>79</v>
      </c>
      <c r="BK106" s="229">
        <f>ROUND(I106*H106,2)</f>
        <v>0</v>
      </c>
      <c r="BL106" s="20" t="s">
        <v>311</v>
      </c>
      <c r="BM106" s="228" t="s">
        <v>1468</v>
      </c>
    </row>
    <row r="107" s="2" customFormat="1">
      <c r="A107" s="41"/>
      <c r="B107" s="42"/>
      <c r="C107" s="43"/>
      <c r="D107" s="230" t="s">
        <v>174</v>
      </c>
      <c r="E107" s="43"/>
      <c r="F107" s="231" t="s">
        <v>1469</v>
      </c>
      <c r="G107" s="43"/>
      <c r="H107" s="43"/>
      <c r="I107" s="232"/>
      <c r="J107" s="43"/>
      <c r="K107" s="43"/>
      <c r="L107" s="47"/>
      <c r="M107" s="233"/>
      <c r="N107" s="23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174</v>
      </c>
      <c r="AU107" s="20" t="s">
        <v>84</v>
      </c>
    </row>
    <row r="108" s="2" customFormat="1" ht="16.5" customHeight="1">
      <c r="A108" s="41"/>
      <c r="B108" s="42"/>
      <c r="C108" s="279" t="s">
        <v>105</v>
      </c>
      <c r="D108" s="279" t="s">
        <v>322</v>
      </c>
      <c r="E108" s="280" t="s">
        <v>1470</v>
      </c>
      <c r="F108" s="281" t="s">
        <v>1471</v>
      </c>
      <c r="G108" s="282" t="s">
        <v>314</v>
      </c>
      <c r="H108" s="283">
        <v>30</v>
      </c>
      <c r="I108" s="284"/>
      <c r="J108" s="285">
        <f>ROUND(I108*H108,2)</f>
        <v>0</v>
      </c>
      <c r="K108" s="281" t="s">
        <v>171</v>
      </c>
      <c r="L108" s="286"/>
      <c r="M108" s="287" t="s">
        <v>19</v>
      </c>
      <c r="N108" s="288" t="s">
        <v>43</v>
      </c>
      <c r="O108" s="87"/>
      <c r="P108" s="226">
        <f>O108*H108</f>
        <v>0</v>
      </c>
      <c r="Q108" s="226">
        <v>9.0000000000000006E-05</v>
      </c>
      <c r="R108" s="226">
        <f>Q108*H108</f>
        <v>0.0027000000000000001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325</v>
      </c>
      <c r="AT108" s="228" t="s">
        <v>322</v>
      </c>
      <c r="AU108" s="228" t="s">
        <v>84</v>
      </c>
      <c r="AY108" s="20" t="s">
        <v>165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79</v>
      </c>
      <c r="BK108" s="229">
        <f>ROUND(I108*H108,2)</f>
        <v>0</v>
      </c>
      <c r="BL108" s="20" t="s">
        <v>311</v>
      </c>
      <c r="BM108" s="228" t="s">
        <v>1472</v>
      </c>
    </row>
    <row r="109" s="2" customFormat="1" ht="24.15" customHeight="1">
      <c r="A109" s="41"/>
      <c r="B109" s="42"/>
      <c r="C109" s="217" t="s">
        <v>172</v>
      </c>
      <c r="D109" s="217" t="s">
        <v>167</v>
      </c>
      <c r="E109" s="218" t="s">
        <v>1473</v>
      </c>
      <c r="F109" s="219" t="s">
        <v>1474</v>
      </c>
      <c r="G109" s="220" t="s">
        <v>314</v>
      </c>
      <c r="H109" s="221">
        <v>69</v>
      </c>
      <c r="I109" s="222"/>
      <c r="J109" s="223">
        <f>ROUND(I109*H109,2)</f>
        <v>0</v>
      </c>
      <c r="K109" s="219" t="s">
        <v>171</v>
      </c>
      <c r="L109" s="47"/>
      <c r="M109" s="224" t="s">
        <v>19</v>
      </c>
      <c r="N109" s="225" t="s">
        <v>43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311</v>
      </c>
      <c r="AT109" s="228" t="s">
        <v>167</v>
      </c>
      <c r="AU109" s="228" t="s">
        <v>84</v>
      </c>
      <c r="AY109" s="20" t="s">
        <v>165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0" t="s">
        <v>79</v>
      </c>
      <c r="BK109" s="229">
        <f>ROUND(I109*H109,2)</f>
        <v>0</v>
      </c>
      <c r="BL109" s="20" t="s">
        <v>311</v>
      </c>
      <c r="BM109" s="228" t="s">
        <v>1475</v>
      </c>
    </row>
    <row r="110" s="2" customFormat="1">
      <c r="A110" s="41"/>
      <c r="B110" s="42"/>
      <c r="C110" s="43"/>
      <c r="D110" s="230" t="s">
        <v>174</v>
      </c>
      <c r="E110" s="43"/>
      <c r="F110" s="231" t="s">
        <v>1476</v>
      </c>
      <c r="G110" s="43"/>
      <c r="H110" s="43"/>
      <c r="I110" s="232"/>
      <c r="J110" s="43"/>
      <c r="K110" s="43"/>
      <c r="L110" s="47"/>
      <c r="M110" s="233"/>
      <c r="N110" s="23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174</v>
      </c>
      <c r="AU110" s="20" t="s">
        <v>84</v>
      </c>
    </row>
    <row r="111" s="2" customFormat="1" ht="16.5" customHeight="1">
      <c r="A111" s="41"/>
      <c r="B111" s="42"/>
      <c r="C111" s="279" t="s">
        <v>189</v>
      </c>
      <c r="D111" s="279" t="s">
        <v>322</v>
      </c>
      <c r="E111" s="280" t="s">
        <v>1477</v>
      </c>
      <c r="F111" s="281" t="s">
        <v>1478</v>
      </c>
      <c r="G111" s="282" t="s">
        <v>314</v>
      </c>
      <c r="H111" s="283">
        <v>69</v>
      </c>
      <c r="I111" s="284"/>
      <c r="J111" s="285">
        <f>ROUND(I111*H111,2)</f>
        <v>0</v>
      </c>
      <c r="K111" s="281" t="s">
        <v>171</v>
      </c>
      <c r="L111" s="286"/>
      <c r="M111" s="287" t="s">
        <v>19</v>
      </c>
      <c r="N111" s="288" t="s">
        <v>43</v>
      </c>
      <c r="O111" s="87"/>
      <c r="P111" s="226">
        <f>O111*H111</f>
        <v>0</v>
      </c>
      <c r="Q111" s="226">
        <v>4.0000000000000003E-05</v>
      </c>
      <c r="R111" s="226">
        <f>Q111*H111</f>
        <v>0.0027600000000000003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325</v>
      </c>
      <c r="AT111" s="228" t="s">
        <v>322</v>
      </c>
      <c r="AU111" s="228" t="s">
        <v>84</v>
      </c>
      <c r="AY111" s="20" t="s">
        <v>165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79</v>
      </c>
      <c r="BK111" s="229">
        <f>ROUND(I111*H111,2)</f>
        <v>0</v>
      </c>
      <c r="BL111" s="20" t="s">
        <v>311</v>
      </c>
      <c r="BM111" s="228" t="s">
        <v>1479</v>
      </c>
    </row>
    <row r="112" s="2" customFormat="1" ht="24.15" customHeight="1">
      <c r="A112" s="41"/>
      <c r="B112" s="42"/>
      <c r="C112" s="217" t="s">
        <v>218</v>
      </c>
      <c r="D112" s="217" t="s">
        <v>167</v>
      </c>
      <c r="E112" s="218" t="s">
        <v>1480</v>
      </c>
      <c r="F112" s="219" t="s">
        <v>1481</v>
      </c>
      <c r="G112" s="220" t="s">
        <v>180</v>
      </c>
      <c r="H112" s="221">
        <v>430</v>
      </c>
      <c r="I112" s="222"/>
      <c r="J112" s="223">
        <f>ROUND(I112*H112,2)</f>
        <v>0</v>
      </c>
      <c r="K112" s="219" t="s">
        <v>171</v>
      </c>
      <c r="L112" s="47"/>
      <c r="M112" s="224" t="s">
        <v>19</v>
      </c>
      <c r="N112" s="225" t="s">
        <v>43</v>
      </c>
      <c r="O112" s="87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8" t="s">
        <v>311</v>
      </c>
      <c r="AT112" s="228" t="s">
        <v>167</v>
      </c>
      <c r="AU112" s="228" t="s">
        <v>84</v>
      </c>
      <c r="AY112" s="20" t="s">
        <v>165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0" t="s">
        <v>79</v>
      </c>
      <c r="BK112" s="229">
        <f>ROUND(I112*H112,2)</f>
        <v>0</v>
      </c>
      <c r="BL112" s="20" t="s">
        <v>311</v>
      </c>
      <c r="BM112" s="228" t="s">
        <v>1482</v>
      </c>
    </row>
    <row r="113" s="2" customFormat="1">
      <c r="A113" s="41"/>
      <c r="B113" s="42"/>
      <c r="C113" s="43"/>
      <c r="D113" s="230" t="s">
        <v>174</v>
      </c>
      <c r="E113" s="43"/>
      <c r="F113" s="231" t="s">
        <v>1483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174</v>
      </c>
      <c r="AU113" s="20" t="s">
        <v>84</v>
      </c>
    </row>
    <row r="114" s="2" customFormat="1" ht="16.5" customHeight="1">
      <c r="A114" s="41"/>
      <c r="B114" s="42"/>
      <c r="C114" s="279" t="s">
        <v>223</v>
      </c>
      <c r="D114" s="279" t="s">
        <v>322</v>
      </c>
      <c r="E114" s="280" t="s">
        <v>1484</v>
      </c>
      <c r="F114" s="281" t="s">
        <v>1485</v>
      </c>
      <c r="G114" s="282" t="s">
        <v>180</v>
      </c>
      <c r="H114" s="283">
        <v>451.5</v>
      </c>
      <c r="I114" s="284"/>
      <c r="J114" s="285">
        <f>ROUND(I114*H114,2)</f>
        <v>0</v>
      </c>
      <c r="K114" s="281" t="s">
        <v>171</v>
      </c>
      <c r="L114" s="286"/>
      <c r="M114" s="287" t="s">
        <v>19</v>
      </c>
      <c r="N114" s="288" t="s">
        <v>43</v>
      </c>
      <c r="O114" s="87"/>
      <c r="P114" s="226">
        <f>O114*H114</f>
        <v>0</v>
      </c>
      <c r="Q114" s="226">
        <v>0.00012</v>
      </c>
      <c r="R114" s="226">
        <f>Q114*H114</f>
        <v>0.054179999999999999</v>
      </c>
      <c r="S114" s="226">
        <v>0</v>
      </c>
      <c r="T114" s="22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8" t="s">
        <v>1486</v>
      </c>
      <c r="AT114" s="228" t="s">
        <v>322</v>
      </c>
      <c r="AU114" s="228" t="s">
        <v>84</v>
      </c>
      <c r="AY114" s="20" t="s">
        <v>165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0" t="s">
        <v>79</v>
      </c>
      <c r="BK114" s="229">
        <f>ROUND(I114*H114,2)</f>
        <v>0</v>
      </c>
      <c r="BL114" s="20" t="s">
        <v>1486</v>
      </c>
      <c r="BM114" s="228" t="s">
        <v>1487</v>
      </c>
    </row>
    <row r="115" s="2" customFormat="1">
      <c r="A115" s="41"/>
      <c r="B115" s="42"/>
      <c r="C115" s="43"/>
      <c r="D115" s="237" t="s">
        <v>1463</v>
      </c>
      <c r="E115" s="43"/>
      <c r="F115" s="301" t="s">
        <v>1488</v>
      </c>
      <c r="G115" s="43"/>
      <c r="H115" s="43"/>
      <c r="I115" s="232"/>
      <c r="J115" s="43"/>
      <c r="K115" s="43"/>
      <c r="L115" s="47"/>
      <c r="M115" s="233"/>
      <c r="N115" s="23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1463</v>
      </c>
      <c r="AU115" s="20" t="s">
        <v>84</v>
      </c>
    </row>
    <row r="116" s="13" customFormat="1">
      <c r="A116" s="13"/>
      <c r="B116" s="235"/>
      <c r="C116" s="236"/>
      <c r="D116" s="237" t="s">
        <v>176</v>
      </c>
      <c r="E116" s="238" t="s">
        <v>19</v>
      </c>
      <c r="F116" s="239" t="s">
        <v>1489</v>
      </c>
      <c r="G116" s="236"/>
      <c r="H116" s="240">
        <v>451.5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176</v>
      </c>
      <c r="AU116" s="246" t="s">
        <v>84</v>
      </c>
      <c r="AV116" s="13" t="s">
        <v>84</v>
      </c>
      <c r="AW116" s="13" t="s">
        <v>33</v>
      </c>
      <c r="AX116" s="13" t="s">
        <v>79</v>
      </c>
      <c r="AY116" s="246" t="s">
        <v>165</v>
      </c>
    </row>
    <row r="117" s="2" customFormat="1" ht="24.15" customHeight="1">
      <c r="A117" s="41"/>
      <c r="B117" s="42"/>
      <c r="C117" s="217" t="s">
        <v>235</v>
      </c>
      <c r="D117" s="217" t="s">
        <v>167</v>
      </c>
      <c r="E117" s="218" t="s">
        <v>1490</v>
      </c>
      <c r="F117" s="219" t="s">
        <v>1491</v>
      </c>
      <c r="G117" s="220" t="s">
        <v>180</v>
      </c>
      <c r="H117" s="221">
        <v>390</v>
      </c>
      <c r="I117" s="222"/>
      <c r="J117" s="223">
        <f>ROUND(I117*H117,2)</f>
        <v>0</v>
      </c>
      <c r="K117" s="219" t="s">
        <v>171</v>
      </c>
      <c r="L117" s="47"/>
      <c r="M117" s="224" t="s">
        <v>19</v>
      </c>
      <c r="N117" s="225" t="s">
        <v>43</v>
      </c>
      <c r="O117" s="87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8" t="s">
        <v>311</v>
      </c>
      <c r="AT117" s="228" t="s">
        <v>167</v>
      </c>
      <c r="AU117" s="228" t="s">
        <v>84</v>
      </c>
      <c r="AY117" s="20" t="s">
        <v>165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0" t="s">
        <v>79</v>
      </c>
      <c r="BK117" s="229">
        <f>ROUND(I117*H117,2)</f>
        <v>0</v>
      </c>
      <c r="BL117" s="20" t="s">
        <v>311</v>
      </c>
      <c r="BM117" s="228" t="s">
        <v>1492</v>
      </c>
    </row>
    <row r="118" s="2" customFormat="1">
      <c r="A118" s="41"/>
      <c r="B118" s="42"/>
      <c r="C118" s="43"/>
      <c r="D118" s="230" t="s">
        <v>174</v>
      </c>
      <c r="E118" s="43"/>
      <c r="F118" s="231" t="s">
        <v>1493</v>
      </c>
      <c r="G118" s="43"/>
      <c r="H118" s="43"/>
      <c r="I118" s="232"/>
      <c r="J118" s="43"/>
      <c r="K118" s="43"/>
      <c r="L118" s="47"/>
      <c r="M118" s="233"/>
      <c r="N118" s="23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174</v>
      </c>
      <c r="AU118" s="20" t="s">
        <v>84</v>
      </c>
    </row>
    <row r="119" s="2" customFormat="1" ht="16.5" customHeight="1">
      <c r="A119" s="41"/>
      <c r="B119" s="42"/>
      <c r="C119" s="279" t="s">
        <v>243</v>
      </c>
      <c r="D119" s="279" t="s">
        <v>322</v>
      </c>
      <c r="E119" s="280" t="s">
        <v>1494</v>
      </c>
      <c r="F119" s="281" t="s">
        <v>1495</v>
      </c>
      <c r="G119" s="282" t="s">
        <v>180</v>
      </c>
      <c r="H119" s="283">
        <v>367.5</v>
      </c>
      <c r="I119" s="284"/>
      <c r="J119" s="285">
        <f>ROUND(I119*H119,2)</f>
        <v>0</v>
      </c>
      <c r="K119" s="281" t="s">
        <v>171</v>
      </c>
      <c r="L119" s="286"/>
      <c r="M119" s="287" t="s">
        <v>19</v>
      </c>
      <c r="N119" s="288" t="s">
        <v>43</v>
      </c>
      <c r="O119" s="87"/>
      <c r="P119" s="226">
        <f>O119*H119</f>
        <v>0</v>
      </c>
      <c r="Q119" s="226">
        <v>0.00017000000000000001</v>
      </c>
      <c r="R119" s="226">
        <f>Q119*H119</f>
        <v>0.062475000000000003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1486</v>
      </c>
      <c r="AT119" s="228" t="s">
        <v>322</v>
      </c>
      <c r="AU119" s="228" t="s">
        <v>84</v>
      </c>
      <c r="AY119" s="20" t="s">
        <v>165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79</v>
      </c>
      <c r="BK119" s="229">
        <f>ROUND(I119*H119,2)</f>
        <v>0</v>
      </c>
      <c r="BL119" s="20" t="s">
        <v>1486</v>
      </c>
      <c r="BM119" s="228" t="s">
        <v>1496</v>
      </c>
    </row>
    <row r="120" s="2" customFormat="1">
      <c r="A120" s="41"/>
      <c r="B120" s="42"/>
      <c r="C120" s="43"/>
      <c r="D120" s="237" t="s">
        <v>1463</v>
      </c>
      <c r="E120" s="43"/>
      <c r="F120" s="301" t="s">
        <v>1497</v>
      </c>
      <c r="G120" s="43"/>
      <c r="H120" s="43"/>
      <c r="I120" s="232"/>
      <c r="J120" s="43"/>
      <c r="K120" s="43"/>
      <c r="L120" s="47"/>
      <c r="M120" s="233"/>
      <c r="N120" s="23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1463</v>
      </c>
      <c r="AU120" s="20" t="s">
        <v>84</v>
      </c>
    </row>
    <row r="121" s="13" customFormat="1">
      <c r="A121" s="13"/>
      <c r="B121" s="235"/>
      <c r="C121" s="236"/>
      <c r="D121" s="237" t="s">
        <v>176</v>
      </c>
      <c r="E121" s="238" t="s">
        <v>19</v>
      </c>
      <c r="F121" s="239" t="s">
        <v>1498</v>
      </c>
      <c r="G121" s="236"/>
      <c r="H121" s="240">
        <v>367.5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176</v>
      </c>
      <c r="AU121" s="246" t="s">
        <v>84</v>
      </c>
      <c r="AV121" s="13" t="s">
        <v>84</v>
      </c>
      <c r="AW121" s="13" t="s">
        <v>33</v>
      </c>
      <c r="AX121" s="13" t="s">
        <v>79</v>
      </c>
      <c r="AY121" s="246" t="s">
        <v>165</v>
      </c>
    </row>
    <row r="122" s="2" customFormat="1" ht="16.5" customHeight="1">
      <c r="A122" s="41"/>
      <c r="B122" s="42"/>
      <c r="C122" s="279" t="s">
        <v>253</v>
      </c>
      <c r="D122" s="279" t="s">
        <v>322</v>
      </c>
      <c r="E122" s="280" t="s">
        <v>1499</v>
      </c>
      <c r="F122" s="281" t="s">
        <v>1500</v>
      </c>
      <c r="G122" s="282" t="s">
        <v>180</v>
      </c>
      <c r="H122" s="283">
        <v>42</v>
      </c>
      <c r="I122" s="284"/>
      <c r="J122" s="285">
        <f>ROUND(I122*H122,2)</f>
        <v>0</v>
      </c>
      <c r="K122" s="281" t="s">
        <v>171</v>
      </c>
      <c r="L122" s="286"/>
      <c r="M122" s="287" t="s">
        <v>19</v>
      </c>
      <c r="N122" s="288" t="s">
        <v>43</v>
      </c>
      <c r="O122" s="87"/>
      <c r="P122" s="226">
        <f>O122*H122</f>
        <v>0</v>
      </c>
      <c r="Q122" s="226">
        <v>0.00023000000000000001</v>
      </c>
      <c r="R122" s="226">
        <f>Q122*H122</f>
        <v>0.0096600000000000002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1486</v>
      </c>
      <c r="AT122" s="228" t="s">
        <v>322</v>
      </c>
      <c r="AU122" s="228" t="s">
        <v>84</v>
      </c>
      <c r="AY122" s="20" t="s">
        <v>165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79</v>
      </c>
      <c r="BK122" s="229">
        <f>ROUND(I122*H122,2)</f>
        <v>0</v>
      </c>
      <c r="BL122" s="20" t="s">
        <v>1486</v>
      </c>
      <c r="BM122" s="228" t="s">
        <v>1501</v>
      </c>
    </row>
    <row r="123" s="2" customFormat="1">
      <c r="A123" s="41"/>
      <c r="B123" s="42"/>
      <c r="C123" s="43"/>
      <c r="D123" s="237" t="s">
        <v>1463</v>
      </c>
      <c r="E123" s="43"/>
      <c r="F123" s="301" t="s">
        <v>1502</v>
      </c>
      <c r="G123" s="43"/>
      <c r="H123" s="43"/>
      <c r="I123" s="232"/>
      <c r="J123" s="43"/>
      <c r="K123" s="43"/>
      <c r="L123" s="47"/>
      <c r="M123" s="233"/>
      <c r="N123" s="23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1463</v>
      </c>
      <c r="AU123" s="20" t="s">
        <v>84</v>
      </c>
    </row>
    <row r="124" s="13" customFormat="1">
      <c r="A124" s="13"/>
      <c r="B124" s="235"/>
      <c r="C124" s="236"/>
      <c r="D124" s="237" t="s">
        <v>176</v>
      </c>
      <c r="E124" s="238" t="s">
        <v>19</v>
      </c>
      <c r="F124" s="239" t="s">
        <v>1503</v>
      </c>
      <c r="G124" s="236"/>
      <c r="H124" s="240">
        <v>42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176</v>
      </c>
      <c r="AU124" s="246" t="s">
        <v>84</v>
      </c>
      <c r="AV124" s="13" t="s">
        <v>84</v>
      </c>
      <c r="AW124" s="13" t="s">
        <v>33</v>
      </c>
      <c r="AX124" s="13" t="s">
        <v>79</v>
      </c>
      <c r="AY124" s="246" t="s">
        <v>165</v>
      </c>
    </row>
    <row r="125" s="2" customFormat="1" ht="24.15" customHeight="1">
      <c r="A125" s="41"/>
      <c r="B125" s="42"/>
      <c r="C125" s="217" t="s">
        <v>280</v>
      </c>
      <c r="D125" s="217" t="s">
        <v>167</v>
      </c>
      <c r="E125" s="218" t="s">
        <v>1504</v>
      </c>
      <c r="F125" s="219" t="s">
        <v>1505</v>
      </c>
      <c r="G125" s="220" t="s">
        <v>180</v>
      </c>
      <c r="H125" s="221">
        <v>20</v>
      </c>
      <c r="I125" s="222"/>
      <c r="J125" s="223">
        <f>ROUND(I125*H125,2)</f>
        <v>0</v>
      </c>
      <c r="K125" s="219" t="s">
        <v>171</v>
      </c>
      <c r="L125" s="47"/>
      <c r="M125" s="224" t="s">
        <v>19</v>
      </c>
      <c r="N125" s="225" t="s">
        <v>43</v>
      </c>
      <c r="O125" s="87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311</v>
      </c>
      <c r="AT125" s="228" t="s">
        <v>167</v>
      </c>
      <c r="AU125" s="228" t="s">
        <v>84</v>
      </c>
      <c r="AY125" s="20" t="s">
        <v>165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79</v>
      </c>
      <c r="BK125" s="229">
        <f>ROUND(I125*H125,2)</f>
        <v>0</v>
      </c>
      <c r="BL125" s="20" t="s">
        <v>311</v>
      </c>
      <c r="BM125" s="228" t="s">
        <v>1506</v>
      </c>
    </row>
    <row r="126" s="2" customFormat="1">
      <c r="A126" s="41"/>
      <c r="B126" s="42"/>
      <c r="C126" s="43"/>
      <c r="D126" s="230" t="s">
        <v>174</v>
      </c>
      <c r="E126" s="43"/>
      <c r="F126" s="231" t="s">
        <v>1507</v>
      </c>
      <c r="G126" s="43"/>
      <c r="H126" s="43"/>
      <c r="I126" s="232"/>
      <c r="J126" s="43"/>
      <c r="K126" s="43"/>
      <c r="L126" s="47"/>
      <c r="M126" s="233"/>
      <c r="N126" s="23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174</v>
      </c>
      <c r="AU126" s="20" t="s">
        <v>84</v>
      </c>
    </row>
    <row r="127" s="2" customFormat="1" ht="16.5" customHeight="1">
      <c r="A127" s="41"/>
      <c r="B127" s="42"/>
      <c r="C127" s="279" t="s">
        <v>287</v>
      </c>
      <c r="D127" s="279" t="s">
        <v>322</v>
      </c>
      <c r="E127" s="280" t="s">
        <v>1508</v>
      </c>
      <c r="F127" s="281" t="s">
        <v>1509</v>
      </c>
      <c r="G127" s="282" t="s">
        <v>180</v>
      </c>
      <c r="H127" s="283">
        <v>21</v>
      </c>
      <c r="I127" s="284"/>
      <c r="J127" s="285">
        <f>ROUND(I127*H127,2)</f>
        <v>0</v>
      </c>
      <c r="K127" s="281" t="s">
        <v>171</v>
      </c>
      <c r="L127" s="286"/>
      <c r="M127" s="287" t="s">
        <v>19</v>
      </c>
      <c r="N127" s="288" t="s">
        <v>43</v>
      </c>
      <c r="O127" s="87"/>
      <c r="P127" s="226">
        <f>O127*H127</f>
        <v>0</v>
      </c>
      <c r="Q127" s="226">
        <v>0.00147</v>
      </c>
      <c r="R127" s="226">
        <f>Q127*H127</f>
        <v>0.030869999999999998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325</v>
      </c>
      <c r="AT127" s="228" t="s">
        <v>322</v>
      </c>
      <c r="AU127" s="228" t="s">
        <v>84</v>
      </c>
      <c r="AY127" s="20" t="s">
        <v>165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0" t="s">
        <v>79</v>
      </c>
      <c r="BK127" s="229">
        <f>ROUND(I127*H127,2)</f>
        <v>0</v>
      </c>
      <c r="BL127" s="20" t="s">
        <v>311</v>
      </c>
      <c r="BM127" s="228" t="s">
        <v>1510</v>
      </c>
    </row>
    <row r="128" s="2" customFormat="1">
      <c r="A128" s="41"/>
      <c r="B128" s="42"/>
      <c r="C128" s="43"/>
      <c r="D128" s="237" t="s">
        <v>1463</v>
      </c>
      <c r="E128" s="43"/>
      <c r="F128" s="301" t="s">
        <v>1511</v>
      </c>
      <c r="G128" s="43"/>
      <c r="H128" s="43"/>
      <c r="I128" s="232"/>
      <c r="J128" s="43"/>
      <c r="K128" s="43"/>
      <c r="L128" s="47"/>
      <c r="M128" s="233"/>
      <c r="N128" s="23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1463</v>
      </c>
      <c r="AU128" s="20" t="s">
        <v>84</v>
      </c>
    </row>
    <row r="129" s="13" customFormat="1">
      <c r="A129" s="13"/>
      <c r="B129" s="235"/>
      <c r="C129" s="236"/>
      <c r="D129" s="237" t="s">
        <v>176</v>
      </c>
      <c r="E129" s="238" t="s">
        <v>19</v>
      </c>
      <c r="F129" s="239" t="s">
        <v>1512</v>
      </c>
      <c r="G129" s="236"/>
      <c r="H129" s="240">
        <v>21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176</v>
      </c>
      <c r="AU129" s="246" t="s">
        <v>84</v>
      </c>
      <c r="AV129" s="13" t="s">
        <v>84</v>
      </c>
      <c r="AW129" s="13" t="s">
        <v>33</v>
      </c>
      <c r="AX129" s="13" t="s">
        <v>79</v>
      </c>
      <c r="AY129" s="246" t="s">
        <v>165</v>
      </c>
    </row>
    <row r="130" s="2" customFormat="1" ht="24.15" customHeight="1">
      <c r="A130" s="41"/>
      <c r="B130" s="42"/>
      <c r="C130" s="217" t="s">
        <v>299</v>
      </c>
      <c r="D130" s="217" t="s">
        <v>167</v>
      </c>
      <c r="E130" s="218" t="s">
        <v>1513</v>
      </c>
      <c r="F130" s="219" t="s">
        <v>1514</v>
      </c>
      <c r="G130" s="220" t="s">
        <v>180</v>
      </c>
      <c r="H130" s="221">
        <v>60</v>
      </c>
      <c r="I130" s="222"/>
      <c r="J130" s="223">
        <f>ROUND(I130*H130,2)</f>
        <v>0</v>
      </c>
      <c r="K130" s="219" t="s">
        <v>171</v>
      </c>
      <c r="L130" s="47"/>
      <c r="M130" s="224" t="s">
        <v>19</v>
      </c>
      <c r="N130" s="225" t="s">
        <v>43</v>
      </c>
      <c r="O130" s="87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8" t="s">
        <v>311</v>
      </c>
      <c r="AT130" s="228" t="s">
        <v>167</v>
      </c>
      <c r="AU130" s="228" t="s">
        <v>84</v>
      </c>
      <c r="AY130" s="20" t="s">
        <v>165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0" t="s">
        <v>79</v>
      </c>
      <c r="BK130" s="229">
        <f>ROUND(I130*H130,2)</f>
        <v>0</v>
      </c>
      <c r="BL130" s="20" t="s">
        <v>311</v>
      </c>
      <c r="BM130" s="228" t="s">
        <v>1515</v>
      </c>
    </row>
    <row r="131" s="2" customFormat="1">
      <c r="A131" s="41"/>
      <c r="B131" s="42"/>
      <c r="C131" s="43"/>
      <c r="D131" s="230" t="s">
        <v>174</v>
      </c>
      <c r="E131" s="43"/>
      <c r="F131" s="231" t="s">
        <v>1516</v>
      </c>
      <c r="G131" s="43"/>
      <c r="H131" s="43"/>
      <c r="I131" s="232"/>
      <c r="J131" s="43"/>
      <c r="K131" s="43"/>
      <c r="L131" s="47"/>
      <c r="M131" s="233"/>
      <c r="N131" s="23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174</v>
      </c>
      <c r="AU131" s="20" t="s">
        <v>84</v>
      </c>
    </row>
    <row r="132" s="2" customFormat="1" ht="16.5" customHeight="1">
      <c r="A132" s="41"/>
      <c r="B132" s="42"/>
      <c r="C132" s="279" t="s">
        <v>8</v>
      </c>
      <c r="D132" s="279" t="s">
        <v>322</v>
      </c>
      <c r="E132" s="280" t="s">
        <v>1517</v>
      </c>
      <c r="F132" s="281" t="s">
        <v>1518</v>
      </c>
      <c r="G132" s="282" t="s">
        <v>180</v>
      </c>
      <c r="H132" s="283">
        <v>63</v>
      </c>
      <c r="I132" s="284"/>
      <c r="J132" s="285">
        <f>ROUND(I132*H132,2)</f>
        <v>0</v>
      </c>
      <c r="K132" s="281" t="s">
        <v>171</v>
      </c>
      <c r="L132" s="286"/>
      <c r="M132" s="287" t="s">
        <v>19</v>
      </c>
      <c r="N132" s="288" t="s">
        <v>43</v>
      </c>
      <c r="O132" s="87"/>
      <c r="P132" s="226">
        <f>O132*H132</f>
        <v>0</v>
      </c>
      <c r="Q132" s="226">
        <v>0.00025000000000000001</v>
      </c>
      <c r="R132" s="226">
        <f>Q132*H132</f>
        <v>0.01575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325</v>
      </c>
      <c r="AT132" s="228" t="s">
        <v>322</v>
      </c>
      <c r="AU132" s="228" t="s">
        <v>84</v>
      </c>
      <c r="AY132" s="20" t="s">
        <v>165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79</v>
      </c>
      <c r="BK132" s="229">
        <f>ROUND(I132*H132,2)</f>
        <v>0</v>
      </c>
      <c r="BL132" s="20" t="s">
        <v>311</v>
      </c>
      <c r="BM132" s="228" t="s">
        <v>1519</v>
      </c>
    </row>
    <row r="133" s="2" customFormat="1">
      <c r="A133" s="41"/>
      <c r="B133" s="42"/>
      <c r="C133" s="43"/>
      <c r="D133" s="237" t="s">
        <v>1463</v>
      </c>
      <c r="E133" s="43"/>
      <c r="F133" s="301" t="s">
        <v>1520</v>
      </c>
      <c r="G133" s="43"/>
      <c r="H133" s="43"/>
      <c r="I133" s="232"/>
      <c r="J133" s="43"/>
      <c r="K133" s="43"/>
      <c r="L133" s="47"/>
      <c r="M133" s="233"/>
      <c r="N133" s="23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1463</v>
      </c>
      <c r="AU133" s="20" t="s">
        <v>84</v>
      </c>
    </row>
    <row r="134" s="13" customFormat="1">
      <c r="A134" s="13"/>
      <c r="B134" s="235"/>
      <c r="C134" s="236"/>
      <c r="D134" s="237" t="s">
        <v>176</v>
      </c>
      <c r="E134" s="238" t="s">
        <v>19</v>
      </c>
      <c r="F134" s="239" t="s">
        <v>1521</v>
      </c>
      <c r="G134" s="236"/>
      <c r="H134" s="240">
        <v>63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176</v>
      </c>
      <c r="AU134" s="246" t="s">
        <v>84</v>
      </c>
      <c r="AV134" s="13" t="s">
        <v>84</v>
      </c>
      <c r="AW134" s="13" t="s">
        <v>33</v>
      </c>
      <c r="AX134" s="13" t="s">
        <v>79</v>
      </c>
      <c r="AY134" s="246" t="s">
        <v>165</v>
      </c>
    </row>
    <row r="135" s="2" customFormat="1" ht="24.15" customHeight="1">
      <c r="A135" s="41"/>
      <c r="B135" s="42"/>
      <c r="C135" s="217" t="s">
        <v>311</v>
      </c>
      <c r="D135" s="217" t="s">
        <v>167</v>
      </c>
      <c r="E135" s="218" t="s">
        <v>1522</v>
      </c>
      <c r="F135" s="219" t="s">
        <v>1523</v>
      </c>
      <c r="G135" s="220" t="s">
        <v>180</v>
      </c>
      <c r="H135" s="221">
        <v>25</v>
      </c>
      <c r="I135" s="222"/>
      <c r="J135" s="223">
        <f>ROUND(I135*H135,2)</f>
        <v>0</v>
      </c>
      <c r="K135" s="219" t="s">
        <v>171</v>
      </c>
      <c r="L135" s="47"/>
      <c r="M135" s="224" t="s">
        <v>19</v>
      </c>
      <c r="N135" s="225" t="s">
        <v>43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311</v>
      </c>
      <c r="AT135" s="228" t="s">
        <v>167</v>
      </c>
      <c r="AU135" s="228" t="s">
        <v>84</v>
      </c>
      <c r="AY135" s="20" t="s">
        <v>165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20" t="s">
        <v>79</v>
      </c>
      <c r="BK135" s="229">
        <f>ROUND(I135*H135,2)</f>
        <v>0</v>
      </c>
      <c r="BL135" s="20" t="s">
        <v>311</v>
      </c>
      <c r="BM135" s="228" t="s">
        <v>1524</v>
      </c>
    </row>
    <row r="136" s="2" customFormat="1">
      <c r="A136" s="41"/>
      <c r="B136" s="42"/>
      <c r="C136" s="43"/>
      <c r="D136" s="230" t="s">
        <v>174</v>
      </c>
      <c r="E136" s="43"/>
      <c r="F136" s="231" t="s">
        <v>1525</v>
      </c>
      <c r="G136" s="43"/>
      <c r="H136" s="43"/>
      <c r="I136" s="232"/>
      <c r="J136" s="43"/>
      <c r="K136" s="43"/>
      <c r="L136" s="47"/>
      <c r="M136" s="233"/>
      <c r="N136" s="23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174</v>
      </c>
      <c r="AU136" s="20" t="s">
        <v>84</v>
      </c>
    </row>
    <row r="137" s="2" customFormat="1" ht="16.5" customHeight="1">
      <c r="A137" s="41"/>
      <c r="B137" s="42"/>
      <c r="C137" s="279" t="s">
        <v>321</v>
      </c>
      <c r="D137" s="279" t="s">
        <v>322</v>
      </c>
      <c r="E137" s="280" t="s">
        <v>1526</v>
      </c>
      <c r="F137" s="281" t="s">
        <v>1527</v>
      </c>
      <c r="G137" s="282" t="s">
        <v>180</v>
      </c>
      <c r="H137" s="283">
        <v>26.25</v>
      </c>
      <c r="I137" s="284"/>
      <c r="J137" s="285">
        <f>ROUND(I137*H137,2)</f>
        <v>0</v>
      </c>
      <c r="K137" s="281" t="s">
        <v>171</v>
      </c>
      <c r="L137" s="286"/>
      <c r="M137" s="287" t="s">
        <v>19</v>
      </c>
      <c r="N137" s="288" t="s">
        <v>43</v>
      </c>
      <c r="O137" s="87"/>
      <c r="P137" s="226">
        <f>O137*H137</f>
        <v>0</v>
      </c>
      <c r="Q137" s="226">
        <v>0.00076999999999999996</v>
      </c>
      <c r="R137" s="226">
        <f>Q137*H137</f>
        <v>0.020212499999999998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325</v>
      </c>
      <c r="AT137" s="228" t="s">
        <v>322</v>
      </c>
      <c r="AU137" s="228" t="s">
        <v>84</v>
      </c>
      <c r="AY137" s="20" t="s">
        <v>165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20" t="s">
        <v>79</v>
      </c>
      <c r="BK137" s="229">
        <f>ROUND(I137*H137,2)</f>
        <v>0</v>
      </c>
      <c r="BL137" s="20" t="s">
        <v>311</v>
      </c>
      <c r="BM137" s="228" t="s">
        <v>1528</v>
      </c>
    </row>
    <row r="138" s="2" customFormat="1">
      <c r="A138" s="41"/>
      <c r="B138" s="42"/>
      <c r="C138" s="43"/>
      <c r="D138" s="237" t="s">
        <v>1463</v>
      </c>
      <c r="E138" s="43"/>
      <c r="F138" s="301" t="s">
        <v>1529</v>
      </c>
      <c r="G138" s="43"/>
      <c r="H138" s="43"/>
      <c r="I138" s="232"/>
      <c r="J138" s="43"/>
      <c r="K138" s="43"/>
      <c r="L138" s="47"/>
      <c r="M138" s="233"/>
      <c r="N138" s="23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1463</v>
      </c>
      <c r="AU138" s="20" t="s">
        <v>84</v>
      </c>
    </row>
    <row r="139" s="13" customFormat="1">
      <c r="A139" s="13"/>
      <c r="B139" s="235"/>
      <c r="C139" s="236"/>
      <c r="D139" s="237" t="s">
        <v>176</v>
      </c>
      <c r="E139" s="238" t="s">
        <v>19</v>
      </c>
      <c r="F139" s="239" t="s">
        <v>1530</v>
      </c>
      <c r="G139" s="236"/>
      <c r="H139" s="240">
        <v>26.25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176</v>
      </c>
      <c r="AU139" s="246" t="s">
        <v>84</v>
      </c>
      <c r="AV139" s="13" t="s">
        <v>84</v>
      </c>
      <c r="AW139" s="13" t="s">
        <v>33</v>
      </c>
      <c r="AX139" s="13" t="s">
        <v>79</v>
      </c>
      <c r="AY139" s="246" t="s">
        <v>165</v>
      </c>
    </row>
    <row r="140" s="2" customFormat="1" ht="16.5" customHeight="1">
      <c r="A140" s="41"/>
      <c r="B140" s="42"/>
      <c r="C140" s="217" t="s">
        <v>327</v>
      </c>
      <c r="D140" s="217" t="s">
        <v>167</v>
      </c>
      <c r="E140" s="218" t="s">
        <v>1531</v>
      </c>
      <c r="F140" s="219" t="s">
        <v>1532</v>
      </c>
      <c r="G140" s="220" t="s">
        <v>314</v>
      </c>
      <c r="H140" s="221">
        <v>1</v>
      </c>
      <c r="I140" s="222"/>
      <c r="J140" s="223">
        <f>ROUND(I140*H140,2)</f>
        <v>0</v>
      </c>
      <c r="K140" s="219" t="s">
        <v>19</v>
      </c>
      <c r="L140" s="47"/>
      <c r="M140" s="224" t="s">
        <v>19</v>
      </c>
      <c r="N140" s="225" t="s">
        <v>43</v>
      </c>
      <c r="O140" s="87"/>
      <c r="P140" s="226">
        <f>O140*H140</f>
        <v>0</v>
      </c>
      <c r="Q140" s="226">
        <v>0</v>
      </c>
      <c r="R140" s="226">
        <f>Q140*H140</f>
        <v>0</v>
      </c>
      <c r="S140" s="226">
        <v>0.0060000000000000001</v>
      </c>
      <c r="T140" s="227">
        <f>S140*H140</f>
        <v>0.0060000000000000001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8" t="s">
        <v>311</v>
      </c>
      <c r="AT140" s="228" t="s">
        <v>167</v>
      </c>
      <c r="AU140" s="228" t="s">
        <v>84</v>
      </c>
      <c r="AY140" s="20" t="s">
        <v>165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0" t="s">
        <v>79</v>
      </c>
      <c r="BK140" s="229">
        <f>ROUND(I140*H140,2)</f>
        <v>0</v>
      </c>
      <c r="BL140" s="20" t="s">
        <v>311</v>
      </c>
      <c r="BM140" s="228" t="s">
        <v>1533</v>
      </c>
    </row>
    <row r="141" s="2" customFormat="1" ht="16.5" customHeight="1">
      <c r="A141" s="41"/>
      <c r="B141" s="42"/>
      <c r="C141" s="217" t="s">
        <v>331</v>
      </c>
      <c r="D141" s="217" t="s">
        <v>167</v>
      </c>
      <c r="E141" s="218" t="s">
        <v>1534</v>
      </c>
      <c r="F141" s="219" t="s">
        <v>1535</v>
      </c>
      <c r="G141" s="220" t="s">
        <v>314</v>
      </c>
      <c r="H141" s="221">
        <v>1</v>
      </c>
      <c r="I141" s="222"/>
      <c r="J141" s="223">
        <f>ROUND(I141*H141,2)</f>
        <v>0</v>
      </c>
      <c r="K141" s="219" t="s">
        <v>19</v>
      </c>
      <c r="L141" s="47"/>
      <c r="M141" s="224" t="s">
        <v>19</v>
      </c>
      <c r="N141" s="225" t="s">
        <v>43</v>
      </c>
      <c r="O141" s="87"/>
      <c r="P141" s="226">
        <f>O141*H141</f>
        <v>0</v>
      </c>
      <c r="Q141" s="226">
        <v>0</v>
      </c>
      <c r="R141" s="226">
        <f>Q141*H141</f>
        <v>0</v>
      </c>
      <c r="S141" s="226">
        <v>0.0060000000000000001</v>
      </c>
      <c r="T141" s="227">
        <f>S141*H141</f>
        <v>0.0060000000000000001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8" t="s">
        <v>311</v>
      </c>
      <c r="AT141" s="228" t="s">
        <v>167</v>
      </c>
      <c r="AU141" s="228" t="s">
        <v>84</v>
      </c>
      <c r="AY141" s="20" t="s">
        <v>165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0" t="s">
        <v>79</v>
      </c>
      <c r="BK141" s="229">
        <f>ROUND(I141*H141,2)</f>
        <v>0</v>
      </c>
      <c r="BL141" s="20" t="s">
        <v>311</v>
      </c>
      <c r="BM141" s="228" t="s">
        <v>1536</v>
      </c>
    </row>
    <row r="142" s="2" customFormat="1" ht="21.75" customHeight="1">
      <c r="A142" s="41"/>
      <c r="B142" s="42"/>
      <c r="C142" s="217" t="s">
        <v>338</v>
      </c>
      <c r="D142" s="217" t="s">
        <v>167</v>
      </c>
      <c r="E142" s="218" t="s">
        <v>1537</v>
      </c>
      <c r="F142" s="219" t="s">
        <v>1538</v>
      </c>
      <c r="G142" s="220" t="s">
        <v>314</v>
      </c>
      <c r="H142" s="221">
        <v>390</v>
      </c>
      <c r="I142" s="222"/>
      <c r="J142" s="223">
        <f>ROUND(I142*H142,2)</f>
        <v>0</v>
      </c>
      <c r="K142" s="219" t="s">
        <v>171</v>
      </c>
      <c r="L142" s="47"/>
      <c r="M142" s="224" t="s">
        <v>19</v>
      </c>
      <c r="N142" s="225" t="s">
        <v>43</v>
      </c>
      <c r="O142" s="87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8" t="s">
        <v>311</v>
      </c>
      <c r="AT142" s="228" t="s">
        <v>167</v>
      </c>
      <c r="AU142" s="228" t="s">
        <v>84</v>
      </c>
      <c r="AY142" s="20" t="s">
        <v>165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20" t="s">
        <v>79</v>
      </c>
      <c r="BK142" s="229">
        <f>ROUND(I142*H142,2)</f>
        <v>0</v>
      </c>
      <c r="BL142" s="20" t="s">
        <v>311</v>
      </c>
      <c r="BM142" s="228" t="s">
        <v>1539</v>
      </c>
    </row>
    <row r="143" s="2" customFormat="1">
      <c r="A143" s="41"/>
      <c r="B143" s="42"/>
      <c r="C143" s="43"/>
      <c r="D143" s="230" t="s">
        <v>174</v>
      </c>
      <c r="E143" s="43"/>
      <c r="F143" s="231" t="s">
        <v>1540</v>
      </c>
      <c r="G143" s="43"/>
      <c r="H143" s="43"/>
      <c r="I143" s="232"/>
      <c r="J143" s="43"/>
      <c r="K143" s="43"/>
      <c r="L143" s="47"/>
      <c r="M143" s="233"/>
      <c r="N143" s="23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174</v>
      </c>
      <c r="AU143" s="20" t="s">
        <v>84</v>
      </c>
    </row>
    <row r="144" s="2" customFormat="1" ht="21.75" customHeight="1">
      <c r="A144" s="41"/>
      <c r="B144" s="42"/>
      <c r="C144" s="217" t="s">
        <v>7</v>
      </c>
      <c r="D144" s="217" t="s">
        <v>167</v>
      </c>
      <c r="E144" s="218" t="s">
        <v>1541</v>
      </c>
      <c r="F144" s="219" t="s">
        <v>1542</v>
      </c>
      <c r="G144" s="220" t="s">
        <v>314</v>
      </c>
      <c r="H144" s="221">
        <v>18</v>
      </c>
      <c r="I144" s="222"/>
      <c r="J144" s="223">
        <f>ROUND(I144*H144,2)</f>
        <v>0</v>
      </c>
      <c r="K144" s="219" t="s">
        <v>171</v>
      </c>
      <c r="L144" s="47"/>
      <c r="M144" s="224" t="s">
        <v>19</v>
      </c>
      <c r="N144" s="225" t="s">
        <v>43</v>
      </c>
      <c r="O144" s="87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8" t="s">
        <v>311</v>
      </c>
      <c r="AT144" s="228" t="s">
        <v>167</v>
      </c>
      <c r="AU144" s="228" t="s">
        <v>84</v>
      </c>
      <c r="AY144" s="20" t="s">
        <v>165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0" t="s">
        <v>79</v>
      </c>
      <c r="BK144" s="229">
        <f>ROUND(I144*H144,2)</f>
        <v>0</v>
      </c>
      <c r="BL144" s="20" t="s">
        <v>311</v>
      </c>
      <c r="BM144" s="228" t="s">
        <v>1543</v>
      </c>
    </row>
    <row r="145" s="2" customFormat="1">
      <c r="A145" s="41"/>
      <c r="B145" s="42"/>
      <c r="C145" s="43"/>
      <c r="D145" s="230" t="s">
        <v>174</v>
      </c>
      <c r="E145" s="43"/>
      <c r="F145" s="231" t="s">
        <v>1544</v>
      </c>
      <c r="G145" s="43"/>
      <c r="H145" s="43"/>
      <c r="I145" s="232"/>
      <c r="J145" s="43"/>
      <c r="K145" s="43"/>
      <c r="L145" s="47"/>
      <c r="M145" s="233"/>
      <c r="N145" s="23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174</v>
      </c>
      <c r="AU145" s="20" t="s">
        <v>84</v>
      </c>
    </row>
    <row r="146" s="2" customFormat="1" ht="21.75" customHeight="1">
      <c r="A146" s="41"/>
      <c r="B146" s="42"/>
      <c r="C146" s="217" t="s">
        <v>349</v>
      </c>
      <c r="D146" s="217" t="s">
        <v>167</v>
      </c>
      <c r="E146" s="218" t="s">
        <v>1545</v>
      </c>
      <c r="F146" s="219" t="s">
        <v>1546</v>
      </c>
      <c r="G146" s="220" t="s">
        <v>314</v>
      </c>
      <c r="H146" s="221">
        <v>25</v>
      </c>
      <c r="I146" s="222"/>
      <c r="J146" s="223">
        <f>ROUND(I146*H146,2)</f>
        <v>0</v>
      </c>
      <c r="K146" s="219" t="s">
        <v>171</v>
      </c>
      <c r="L146" s="47"/>
      <c r="M146" s="224" t="s">
        <v>19</v>
      </c>
      <c r="N146" s="225" t="s">
        <v>43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311</v>
      </c>
      <c r="AT146" s="228" t="s">
        <v>167</v>
      </c>
      <c r="AU146" s="228" t="s">
        <v>84</v>
      </c>
      <c r="AY146" s="20" t="s">
        <v>165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20" t="s">
        <v>79</v>
      </c>
      <c r="BK146" s="229">
        <f>ROUND(I146*H146,2)</f>
        <v>0</v>
      </c>
      <c r="BL146" s="20" t="s">
        <v>311</v>
      </c>
      <c r="BM146" s="228" t="s">
        <v>1547</v>
      </c>
    </row>
    <row r="147" s="2" customFormat="1">
      <c r="A147" s="41"/>
      <c r="B147" s="42"/>
      <c r="C147" s="43"/>
      <c r="D147" s="230" t="s">
        <v>174</v>
      </c>
      <c r="E147" s="43"/>
      <c r="F147" s="231" t="s">
        <v>1548</v>
      </c>
      <c r="G147" s="43"/>
      <c r="H147" s="43"/>
      <c r="I147" s="232"/>
      <c r="J147" s="43"/>
      <c r="K147" s="43"/>
      <c r="L147" s="47"/>
      <c r="M147" s="233"/>
      <c r="N147" s="23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174</v>
      </c>
      <c r="AU147" s="20" t="s">
        <v>84</v>
      </c>
    </row>
    <row r="148" s="2" customFormat="1" ht="21.75" customHeight="1">
      <c r="A148" s="41"/>
      <c r="B148" s="42"/>
      <c r="C148" s="217" t="s">
        <v>355</v>
      </c>
      <c r="D148" s="217" t="s">
        <v>167</v>
      </c>
      <c r="E148" s="218" t="s">
        <v>1549</v>
      </c>
      <c r="F148" s="219" t="s">
        <v>1550</v>
      </c>
      <c r="G148" s="220" t="s">
        <v>314</v>
      </c>
      <c r="H148" s="221">
        <v>12</v>
      </c>
      <c r="I148" s="222"/>
      <c r="J148" s="223">
        <f>ROUND(I148*H148,2)</f>
        <v>0</v>
      </c>
      <c r="K148" s="219" t="s">
        <v>171</v>
      </c>
      <c r="L148" s="47"/>
      <c r="M148" s="224" t="s">
        <v>19</v>
      </c>
      <c r="N148" s="225" t="s">
        <v>43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311</v>
      </c>
      <c r="AT148" s="228" t="s">
        <v>167</v>
      </c>
      <c r="AU148" s="228" t="s">
        <v>84</v>
      </c>
      <c r="AY148" s="20" t="s">
        <v>165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20" t="s">
        <v>79</v>
      </c>
      <c r="BK148" s="229">
        <f>ROUND(I148*H148,2)</f>
        <v>0</v>
      </c>
      <c r="BL148" s="20" t="s">
        <v>311</v>
      </c>
      <c r="BM148" s="228" t="s">
        <v>1551</v>
      </c>
    </row>
    <row r="149" s="2" customFormat="1">
      <c r="A149" s="41"/>
      <c r="B149" s="42"/>
      <c r="C149" s="43"/>
      <c r="D149" s="230" t="s">
        <v>174</v>
      </c>
      <c r="E149" s="43"/>
      <c r="F149" s="231" t="s">
        <v>1552</v>
      </c>
      <c r="G149" s="43"/>
      <c r="H149" s="43"/>
      <c r="I149" s="232"/>
      <c r="J149" s="43"/>
      <c r="K149" s="43"/>
      <c r="L149" s="47"/>
      <c r="M149" s="233"/>
      <c r="N149" s="23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174</v>
      </c>
      <c r="AU149" s="20" t="s">
        <v>84</v>
      </c>
    </row>
    <row r="150" s="2" customFormat="1" ht="24.15" customHeight="1">
      <c r="A150" s="41"/>
      <c r="B150" s="42"/>
      <c r="C150" s="217" t="s">
        <v>362</v>
      </c>
      <c r="D150" s="217" t="s">
        <v>167</v>
      </c>
      <c r="E150" s="218" t="s">
        <v>1553</v>
      </c>
      <c r="F150" s="219" t="s">
        <v>1554</v>
      </c>
      <c r="G150" s="220" t="s">
        <v>314</v>
      </c>
      <c r="H150" s="221">
        <v>1</v>
      </c>
      <c r="I150" s="222"/>
      <c r="J150" s="223">
        <f>ROUND(I150*H150,2)</f>
        <v>0</v>
      </c>
      <c r="K150" s="219" t="s">
        <v>171</v>
      </c>
      <c r="L150" s="47"/>
      <c r="M150" s="224" t="s">
        <v>19</v>
      </c>
      <c r="N150" s="225" t="s">
        <v>43</v>
      </c>
      <c r="O150" s="87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311</v>
      </c>
      <c r="AT150" s="228" t="s">
        <v>167</v>
      </c>
      <c r="AU150" s="228" t="s">
        <v>84</v>
      </c>
      <c r="AY150" s="20" t="s">
        <v>165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20" t="s">
        <v>79</v>
      </c>
      <c r="BK150" s="229">
        <f>ROUND(I150*H150,2)</f>
        <v>0</v>
      </c>
      <c r="BL150" s="20" t="s">
        <v>311</v>
      </c>
      <c r="BM150" s="228" t="s">
        <v>1555</v>
      </c>
    </row>
    <row r="151" s="2" customFormat="1">
      <c r="A151" s="41"/>
      <c r="B151" s="42"/>
      <c r="C151" s="43"/>
      <c r="D151" s="230" t="s">
        <v>174</v>
      </c>
      <c r="E151" s="43"/>
      <c r="F151" s="231" t="s">
        <v>1556</v>
      </c>
      <c r="G151" s="43"/>
      <c r="H151" s="43"/>
      <c r="I151" s="232"/>
      <c r="J151" s="43"/>
      <c r="K151" s="43"/>
      <c r="L151" s="47"/>
      <c r="M151" s="233"/>
      <c r="N151" s="23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174</v>
      </c>
      <c r="AU151" s="20" t="s">
        <v>84</v>
      </c>
    </row>
    <row r="152" s="2" customFormat="1" ht="16.5" customHeight="1">
      <c r="A152" s="41"/>
      <c r="B152" s="42"/>
      <c r="C152" s="279" t="s">
        <v>369</v>
      </c>
      <c r="D152" s="279" t="s">
        <v>322</v>
      </c>
      <c r="E152" s="280" t="s">
        <v>1557</v>
      </c>
      <c r="F152" s="281" t="s">
        <v>1558</v>
      </c>
      <c r="G152" s="282" t="s">
        <v>314</v>
      </c>
      <c r="H152" s="283">
        <v>1</v>
      </c>
      <c r="I152" s="284"/>
      <c r="J152" s="285">
        <f>ROUND(I152*H152,2)</f>
        <v>0</v>
      </c>
      <c r="K152" s="281" t="s">
        <v>171</v>
      </c>
      <c r="L152" s="286"/>
      <c r="M152" s="287" t="s">
        <v>19</v>
      </c>
      <c r="N152" s="288" t="s">
        <v>43</v>
      </c>
      <c r="O152" s="87"/>
      <c r="P152" s="226">
        <f>O152*H152</f>
        <v>0</v>
      </c>
      <c r="Q152" s="226">
        <v>0.0080999999999999996</v>
      </c>
      <c r="R152" s="226">
        <f>Q152*H152</f>
        <v>0.0080999999999999996</v>
      </c>
      <c r="S152" s="226">
        <v>0</v>
      </c>
      <c r="T152" s="22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8" t="s">
        <v>325</v>
      </c>
      <c r="AT152" s="228" t="s">
        <v>322</v>
      </c>
      <c r="AU152" s="228" t="s">
        <v>84</v>
      </c>
      <c r="AY152" s="20" t="s">
        <v>165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0" t="s">
        <v>79</v>
      </c>
      <c r="BK152" s="229">
        <f>ROUND(I152*H152,2)</f>
        <v>0</v>
      </c>
      <c r="BL152" s="20" t="s">
        <v>311</v>
      </c>
      <c r="BM152" s="228" t="s">
        <v>1559</v>
      </c>
    </row>
    <row r="153" s="2" customFormat="1" ht="21.75" customHeight="1">
      <c r="A153" s="41"/>
      <c r="B153" s="42"/>
      <c r="C153" s="217" t="s">
        <v>374</v>
      </c>
      <c r="D153" s="217" t="s">
        <v>167</v>
      </c>
      <c r="E153" s="218" t="s">
        <v>1560</v>
      </c>
      <c r="F153" s="219" t="s">
        <v>1561</v>
      </c>
      <c r="G153" s="220" t="s">
        <v>314</v>
      </c>
      <c r="H153" s="221">
        <v>5</v>
      </c>
      <c r="I153" s="222"/>
      <c r="J153" s="223">
        <f>ROUND(I153*H153,2)</f>
        <v>0</v>
      </c>
      <c r="K153" s="219" t="s">
        <v>171</v>
      </c>
      <c r="L153" s="47"/>
      <c r="M153" s="224" t="s">
        <v>19</v>
      </c>
      <c r="N153" s="225" t="s">
        <v>43</v>
      </c>
      <c r="O153" s="87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311</v>
      </c>
      <c r="AT153" s="228" t="s">
        <v>167</v>
      </c>
      <c r="AU153" s="228" t="s">
        <v>84</v>
      </c>
      <c r="AY153" s="20" t="s">
        <v>165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0" t="s">
        <v>79</v>
      </c>
      <c r="BK153" s="229">
        <f>ROUND(I153*H153,2)</f>
        <v>0</v>
      </c>
      <c r="BL153" s="20" t="s">
        <v>311</v>
      </c>
      <c r="BM153" s="228" t="s">
        <v>1562</v>
      </c>
    </row>
    <row r="154" s="2" customFormat="1">
      <c r="A154" s="41"/>
      <c r="B154" s="42"/>
      <c r="C154" s="43"/>
      <c r="D154" s="230" t="s">
        <v>174</v>
      </c>
      <c r="E154" s="43"/>
      <c r="F154" s="231" t="s">
        <v>1563</v>
      </c>
      <c r="G154" s="43"/>
      <c r="H154" s="43"/>
      <c r="I154" s="232"/>
      <c r="J154" s="43"/>
      <c r="K154" s="43"/>
      <c r="L154" s="47"/>
      <c r="M154" s="233"/>
      <c r="N154" s="23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174</v>
      </c>
      <c r="AU154" s="20" t="s">
        <v>84</v>
      </c>
    </row>
    <row r="155" s="2" customFormat="1" ht="16.5" customHeight="1">
      <c r="A155" s="41"/>
      <c r="B155" s="42"/>
      <c r="C155" s="279" t="s">
        <v>380</v>
      </c>
      <c r="D155" s="279" t="s">
        <v>322</v>
      </c>
      <c r="E155" s="280" t="s">
        <v>1564</v>
      </c>
      <c r="F155" s="281" t="s">
        <v>1565</v>
      </c>
      <c r="G155" s="282" t="s">
        <v>314</v>
      </c>
      <c r="H155" s="283">
        <v>1</v>
      </c>
      <c r="I155" s="284"/>
      <c r="J155" s="285">
        <f>ROUND(I155*H155,2)</f>
        <v>0</v>
      </c>
      <c r="K155" s="281" t="s">
        <v>19</v>
      </c>
      <c r="L155" s="286"/>
      <c r="M155" s="287" t="s">
        <v>19</v>
      </c>
      <c r="N155" s="288" t="s">
        <v>43</v>
      </c>
      <c r="O155" s="87"/>
      <c r="P155" s="226">
        <f>O155*H155</f>
        <v>0</v>
      </c>
      <c r="Q155" s="226">
        <v>0.0060000000000000001</v>
      </c>
      <c r="R155" s="226">
        <f>Q155*H155</f>
        <v>0.0060000000000000001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325</v>
      </c>
      <c r="AT155" s="228" t="s">
        <v>322</v>
      </c>
      <c r="AU155" s="228" t="s">
        <v>84</v>
      </c>
      <c r="AY155" s="20" t="s">
        <v>165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0" t="s">
        <v>79</v>
      </c>
      <c r="BK155" s="229">
        <f>ROUND(I155*H155,2)</f>
        <v>0</v>
      </c>
      <c r="BL155" s="20" t="s">
        <v>311</v>
      </c>
      <c r="BM155" s="228" t="s">
        <v>1566</v>
      </c>
    </row>
    <row r="156" s="2" customFormat="1">
      <c r="A156" s="41"/>
      <c r="B156" s="42"/>
      <c r="C156" s="43"/>
      <c r="D156" s="237" t="s">
        <v>1463</v>
      </c>
      <c r="E156" s="43"/>
      <c r="F156" s="301" t="s">
        <v>1567</v>
      </c>
      <c r="G156" s="43"/>
      <c r="H156" s="43"/>
      <c r="I156" s="232"/>
      <c r="J156" s="43"/>
      <c r="K156" s="43"/>
      <c r="L156" s="47"/>
      <c r="M156" s="233"/>
      <c r="N156" s="23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1463</v>
      </c>
      <c r="AU156" s="20" t="s">
        <v>84</v>
      </c>
    </row>
    <row r="157" s="2" customFormat="1" ht="16.5" customHeight="1">
      <c r="A157" s="41"/>
      <c r="B157" s="42"/>
      <c r="C157" s="279" t="s">
        <v>385</v>
      </c>
      <c r="D157" s="279" t="s">
        <v>322</v>
      </c>
      <c r="E157" s="280" t="s">
        <v>1568</v>
      </c>
      <c r="F157" s="281" t="s">
        <v>1569</v>
      </c>
      <c r="G157" s="282" t="s">
        <v>314</v>
      </c>
      <c r="H157" s="283">
        <v>1</v>
      </c>
      <c r="I157" s="284"/>
      <c r="J157" s="285">
        <f>ROUND(I157*H157,2)</f>
        <v>0</v>
      </c>
      <c r="K157" s="281" t="s">
        <v>19</v>
      </c>
      <c r="L157" s="286"/>
      <c r="M157" s="287" t="s">
        <v>19</v>
      </c>
      <c r="N157" s="288" t="s">
        <v>43</v>
      </c>
      <c r="O157" s="87"/>
      <c r="P157" s="226">
        <f>O157*H157</f>
        <v>0</v>
      </c>
      <c r="Q157" s="226">
        <v>0.0060000000000000001</v>
      </c>
      <c r="R157" s="226">
        <f>Q157*H157</f>
        <v>0.0060000000000000001</v>
      </c>
      <c r="S157" s="226">
        <v>0</v>
      </c>
      <c r="T157" s="22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325</v>
      </c>
      <c r="AT157" s="228" t="s">
        <v>322</v>
      </c>
      <c r="AU157" s="228" t="s">
        <v>84</v>
      </c>
      <c r="AY157" s="20" t="s">
        <v>165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20" t="s">
        <v>79</v>
      </c>
      <c r="BK157" s="229">
        <f>ROUND(I157*H157,2)</f>
        <v>0</v>
      </c>
      <c r="BL157" s="20" t="s">
        <v>311</v>
      </c>
      <c r="BM157" s="228" t="s">
        <v>1570</v>
      </c>
    </row>
    <row r="158" s="2" customFormat="1">
      <c r="A158" s="41"/>
      <c r="B158" s="42"/>
      <c r="C158" s="43"/>
      <c r="D158" s="237" t="s">
        <v>1463</v>
      </c>
      <c r="E158" s="43"/>
      <c r="F158" s="301" t="s">
        <v>1571</v>
      </c>
      <c r="G158" s="43"/>
      <c r="H158" s="43"/>
      <c r="I158" s="232"/>
      <c r="J158" s="43"/>
      <c r="K158" s="43"/>
      <c r="L158" s="47"/>
      <c r="M158" s="233"/>
      <c r="N158" s="23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1463</v>
      </c>
      <c r="AU158" s="20" t="s">
        <v>84</v>
      </c>
    </row>
    <row r="159" s="2" customFormat="1" ht="16.5" customHeight="1">
      <c r="A159" s="41"/>
      <c r="B159" s="42"/>
      <c r="C159" s="279" t="s">
        <v>390</v>
      </c>
      <c r="D159" s="279" t="s">
        <v>322</v>
      </c>
      <c r="E159" s="280" t="s">
        <v>1572</v>
      </c>
      <c r="F159" s="281" t="s">
        <v>1573</v>
      </c>
      <c r="G159" s="282" t="s">
        <v>314</v>
      </c>
      <c r="H159" s="283">
        <v>1</v>
      </c>
      <c r="I159" s="284"/>
      <c r="J159" s="285">
        <f>ROUND(I159*H159,2)</f>
        <v>0</v>
      </c>
      <c r="K159" s="281" t="s">
        <v>19</v>
      </c>
      <c r="L159" s="286"/>
      <c r="M159" s="287" t="s">
        <v>19</v>
      </c>
      <c r="N159" s="288" t="s">
        <v>43</v>
      </c>
      <c r="O159" s="87"/>
      <c r="P159" s="226">
        <f>O159*H159</f>
        <v>0</v>
      </c>
      <c r="Q159" s="226">
        <v>0.0060000000000000001</v>
      </c>
      <c r="R159" s="226">
        <f>Q159*H159</f>
        <v>0.0060000000000000001</v>
      </c>
      <c r="S159" s="226">
        <v>0</v>
      </c>
      <c r="T159" s="22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8" t="s">
        <v>325</v>
      </c>
      <c r="AT159" s="228" t="s">
        <v>322</v>
      </c>
      <c r="AU159" s="228" t="s">
        <v>84</v>
      </c>
      <c r="AY159" s="20" t="s">
        <v>165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20" t="s">
        <v>79</v>
      </c>
      <c r="BK159" s="229">
        <f>ROUND(I159*H159,2)</f>
        <v>0</v>
      </c>
      <c r="BL159" s="20" t="s">
        <v>311</v>
      </c>
      <c r="BM159" s="228" t="s">
        <v>1574</v>
      </c>
    </row>
    <row r="160" s="2" customFormat="1" ht="16.5" customHeight="1">
      <c r="A160" s="41"/>
      <c r="B160" s="42"/>
      <c r="C160" s="279" t="s">
        <v>399</v>
      </c>
      <c r="D160" s="279" t="s">
        <v>322</v>
      </c>
      <c r="E160" s="280" t="s">
        <v>1575</v>
      </c>
      <c r="F160" s="281" t="s">
        <v>1576</v>
      </c>
      <c r="G160" s="282" t="s">
        <v>314</v>
      </c>
      <c r="H160" s="283">
        <v>1</v>
      </c>
      <c r="I160" s="284"/>
      <c r="J160" s="285">
        <f>ROUND(I160*H160,2)</f>
        <v>0</v>
      </c>
      <c r="K160" s="281" t="s">
        <v>19</v>
      </c>
      <c r="L160" s="286"/>
      <c r="M160" s="287" t="s">
        <v>19</v>
      </c>
      <c r="N160" s="288" t="s">
        <v>43</v>
      </c>
      <c r="O160" s="87"/>
      <c r="P160" s="226">
        <f>O160*H160</f>
        <v>0</v>
      </c>
      <c r="Q160" s="226">
        <v>0.0060000000000000001</v>
      </c>
      <c r="R160" s="226">
        <f>Q160*H160</f>
        <v>0.0060000000000000001</v>
      </c>
      <c r="S160" s="226">
        <v>0</v>
      </c>
      <c r="T160" s="22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325</v>
      </c>
      <c r="AT160" s="228" t="s">
        <v>322</v>
      </c>
      <c r="AU160" s="228" t="s">
        <v>84</v>
      </c>
      <c r="AY160" s="20" t="s">
        <v>165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20" t="s">
        <v>79</v>
      </c>
      <c r="BK160" s="229">
        <f>ROUND(I160*H160,2)</f>
        <v>0</v>
      </c>
      <c r="BL160" s="20" t="s">
        <v>311</v>
      </c>
      <c r="BM160" s="228" t="s">
        <v>1577</v>
      </c>
    </row>
    <row r="161" s="2" customFormat="1" ht="16.5" customHeight="1">
      <c r="A161" s="41"/>
      <c r="B161" s="42"/>
      <c r="C161" s="279" t="s">
        <v>406</v>
      </c>
      <c r="D161" s="279" t="s">
        <v>322</v>
      </c>
      <c r="E161" s="280" t="s">
        <v>1578</v>
      </c>
      <c r="F161" s="281" t="s">
        <v>1579</v>
      </c>
      <c r="G161" s="282" t="s">
        <v>314</v>
      </c>
      <c r="H161" s="283">
        <v>1</v>
      </c>
      <c r="I161" s="284"/>
      <c r="J161" s="285">
        <f>ROUND(I161*H161,2)</f>
        <v>0</v>
      </c>
      <c r="K161" s="281" t="s">
        <v>19</v>
      </c>
      <c r="L161" s="286"/>
      <c r="M161" s="287" t="s">
        <v>19</v>
      </c>
      <c r="N161" s="288" t="s">
        <v>43</v>
      </c>
      <c r="O161" s="87"/>
      <c r="P161" s="226">
        <f>O161*H161</f>
        <v>0</v>
      </c>
      <c r="Q161" s="226">
        <v>0.0060000000000000001</v>
      </c>
      <c r="R161" s="226">
        <f>Q161*H161</f>
        <v>0.0060000000000000001</v>
      </c>
      <c r="S161" s="226">
        <v>0</v>
      </c>
      <c r="T161" s="22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8" t="s">
        <v>325</v>
      </c>
      <c r="AT161" s="228" t="s">
        <v>322</v>
      </c>
      <c r="AU161" s="228" t="s">
        <v>84</v>
      </c>
      <c r="AY161" s="20" t="s">
        <v>165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20" t="s">
        <v>79</v>
      </c>
      <c r="BK161" s="229">
        <f>ROUND(I161*H161,2)</f>
        <v>0</v>
      </c>
      <c r="BL161" s="20" t="s">
        <v>311</v>
      </c>
      <c r="BM161" s="228" t="s">
        <v>1580</v>
      </c>
    </row>
    <row r="162" s="2" customFormat="1">
      <c r="A162" s="41"/>
      <c r="B162" s="42"/>
      <c r="C162" s="43"/>
      <c r="D162" s="237" t="s">
        <v>1463</v>
      </c>
      <c r="E162" s="43"/>
      <c r="F162" s="301" t="s">
        <v>1581</v>
      </c>
      <c r="G162" s="43"/>
      <c r="H162" s="43"/>
      <c r="I162" s="232"/>
      <c r="J162" s="43"/>
      <c r="K162" s="43"/>
      <c r="L162" s="47"/>
      <c r="M162" s="233"/>
      <c r="N162" s="23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1463</v>
      </c>
      <c r="AU162" s="20" t="s">
        <v>84</v>
      </c>
    </row>
    <row r="163" s="2" customFormat="1" ht="24.15" customHeight="1">
      <c r="A163" s="41"/>
      <c r="B163" s="42"/>
      <c r="C163" s="217" t="s">
        <v>325</v>
      </c>
      <c r="D163" s="217" t="s">
        <v>167</v>
      </c>
      <c r="E163" s="218" t="s">
        <v>1582</v>
      </c>
      <c r="F163" s="219" t="s">
        <v>1583</v>
      </c>
      <c r="G163" s="220" t="s">
        <v>314</v>
      </c>
      <c r="H163" s="221">
        <v>5</v>
      </c>
      <c r="I163" s="222"/>
      <c r="J163" s="223">
        <f>ROUND(I163*H163,2)</f>
        <v>0</v>
      </c>
      <c r="K163" s="219" t="s">
        <v>171</v>
      </c>
      <c r="L163" s="47"/>
      <c r="M163" s="224" t="s">
        <v>19</v>
      </c>
      <c r="N163" s="225" t="s">
        <v>43</v>
      </c>
      <c r="O163" s="87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8" t="s">
        <v>311</v>
      </c>
      <c r="AT163" s="228" t="s">
        <v>167</v>
      </c>
      <c r="AU163" s="228" t="s">
        <v>84</v>
      </c>
      <c r="AY163" s="20" t="s">
        <v>165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20" t="s">
        <v>79</v>
      </c>
      <c r="BK163" s="229">
        <f>ROUND(I163*H163,2)</f>
        <v>0</v>
      </c>
      <c r="BL163" s="20" t="s">
        <v>311</v>
      </c>
      <c r="BM163" s="228" t="s">
        <v>1584</v>
      </c>
    </row>
    <row r="164" s="2" customFormat="1">
      <c r="A164" s="41"/>
      <c r="B164" s="42"/>
      <c r="C164" s="43"/>
      <c r="D164" s="230" t="s">
        <v>174</v>
      </c>
      <c r="E164" s="43"/>
      <c r="F164" s="231" t="s">
        <v>1585</v>
      </c>
      <c r="G164" s="43"/>
      <c r="H164" s="43"/>
      <c r="I164" s="232"/>
      <c r="J164" s="43"/>
      <c r="K164" s="43"/>
      <c r="L164" s="47"/>
      <c r="M164" s="233"/>
      <c r="N164" s="23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174</v>
      </c>
      <c r="AU164" s="20" t="s">
        <v>84</v>
      </c>
    </row>
    <row r="165" s="2" customFormat="1" ht="16.5" customHeight="1">
      <c r="A165" s="41"/>
      <c r="B165" s="42"/>
      <c r="C165" s="279" t="s">
        <v>416</v>
      </c>
      <c r="D165" s="279" t="s">
        <v>322</v>
      </c>
      <c r="E165" s="280" t="s">
        <v>1586</v>
      </c>
      <c r="F165" s="281" t="s">
        <v>1587</v>
      </c>
      <c r="G165" s="282" t="s">
        <v>314</v>
      </c>
      <c r="H165" s="283">
        <v>5</v>
      </c>
      <c r="I165" s="284"/>
      <c r="J165" s="285">
        <f>ROUND(I165*H165,2)</f>
        <v>0</v>
      </c>
      <c r="K165" s="281" t="s">
        <v>171</v>
      </c>
      <c r="L165" s="286"/>
      <c r="M165" s="287" t="s">
        <v>19</v>
      </c>
      <c r="N165" s="288" t="s">
        <v>43</v>
      </c>
      <c r="O165" s="87"/>
      <c r="P165" s="226">
        <f>O165*H165</f>
        <v>0</v>
      </c>
      <c r="Q165" s="226">
        <v>6.0000000000000002E-05</v>
      </c>
      <c r="R165" s="226">
        <f>Q165*H165</f>
        <v>0.00030000000000000003</v>
      </c>
      <c r="S165" s="226">
        <v>0</v>
      </c>
      <c r="T165" s="22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325</v>
      </c>
      <c r="AT165" s="228" t="s">
        <v>322</v>
      </c>
      <c r="AU165" s="228" t="s">
        <v>84</v>
      </c>
      <c r="AY165" s="20" t="s">
        <v>165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20" t="s">
        <v>79</v>
      </c>
      <c r="BK165" s="229">
        <f>ROUND(I165*H165,2)</f>
        <v>0</v>
      </c>
      <c r="BL165" s="20" t="s">
        <v>311</v>
      </c>
      <c r="BM165" s="228" t="s">
        <v>1588</v>
      </c>
    </row>
    <row r="166" s="2" customFormat="1" ht="16.5" customHeight="1">
      <c r="A166" s="41"/>
      <c r="B166" s="42"/>
      <c r="C166" s="279" t="s">
        <v>423</v>
      </c>
      <c r="D166" s="279" t="s">
        <v>322</v>
      </c>
      <c r="E166" s="280" t="s">
        <v>1589</v>
      </c>
      <c r="F166" s="281" t="s">
        <v>1590</v>
      </c>
      <c r="G166" s="282" t="s">
        <v>314</v>
      </c>
      <c r="H166" s="283">
        <v>5</v>
      </c>
      <c r="I166" s="284"/>
      <c r="J166" s="285">
        <f>ROUND(I166*H166,2)</f>
        <v>0</v>
      </c>
      <c r="K166" s="281" t="s">
        <v>171</v>
      </c>
      <c r="L166" s="286"/>
      <c r="M166" s="287" t="s">
        <v>19</v>
      </c>
      <c r="N166" s="288" t="s">
        <v>43</v>
      </c>
      <c r="O166" s="87"/>
      <c r="P166" s="226">
        <f>O166*H166</f>
        <v>0</v>
      </c>
      <c r="Q166" s="226">
        <v>3.0000000000000001E-05</v>
      </c>
      <c r="R166" s="226">
        <f>Q166*H166</f>
        <v>0.00015000000000000001</v>
      </c>
      <c r="S166" s="226">
        <v>0</v>
      </c>
      <c r="T166" s="22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8" t="s">
        <v>325</v>
      </c>
      <c r="AT166" s="228" t="s">
        <v>322</v>
      </c>
      <c r="AU166" s="228" t="s">
        <v>84</v>
      </c>
      <c r="AY166" s="20" t="s">
        <v>165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0" t="s">
        <v>79</v>
      </c>
      <c r="BK166" s="229">
        <f>ROUND(I166*H166,2)</f>
        <v>0</v>
      </c>
      <c r="BL166" s="20" t="s">
        <v>311</v>
      </c>
      <c r="BM166" s="228" t="s">
        <v>1591</v>
      </c>
    </row>
    <row r="167" s="2" customFormat="1" ht="16.5" customHeight="1">
      <c r="A167" s="41"/>
      <c r="B167" s="42"/>
      <c r="C167" s="279" t="s">
        <v>448</v>
      </c>
      <c r="D167" s="279" t="s">
        <v>322</v>
      </c>
      <c r="E167" s="280" t="s">
        <v>1592</v>
      </c>
      <c r="F167" s="281" t="s">
        <v>1593</v>
      </c>
      <c r="G167" s="282" t="s">
        <v>314</v>
      </c>
      <c r="H167" s="283">
        <v>5</v>
      </c>
      <c r="I167" s="284"/>
      <c r="J167" s="285">
        <f>ROUND(I167*H167,2)</f>
        <v>0</v>
      </c>
      <c r="K167" s="281" t="s">
        <v>171</v>
      </c>
      <c r="L167" s="286"/>
      <c r="M167" s="287" t="s">
        <v>19</v>
      </c>
      <c r="N167" s="288" t="s">
        <v>43</v>
      </c>
      <c r="O167" s="87"/>
      <c r="P167" s="226">
        <f>O167*H167</f>
        <v>0</v>
      </c>
      <c r="Q167" s="226">
        <v>1.0000000000000001E-05</v>
      </c>
      <c r="R167" s="226">
        <f>Q167*H167</f>
        <v>5.0000000000000002E-05</v>
      </c>
      <c r="S167" s="226">
        <v>0</v>
      </c>
      <c r="T167" s="22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8" t="s">
        <v>325</v>
      </c>
      <c r="AT167" s="228" t="s">
        <v>322</v>
      </c>
      <c r="AU167" s="228" t="s">
        <v>84</v>
      </c>
      <c r="AY167" s="20" t="s">
        <v>165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20" t="s">
        <v>79</v>
      </c>
      <c r="BK167" s="229">
        <f>ROUND(I167*H167,2)</f>
        <v>0</v>
      </c>
      <c r="BL167" s="20" t="s">
        <v>311</v>
      </c>
      <c r="BM167" s="228" t="s">
        <v>1594</v>
      </c>
    </row>
    <row r="168" s="2" customFormat="1" ht="24.15" customHeight="1">
      <c r="A168" s="41"/>
      <c r="B168" s="42"/>
      <c r="C168" s="217" t="s">
        <v>454</v>
      </c>
      <c r="D168" s="217" t="s">
        <v>167</v>
      </c>
      <c r="E168" s="218" t="s">
        <v>1595</v>
      </c>
      <c r="F168" s="219" t="s">
        <v>1596</v>
      </c>
      <c r="G168" s="220" t="s">
        <v>314</v>
      </c>
      <c r="H168" s="221">
        <v>1</v>
      </c>
      <c r="I168" s="222"/>
      <c r="J168" s="223">
        <f>ROUND(I168*H168,2)</f>
        <v>0</v>
      </c>
      <c r="K168" s="219" t="s">
        <v>171</v>
      </c>
      <c r="L168" s="47"/>
      <c r="M168" s="224" t="s">
        <v>19</v>
      </c>
      <c r="N168" s="225" t="s">
        <v>43</v>
      </c>
      <c r="O168" s="87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8" t="s">
        <v>311</v>
      </c>
      <c r="AT168" s="228" t="s">
        <v>167</v>
      </c>
      <c r="AU168" s="228" t="s">
        <v>84</v>
      </c>
      <c r="AY168" s="20" t="s">
        <v>165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20" t="s">
        <v>79</v>
      </c>
      <c r="BK168" s="229">
        <f>ROUND(I168*H168,2)</f>
        <v>0</v>
      </c>
      <c r="BL168" s="20" t="s">
        <v>311</v>
      </c>
      <c r="BM168" s="228" t="s">
        <v>1597</v>
      </c>
    </row>
    <row r="169" s="2" customFormat="1">
      <c r="A169" s="41"/>
      <c r="B169" s="42"/>
      <c r="C169" s="43"/>
      <c r="D169" s="230" t="s">
        <v>174</v>
      </c>
      <c r="E169" s="43"/>
      <c r="F169" s="231" t="s">
        <v>1598</v>
      </c>
      <c r="G169" s="43"/>
      <c r="H169" s="43"/>
      <c r="I169" s="232"/>
      <c r="J169" s="43"/>
      <c r="K169" s="43"/>
      <c r="L169" s="47"/>
      <c r="M169" s="233"/>
      <c r="N169" s="23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174</v>
      </c>
      <c r="AU169" s="20" t="s">
        <v>84</v>
      </c>
    </row>
    <row r="170" s="2" customFormat="1" ht="16.5" customHeight="1">
      <c r="A170" s="41"/>
      <c r="B170" s="42"/>
      <c r="C170" s="279" t="s">
        <v>460</v>
      </c>
      <c r="D170" s="279" t="s">
        <v>322</v>
      </c>
      <c r="E170" s="280" t="s">
        <v>1599</v>
      </c>
      <c r="F170" s="281" t="s">
        <v>1600</v>
      </c>
      <c r="G170" s="282" t="s">
        <v>314</v>
      </c>
      <c r="H170" s="283">
        <v>1</v>
      </c>
      <c r="I170" s="284"/>
      <c r="J170" s="285">
        <f>ROUND(I170*H170,2)</f>
        <v>0</v>
      </c>
      <c r="K170" s="281" t="s">
        <v>171</v>
      </c>
      <c r="L170" s="286"/>
      <c r="M170" s="287" t="s">
        <v>19</v>
      </c>
      <c r="N170" s="288" t="s">
        <v>43</v>
      </c>
      <c r="O170" s="87"/>
      <c r="P170" s="226">
        <f>O170*H170</f>
        <v>0</v>
      </c>
      <c r="Q170" s="226">
        <v>6.0000000000000002E-05</v>
      </c>
      <c r="R170" s="226">
        <f>Q170*H170</f>
        <v>6.0000000000000002E-05</v>
      </c>
      <c r="S170" s="226">
        <v>0</v>
      </c>
      <c r="T170" s="22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325</v>
      </c>
      <c r="AT170" s="228" t="s">
        <v>322</v>
      </c>
      <c r="AU170" s="228" t="s">
        <v>84</v>
      </c>
      <c r="AY170" s="20" t="s">
        <v>165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20" t="s">
        <v>79</v>
      </c>
      <c r="BK170" s="229">
        <f>ROUND(I170*H170,2)</f>
        <v>0</v>
      </c>
      <c r="BL170" s="20" t="s">
        <v>311</v>
      </c>
      <c r="BM170" s="228" t="s">
        <v>1601</v>
      </c>
    </row>
    <row r="171" s="2" customFormat="1" ht="24.15" customHeight="1">
      <c r="A171" s="41"/>
      <c r="B171" s="42"/>
      <c r="C171" s="217" t="s">
        <v>470</v>
      </c>
      <c r="D171" s="217" t="s">
        <v>167</v>
      </c>
      <c r="E171" s="218" t="s">
        <v>1602</v>
      </c>
      <c r="F171" s="219" t="s">
        <v>1603</v>
      </c>
      <c r="G171" s="220" t="s">
        <v>314</v>
      </c>
      <c r="H171" s="221">
        <v>12</v>
      </c>
      <c r="I171" s="222"/>
      <c r="J171" s="223">
        <f>ROUND(I171*H171,2)</f>
        <v>0</v>
      </c>
      <c r="K171" s="219" t="s">
        <v>171</v>
      </c>
      <c r="L171" s="47"/>
      <c r="M171" s="224" t="s">
        <v>19</v>
      </c>
      <c r="N171" s="225" t="s">
        <v>43</v>
      </c>
      <c r="O171" s="87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8" t="s">
        <v>311</v>
      </c>
      <c r="AT171" s="228" t="s">
        <v>167</v>
      </c>
      <c r="AU171" s="228" t="s">
        <v>84</v>
      </c>
      <c r="AY171" s="20" t="s">
        <v>165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20" t="s">
        <v>79</v>
      </c>
      <c r="BK171" s="229">
        <f>ROUND(I171*H171,2)</f>
        <v>0</v>
      </c>
      <c r="BL171" s="20" t="s">
        <v>311</v>
      </c>
      <c r="BM171" s="228" t="s">
        <v>1604</v>
      </c>
    </row>
    <row r="172" s="2" customFormat="1">
      <c r="A172" s="41"/>
      <c r="B172" s="42"/>
      <c r="C172" s="43"/>
      <c r="D172" s="230" t="s">
        <v>174</v>
      </c>
      <c r="E172" s="43"/>
      <c r="F172" s="231" t="s">
        <v>1605</v>
      </c>
      <c r="G172" s="43"/>
      <c r="H172" s="43"/>
      <c r="I172" s="232"/>
      <c r="J172" s="43"/>
      <c r="K172" s="43"/>
      <c r="L172" s="47"/>
      <c r="M172" s="233"/>
      <c r="N172" s="23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174</v>
      </c>
      <c r="AU172" s="20" t="s">
        <v>84</v>
      </c>
    </row>
    <row r="173" s="2" customFormat="1" ht="16.5" customHeight="1">
      <c r="A173" s="41"/>
      <c r="B173" s="42"/>
      <c r="C173" s="279" t="s">
        <v>476</v>
      </c>
      <c r="D173" s="279" t="s">
        <v>322</v>
      </c>
      <c r="E173" s="280" t="s">
        <v>1606</v>
      </c>
      <c r="F173" s="281" t="s">
        <v>1607</v>
      </c>
      <c r="G173" s="282" t="s">
        <v>314</v>
      </c>
      <c r="H173" s="283">
        <v>12</v>
      </c>
      <c r="I173" s="284"/>
      <c r="J173" s="285">
        <f>ROUND(I173*H173,2)</f>
        <v>0</v>
      </c>
      <c r="K173" s="281" t="s">
        <v>171</v>
      </c>
      <c r="L173" s="286"/>
      <c r="M173" s="287" t="s">
        <v>19</v>
      </c>
      <c r="N173" s="288" t="s">
        <v>43</v>
      </c>
      <c r="O173" s="87"/>
      <c r="P173" s="226">
        <f>O173*H173</f>
        <v>0</v>
      </c>
      <c r="Q173" s="226">
        <v>4.0000000000000003E-05</v>
      </c>
      <c r="R173" s="226">
        <f>Q173*H173</f>
        <v>0.00048000000000000007</v>
      </c>
      <c r="S173" s="226">
        <v>0</v>
      </c>
      <c r="T173" s="22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8" t="s">
        <v>325</v>
      </c>
      <c r="AT173" s="228" t="s">
        <v>322</v>
      </c>
      <c r="AU173" s="228" t="s">
        <v>84</v>
      </c>
      <c r="AY173" s="20" t="s">
        <v>165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20" t="s">
        <v>79</v>
      </c>
      <c r="BK173" s="229">
        <f>ROUND(I173*H173,2)</f>
        <v>0</v>
      </c>
      <c r="BL173" s="20" t="s">
        <v>311</v>
      </c>
      <c r="BM173" s="228" t="s">
        <v>1608</v>
      </c>
    </row>
    <row r="174" s="2" customFormat="1" ht="16.5" customHeight="1">
      <c r="A174" s="41"/>
      <c r="B174" s="42"/>
      <c r="C174" s="279" t="s">
        <v>482</v>
      </c>
      <c r="D174" s="279" t="s">
        <v>322</v>
      </c>
      <c r="E174" s="280" t="s">
        <v>1609</v>
      </c>
      <c r="F174" s="281" t="s">
        <v>1610</v>
      </c>
      <c r="G174" s="282" t="s">
        <v>314</v>
      </c>
      <c r="H174" s="283">
        <v>12</v>
      </c>
      <c r="I174" s="284"/>
      <c r="J174" s="285">
        <f>ROUND(I174*H174,2)</f>
        <v>0</v>
      </c>
      <c r="K174" s="281" t="s">
        <v>171</v>
      </c>
      <c r="L174" s="286"/>
      <c r="M174" s="287" t="s">
        <v>19</v>
      </c>
      <c r="N174" s="288" t="s">
        <v>43</v>
      </c>
      <c r="O174" s="87"/>
      <c r="P174" s="226">
        <f>O174*H174</f>
        <v>0</v>
      </c>
      <c r="Q174" s="226">
        <v>3.0000000000000001E-05</v>
      </c>
      <c r="R174" s="226">
        <f>Q174*H174</f>
        <v>0.00036000000000000002</v>
      </c>
      <c r="S174" s="226">
        <v>0</v>
      </c>
      <c r="T174" s="22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8" t="s">
        <v>325</v>
      </c>
      <c r="AT174" s="228" t="s">
        <v>322</v>
      </c>
      <c r="AU174" s="228" t="s">
        <v>84</v>
      </c>
      <c r="AY174" s="20" t="s">
        <v>165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20" t="s">
        <v>79</v>
      </c>
      <c r="BK174" s="229">
        <f>ROUND(I174*H174,2)</f>
        <v>0</v>
      </c>
      <c r="BL174" s="20" t="s">
        <v>311</v>
      </c>
      <c r="BM174" s="228" t="s">
        <v>1611</v>
      </c>
    </row>
    <row r="175" s="2" customFormat="1" ht="16.5" customHeight="1">
      <c r="A175" s="41"/>
      <c r="B175" s="42"/>
      <c r="C175" s="279" t="s">
        <v>488</v>
      </c>
      <c r="D175" s="279" t="s">
        <v>322</v>
      </c>
      <c r="E175" s="280" t="s">
        <v>1592</v>
      </c>
      <c r="F175" s="281" t="s">
        <v>1593</v>
      </c>
      <c r="G175" s="282" t="s">
        <v>314</v>
      </c>
      <c r="H175" s="283">
        <v>12</v>
      </c>
      <c r="I175" s="284"/>
      <c r="J175" s="285">
        <f>ROUND(I175*H175,2)</f>
        <v>0</v>
      </c>
      <c r="K175" s="281" t="s">
        <v>171</v>
      </c>
      <c r="L175" s="286"/>
      <c r="M175" s="287" t="s">
        <v>19</v>
      </c>
      <c r="N175" s="288" t="s">
        <v>43</v>
      </c>
      <c r="O175" s="87"/>
      <c r="P175" s="226">
        <f>O175*H175</f>
        <v>0</v>
      </c>
      <c r="Q175" s="226">
        <v>1.0000000000000001E-05</v>
      </c>
      <c r="R175" s="226">
        <f>Q175*H175</f>
        <v>0.00012000000000000002</v>
      </c>
      <c r="S175" s="226">
        <v>0</v>
      </c>
      <c r="T175" s="22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325</v>
      </c>
      <c r="AT175" s="228" t="s">
        <v>322</v>
      </c>
      <c r="AU175" s="228" t="s">
        <v>84</v>
      </c>
      <c r="AY175" s="20" t="s">
        <v>165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0" t="s">
        <v>79</v>
      </c>
      <c r="BK175" s="229">
        <f>ROUND(I175*H175,2)</f>
        <v>0</v>
      </c>
      <c r="BL175" s="20" t="s">
        <v>311</v>
      </c>
      <c r="BM175" s="228" t="s">
        <v>1612</v>
      </c>
    </row>
    <row r="176" s="2" customFormat="1" ht="24.15" customHeight="1">
      <c r="A176" s="41"/>
      <c r="B176" s="42"/>
      <c r="C176" s="217" t="s">
        <v>494</v>
      </c>
      <c r="D176" s="217" t="s">
        <v>167</v>
      </c>
      <c r="E176" s="218" t="s">
        <v>1613</v>
      </c>
      <c r="F176" s="219" t="s">
        <v>1614</v>
      </c>
      <c r="G176" s="220" t="s">
        <v>314</v>
      </c>
      <c r="H176" s="221">
        <v>10</v>
      </c>
      <c r="I176" s="222"/>
      <c r="J176" s="223">
        <f>ROUND(I176*H176,2)</f>
        <v>0</v>
      </c>
      <c r="K176" s="219" t="s">
        <v>171</v>
      </c>
      <c r="L176" s="47"/>
      <c r="M176" s="224" t="s">
        <v>19</v>
      </c>
      <c r="N176" s="225" t="s">
        <v>43</v>
      </c>
      <c r="O176" s="87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8" t="s">
        <v>311</v>
      </c>
      <c r="AT176" s="228" t="s">
        <v>167</v>
      </c>
      <c r="AU176" s="228" t="s">
        <v>84</v>
      </c>
      <c r="AY176" s="20" t="s">
        <v>165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20" t="s">
        <v>79</v>
      </c>
      <c r="BK176" s="229">
        <f>ROUND(I176*H176,2)</f>
        <v>0</v>
      </c>
      <c r="BL176" s="20" t="s">
        <v>311</v>
      </c>
      <c r="BM176" s="228" t="s">
        <v>1615</v>
      </c>
    </row>
    <row r="177" s="2" customFormat="1">
      <c r="A177" s="41"/>
      <c r="B177" s="42"/>
      <c r="C177" s="43"/>
      <c r="D177" s="230" t="s">
        <v>174</v>
      </c>
      <c r="E177" s="43"/>
      <c r="F177" s="231" t="s">
        <v>1616</v>
      </c>
      <c r="G177" s="43"/>
      <c r="H177" s="43"/>
      <c r="I177" s="232"/>
      <c r="J177" s="43"/>
      <c r="K177" s="43"/>
      <c r="L177" s="47"/>
      <c r="M177" s="233"/>
      <c r="N177" s="23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174</v>
      </c>
      <c r="AU177" s="20" t="s">
        <v>84</v>
      </c>
    </row>
    <row r="178" s="2" customFormat="1" ht="16.5" customHeight="1">
      <c r="A178" s="41"/>
      <c r="B178" s="42"/>
      <c r="C178" s="279" t="s">
        <v>506</v>
      </c>
      <c r="D178" s="279" t="s">
        <v>322</v>
      </c>
      <c r="E178" s="280" t="s">
        <v>1617</v>
      </c>
      <c r="F178" s="281" t="s">
        <v>1618</v>
      </c>
      <c r="G178" s="282" t="s">
        <v>314</v>
      </c>
      <c r="H178" s="283">
        <v>10</v>
      </c>
      <c r="I178" s="284"/>
      <c r="J178" s="285">
        <f>ROUND(I178*H178,2)</f>
        <v>0</v>
      </c>
      <c r="K178" s="281" t="s">
        <v>171</v>
      </c>
      <c r="L178" s="286"/>
      <c r="M178" s="287" t="s">
        <v>19</v>
      </c>
      <c r="N178" s="288" t="s">
        <v>43</v>
      </c>
      <c r="O178" s="87"/>
      <c r="P178" s="226">
        <f>O178*H178</f>
        <v>0</v>
      </c>
      <c r="Q178" s="226">
        <v>4.0000000000000003E-05</v>
      </c>
      <c r="R178" s="226">
        <f>Q178*H178</f>
        <v>0.00040000000000000002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325</v>
      </c>
      <c r="AT178" s="228" t="s">
        <v>322</v>
      </c>
      <c r="AU178" s="228" t="s">
        <v>84</v>
      </c>
      <c r="AY178" s="20" t="s">
        <v>165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20" t="s">
        <v>79</v>
      </c>
      <c r="BK178" s="229">
        <f>ROUND(I178*H178,2)</f>
        <v>0</v>
      </c>
      <c r="BL178" s="20" t="s">
        <v>311</v>
      </c>
      <c r="BM178" s="228" t="s">
        <v>1619</v>
      </c>
    </row>
    <row r="179" s="2" customFormat="1" ht="16.5" customHeight="1">
      <c r="A179" s="41"/>
      <c r="B179" s="42"/>
      <c r="C179" s="279" t="s">
        <v>512</v>
      </c>
      <c r="D179" s="279" t="s">
        <v>322</v>
      </c>
      <c r="E179" s="280" t="s">
        <v>1609</v>
      </c>
      <c r="F179" s="281" t="s">
        <v>1610</v>
      </c>
      <c r="G179" s="282" t="s">
        <v>314</v>
      </c>
      <c r="H179" s="283">
        <v>10</v>
      </c>
      <c r="I179" s="284"/>
      <c r="J179" s="285">
        <f>ROUND(I179*H179,2)</f>
        <v>0</v>
      </c>
      <c r="K179" s="281" t="s">
        <v>171</v>
      </c>
      <c r="L179" s="286"/>
      <c r="M179" s="287" t="s">
        <v>19</v>
      </c>
      <c r="N179" s="288" t="s">
        <v>43</v>
      </c>
      <c r="O179" s="87"/>
      <c r="P179" s="226">
        <f>O179*H179</f>
        <v>0</v>
      </c>
      <c r="Q179" s="226">
        <v>3.0000000000000001E-05</v>
      </c>
      <c r="R179" s="226">
        <f>Q179*H179</f>
        <v>0.00030000000000000003</v>
      </c>
      <c r="S179" s="226">
        <v>0</v>
      </c>
      <c r="T179" s="22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8" t="s">
        <v>325</v>
      </c>
      <c r="AT179" s="228" t="s">
        <v>322</v>
      </c>
      <c r="AU179" s="228" t="s">
        <v>84</v>
      </c>
      <c r="AY179" s="20" t="s">
        <v>165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20" t="s">
        <v>79</v>
      </c>
      <c r="BK179" s="229">
        <f>ROUND(I179*H179,2)</f>
        <v>0</v>
      </c>
      <c r="BL179" s="20" t="s">
        <v>311</v>
      </c>
      <c r="BM179" s="228" t="s">
        <v>1620</v>
      </c>
    </row>
    <row r="180" s="2" customFormat="1" ht="16.5" customHeight="1">
      <c r="A180" s="41"/>
      <c r="B180" s="42"/>
      <c r="C180" s="279" t="s">
        <v>517</v>
      </c>
      <c r="D180" s="279" t="s">
        <v>322</v>
      </c>
      <c r="E180" s="280" t="s">
        <v>1592</v>
      </c>
      <c r="F180" s="281" t="s">
        <v>1593</v>
      </c>
      <c r="G180" s="282" t="s">
        <v>314</v>
      </c>
      <c r="H180" s="283">
        <v>10</v>
      </c>
      <c r="I180" s="284"/>
      <c r="J180" s="285">
        <f>ROUND(I180*H180,2)</f>
        <v>0</v>
      </c>
      <c r="K180" s="281" t="s">
        <v>171</v>
      </c>
      <c r="L180" s="286"/>
      <c r="M180" s="287" t="s">
        <v>19</v>
      </c>
      <c r="N180" s="288" t="s">
        <v>43</v>
      </c>
      <c r="O180" s="87"/>
      <c r="P180" s="226">
        <f>O180*H180</f>
        <v>0</v>
      </c>
      <c r="Q180" s="226">
        <v>1.0000000000000001E-05</v>
      </c>
      <c r="R180" s="226">
        <f>Q180*H180</f>
        <v>0.00010000000000000001</v>
      </c>
      <c r="S180" s="226">
        <v>0</v>
      </c>
      <c r="T180" s="22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325</v>
      </c>
      <c r="AT180" s="228" t="s">
        <v>322</v>
      </c>
      <c r="AU180" s="228" t="s">
        <v>84</v>
      </c>
      <c r="AY180" s="20" t="s">
        <v>165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20" t="s">
        <v>79</v>
      </c>
      <c r="BK180" s="229">
        <f>ROUND(I180*H180,2)</f>
        <v>0</v>
      </c>
      <c r="BL180" s="20" t="s">
        <v>311</v>
      </c>
      <c r="BM180" s="228" t="s">
        <v>1621</v>
      </c>
    </row>
    <row r="181" s="2" customFormat="1" ht="24.15" customHeight="1">
      <c r="A181" s="41"/>
      <c r="B181" s="42"/>
      <c r="C181" s="217" t="s">
        <v>523</v>
      </c>
      <c r="D181" s="217" t="s">
        <v>167</v>
      </c>
      <c r="E181" s="218" t="s">
        <v>1622</v>
      </c>
      <c r="F181" s="219" t="s">
        <v>1623</v>
      </c>
      <c r="G181" s="220" t="s">
        <v>314</v>
      </c>
      <c r="H181" s="221">
        <v>2</v>
      </c>
      <c r="I181" s="222"/>
      <c r="J181" s="223">
        <f>ROUND(I181*H181,2)</f>
        <v>0</v>
      </c>
      <c r="K181" s="219" t="s">
        <v>171</v>
      </c>
      <c r="L181" s="47"/>
      <c r="M181" s="224" t="s">
        <v>19</v>
      </c>
      <c r="N181" s="225" t="s">
        <v>43</v>
      </c>
      <c r="O181" s="87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8" t="s">
        <v>311</v>
      </c>
      <c r="AT181" s="228" t="s">
        <v>167</v>
      </c>
      <c r="AU181" s="228" t="s">
        <v>84</v>
      </c>
      <c r="AY181" s="20" t="s">
        <v>165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0" t="s">
        <v>79</v>
      </c>
      <c r="BK181" s="229">
        <f>ROUND(I181*H181,2)</f>
        <v>0</v>
      </c>
      <c r="BL181" s="20" t="s">
        <v>311</v>
      </c>
      <c r="BM181" s="228" t="s">
        <v>1624</v>
      </c>
    </row>
    <row r="182" s="2" customFormat="1">
      <c r="A182" s="41"/>
      <c r="B182" s="42"/>
      <c r="C182" s="43"/>
      <c r="D182" s="230" t="s">
        <v>174</v>
      </c>
      <c r="E182" s="43"/>
      <c r="F182" s="231" t="s">
        <v>1625</v>
      </c>
      <c r="G182" s="43"/>
      <c r="H182" s="43"/>
      <c r="I182" s="232"/>
      <c r="J182" s="43"/>
      <c r="K182" s="43"/>
      <c r="L182" s="47"/>
      <c r="M182" s="233"/>
      <c r="N182" s="23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174</v>
      </c>
      <c r="AU182" s="20" t="s">
        <v>84</v>
      </c>
    </row>
    <row r="183" s="2" customFormat="1" ht="16.5" customHeight="1">
      <c r="A183" s="41"/>
      <c r="B183" s="42"/>
      <c r="C183" s="279" t="s">
        <v>528</v>
      </c>
      <c r="D183" s="279" t="s">
        <v>322</v>
      </c>
      <c r="E183" s="280" t="s">
        <v>1626</v>
      </c>
      <c r="F183" s="281" t="s">
        <v>1627</v>
      </c>
      <c r="G183" s="282" t="s">
        <v>314</v>
      </c>
      <c r="H183" s="283">
        <v>2</v>
      </c>
      <c r="I183" s="284"/>
      <c r="J183" s="285">
        <f>ROUND(I183*H183,2)</f>
        <v>0</v>
      </c>
      <c r="K183" s="281" t="s">
        <v>171</v>
      </c>
      <c r="L183" s="286"/>
      <c r="M183" s="287" t="s">
        <v>19</v>
      </c>
      <c r="N183" s="288" t="s">
        <v>43</v>
      </c>
      <c r="O183" s="87"/>
      <c r="P183" s="226">
        <f>O183*H183</f>
        <v>0</v>
      </c>
      <c r="Q183" s="226">
        <v>6.0000000000000002E-05</v>
      </c>
      <c r="R183" s="226">
        <f>Q183*H183</f>
        <v>0.00012</v>
      </c>
      <c r="S183" s="226">
        <v>0</v>
      </c>
      <c r="T183" s="22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8" t="s">
        <v>325</v>
      </c>
      <c r="AT183" s="228" t="s">
        <v>322</v>
      </c>
      <c r="AU183" s="228" t="s">
        <v>84</v>
      </c>
      <c r="AY183" s="20" t="s">
        <v>165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20" t="s">
        <v>79</v>
      </c>
      <c r="BK183" s="229">
        <f>ROUND(I183*H183,2)</f>
        <v>0</v>
      </c>
      <c r="BL183" s="20" t="s">
        <v>311</v>
      </c>
      <c r="BM183" s="228" t="s">
        <v>1628</v>
      </c>
    </row>
    <row r="184" s="2" customFormat="1" ht="16.5" customHeight="1">
      <c r="A184" s="41"/>
      <c r="B184" s="42"/>
      <c r="C184" s="279" t="s">
        <v>535</v>
      </c>
      <c r="D184" s="279" t="s">
        <v>322</v>
      </c>
      <c r="E184" s="280" t="s">
        <v>1589</v>
      </c>
      <c r="F184" s="281" t="s">
        <v>1590</v>
      </c>
      <c r="G184" s="282" t="s">
        <v>314</v>
      </c>
      <c r="H184" s="283">
        <v>2</v>
      </c>
      <c r="I184" s="284"/>
      <c r="J184" s="285">
        <f>ROUND(I184*H184,2)</f>
        <v>0</v>
      </c>
      <c r="K184" s="281" t="s">
        <v>171</v>
      </c>
      <c r="L184" s="286"/>
      <c r="M184" s="287" t="s">
        <v>19</v>
      </c>
      <c r="N184" s="288" t="s">
        <v>43</v>
      </c>
      <c r="O184" s="87"/>
      <c r="P184" s="226">
        <f>O184*H184</f>
        <v>0</v>
      </c>
      <c r="Q184" s="226">
        <v>3.0000000000000001E-05</v>
      </c>
      <c r="R184" s="226">
        <f>Q184*H184</f>
        <v>6.0000000000000002E-05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325</v>
      </c>
      <c r="AT184" s="228" t="s">
        <v>322</v>
      </c>
      <c r="AU184" s="228" t="s">
        <v>84</v>
      </c>
      <c r="AY184" s="20" t="s">
        <v>165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0" t="s">
        <v>79</v>
      </c>
      <c r="BK184" s="229">
        <f>ROUND(I184*H184,2)</f>
        <v>0</v>
      </c>
      <c r="BL184" s="20" t="s">
        <v>311</v>
      </c>
      <c r="BM184" s="228" t="s">
        <v>1629</v>
      </c>
    </row>
    <row r="185" s="2" customFormat="1" ht="16.5" customHeight="1">
      <c r="A185" s="41"/>
      <c r="B185" s="42"/>
      <c r="C185" s="279" t="s">
        <v>544</v>
      </c>
      <c r="D185" s="279" t="s">
        <v>322</v>
      </c>
      <c r="E185" s="280" t="s">
        <v>1592</v>
      </c>
      <c r="F185" s="281" t="s">
        <v>1593</v>
      </c>
      <c r="G185" s="282" t="s">
        <v>314</v>
      </c>
      <c r="H185" s="283">
        <v>2</v>
      </c>
      <c r="I185" s="284"/>
      <c r="J185" s="285">
        <f>ROUND(I185*H185,2)</f>
        <v>0</v>
      </c>
      <c r="K185" s="281" t="s">
        <v>171</v>
      </c>
      <c r="L185" s="286"/>
      <c r="M185" s="287" t="s">
        <v>19</v>
      </c>
      <c r="N185" s="288" t="s">
        <v>43</v>
      </c>
      <c r="O185" s="87"/>
      <c r="P185" s="226">
        <f>O185*H185</f>
        <v>0</v>
      </c>
      <c r="Q185" s="226">
        <v>1.0000000000000001E-05</v>
      </c>
      <c r="R185" s="226">
        <f>Q185*H185</f>
        <v>2.0000000000000002E-05</v>
      </c>
      <c r="S185" s="226">
        <v>0</v>
      </c>
      <c r="T185" s="22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8" t="s">
        <v>325</v>
      </c>
      <c r="AT185" s="228" t="s">
        <v>322</v>
      </c>
      <c r="AU185" s="228" t="s">
        <v>84</v>
      </c>
      <c r="AY185" s="20" t="s">
        <v>165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20" t="s">
        <v>79</v>
      </c>
      <c r="BK185" s="229">
        <f>ROUND(I185*H185,2)</f>
        <v>0</v>
      </c>
      <c r="BL185" s="20" t="s">
        <v>311</v>
      </c>
      <c r="BM185" s="228" t="s">
        <v>1630</v>
      </c>
    </row>
    <row r="186" s="2" customFormat="1" ht="21.75" customHeight="1">
      <c r="A186" s="41"/>
      <c r="B186" s="42"/>
      <c r="C186" s="217" t="s">
        <v>550</v>
      </c>
      <c r="D186" s="217" t="s">
        <v>167</v>
      </c>
      <c r="E186" s="218" t="s">
        <v>1631</v>
      </c>
      <c r="F186" s="219" t="s">
        <v>1632</v>
      </c>
      <c r="G186" s="220" t="s">
        <v>314</v>
      </c>
      <c r="H186" s="221">
        <v>2</v>
      </c>
      <c r="I186" s="222"/>
      <c r="J186" s="223">
        <f>ROUND(I186*H186,2)</f>
        <v>0</v>
      </c>
      <c r="K186" s="219" t="s">
        <v>171</v>
      </c>
      <c r="L186" s="47"/>
      <c r="M186" s="224" t="s">
        <v>19</v>
      </c>
      <c r="N186" s="225" t="s">
        <v>43</v>
      </c>
      <c r="O186" s="87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8" t="s">
        <v>311</v>
      </c>
      <c r="AT186" s="228" t="s">
        <v>167</v>
      </c>
      <c r="AU186" s="228" t="s">
        <v>84</v>
      </c>
      <c r="AY186" s="20" t="s">
        <v>165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20" t="s">
        <v>79</v>
      </c>
      <c r="BK186" s="229">
        <f>ROUND(I186*H186,2)</f>
        <v>0</v>
      </c>
      <c r="BL186" s="20" t="s">
        <v>311</v>
      </c>
      <c r="BM186" s="228" t="s">
        <v>1633</v>
      </c>
    </row>
    <row r="187" s="2" customFormat="1">
      <c r="A187" s="41"/>
      <c r="B187" s="42"/>
      <c r="C187" s="43"/>
      <c r="D187" s="230" t="s">
        <v>174</v>
      </c>
      <c r="E187" s="43"/>
      <c r="F187" s="231" t="s">
        <v>1634</v>
      </c>
      <c r="G187" s="43"/>
      <c r="H187" s="43"/>
      <c r="I187" s="232"/>
      <c r="J187" s="43"/>
      <c r="K187" s="43"/>
      <c r="L187" s="47"/>
      <c r="M187" s="233"/>
      <c r="N187" s="23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174</v>
      </c>
      <c r="AU187" s="20" t="s">
        <v>84</v>
      </c>
    </row>
    <row r="188" s="2" customFormat="1" ht="16.5" customHeight="1">
      <c r="A188" s="41"/>
      <c r="B188" s="42"/>
      <c r="C188" s="279" t="s">
        <v>555</v>
      </c>
      <c r="D188" s="279" t="s">
        <v>322</v>
      </c>
      <c r="E188" s="280" t="s">
        <v>1635</v>
      </c>
      <c r="F188" s="281" t="s">
        <v>1636</v>
      </c>
      <c r="G188" s="282" t="s">
        <v>314</v>
      </c>
      <c r="H188" s="283">
        <v>2</v>
      </c>
      <c r="I188" s="284"/>
      <c r="J188" s="285">
        <f>ROUND(I188*H188,2)</f>
        <v>0</v>
      </c>
      <c r="K188" s="281" t="s">
        <v>171</v>
      </c>
      <c r="L188" s="286"/>
      <c r="M188" s="287" t="s">
        <v>19</v>
      </c>
      <c r="N188" s="288" t="s">
        <v>43</v>
      </c>
      <c r="O188" s="87"/>
      <c r="P188" s="226">
        <f>O188*H188</f>
        <v>0</v>
      </c>
      <c r="Q188" s="226">
        <v>0.00013999999999999999</v>
      </c>
      <c r="R188" s="226">
        <f>Q188*H188</f>
        <v>0.00027999999999999998</v>
      </c>
      <c r="S188" s="226">
        <v>0</v>
      </c>
      <c r="T188" s="22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8" t="s">
        <v>325</v>
      </c>
      <c r="AT188" s="228" t="s">
        <v>322</v>
      </c>
      <c r="AU188" s="228" t="s">
        <v>84</v>
      </c>
      <c r="AY188" s="20" t="s">
        <v>165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20" t="s">
        <v>79</v>
      </c>
      <c r="BK188" s="229">
        <f>ROUND(I188*H188,2)</f>
        <v>0</v>
      </c>
      <c r="BL188" s="20" t="s">
        <v>311</v>
      </c>
      <c r="BM188" s="228" t="s">
        <v>1637</v>
      </c>
    </row>
    <row r="189" s="2" customFormat="1" ht="24.15" customHeight="1">
      <c r="A189" s="41"/>
      <c r="B189" s="42"/>
      <c r="C189" s="217" t="s">
        <v>560</v>
      </c>
      <c r="D189" s="217" t="s">
        <v>167</v>
      </c>
      <c r="E189" s="218" t="s">
        <v>1638</v>
      </c>
      <c r="F189" s="219" t="s">
        <v>1639</v>
      </c>
      <c r="G189" s="220" t="s">
        <v>314</v>
      </c>
      <c r="H189" s="221">
        <v>2</v>
      </c>
      <c r="I189" s="222"/>
      <c r="J189" s="223">
        <f>ROUND(I189*H189,2)</f>
        <v>0</v>
      </c>
      <c r="K189" s="219" t="s">
        <v>171</v>
      </c>
      <c r="L189" s="47"/>
      <c r="M189" s="224" t="s">
        <v>19</v>
      </c>
      <c r="N189" s="225" t="s">
        <v>43</v>
      </c>
      <c r="O189" s="87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311</v>
      </c>
      <c r="AT189" s="228" t="s">
        <v>167</v>
      </c>
      <c r="AU189" s="228" t="s">
        <v>84</v>
      </c>
      <c r="AY189" s="20" t="s">
        <v>165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20" t="s">
        <v>79</v>
      </c>
      <c r="BK189" s="229">
        <f>ROUND(I189*H189,2)</f>
        <v>0</v>
      </c>
      <c r="BL189" s="20" t="s">
        <v>311</v>
      </c>
      <c r="BM189" s="228" t="s">
        <v>1640</v>
      </c>
    </row>
    <row r="190" s="2" customFormat="1">
      <c r="A190" s="41"/>
      <c r="B190" s="42"/>
      <c r="C190" s="43"/>
      <c r="D190" s="230" t="s">
        <v>174</v>
      </c>
      <c r="E190" s="43"/>
      <c r="F190" s="231" t="s">
        <v>1641</v>
      </c>
      <c r="G190" s="43"/>
      <c r="H190" s="43"/>
      <c r="I190" s="232"/>
      <c r="J190" s="43"/>
      <c r="K190" s="43"/>
      <c r="L190" s="47"/>
      <c r="M190" s="233"/>
      <c r="N190" s="23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174</v>
      </c>
      <c r="AU190" s="20" t="s">
        <v>84</v>
      </c>
    </row>
    <row r="191" s="2" customFormat="1" ht="16.5" customHeight="1">
      <c r="A191" s="41"/>
      <c r="B191" s="42"/>
      <c r="C191" s="279" t="s">
        <v>565</v>
      </c>
      <c r="D191" s="279" t="s">
        <v>322</v>
      </c>
      <c r="E191" s="280" t="s">
        <v>1642</v>
      </c>
      <c r="F191" s="281" t="s">
        <v>1643</v>
      </c>
      <c r="G191" s="282" t="s">
        <v>314</v>
      </c>
      <c r="H191" s="283">
        <v>2</v>
      </c>
      <c r="I191" s="284"/>
      <c r="J191" s="285">
        <f>ROUND(I191*H191,2)</f>
        <v>0</v>
      </c>
      <c r="K191" s="281" t="s">
        <v>171</v>
      </c>
      <c r="L191" s="286"/>
      <c r="M191" s="287" t="s">
        <v>19</v>
      </c>
      <c r="N191" s="288" t="s">
        <v>43</v>
      </c>
      <c r="O191" s="87"/>
      <c r="P191" s="226">
        <f>O191*H191</f>
        <v>0</v>
      </c>
      <c r="Q191" s="226">
        <v>6.9999999999999994E-05</v>
      </c>
      <c r="R191" s="226">
        <f>Q191*H191</f>
        <v>0.00013999999999999999</v>
      </c>
      <c r="S191" s="226">
        <v>0</v>
      </c>
      <c r="T191" s="22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8" t="s">
        <v>325</v>
      </c>
      <c r="AT191" s="228" t="s">
        <v>322</v>
      </c>
      <c r="AU191" s="228" t="s">
        <v>84</v>
      </c>
      <c r="AY191" s="20" t="s">
        <v>165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20" t="s">
        <v>79</v>
      </c>
      <c r="BK191" s="229">
        <f>ROUND(I191*H191,2)</f>
        <v>0</v>
      </c>
      <c r="BL191" s="20" t="s">
        <v>311</v>
      </c>
      <c r="BM191" s="228" t="s">
        <v>1644</v>
      </c>
    </row>
    <row r="192" s="2" customFormat="1" ht="24.15" customHeight="1">
      <c r="A192" s="41"/>
      <c r="B192" s="42"/>
      <c r="C192" s="217" t="s">
        <v>572</v>
      </c>
      <c r="D192" s="217" t="s">
        <v>167</v>
      </c>
      <c r="E192" s="218" t="s">
        <v>1645</v>
      </c>
      <c r="F192" s="219" t="s">
        <v>1646</v>
      </c>
      <c r="G192" s="220" t="s">
        <v>314</v>
      </c>
      <c r="H192" s="221">
        <v>35</v>
      </c>
      <c r="I192" s="222"/>
      <c r="J192" s="223">
        <f>ROUND(I192*H192,2)</f>
        <v>0</v>
      </c>
      <c r="K192" s="219" t="s">
        <v>171</v>
      </c>
      <c r="L192" s="47"/>
      <c r="M192" s="224" t="s">
        <v>19</v>
      </c>
      <c r="N192" s="225" t="s">
        <v>43</v>
      </c>
      <c r="O192" s="87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8" t="s">
        <v>311</v>
      </c>
      <c r="AT192" s="228" t="s">
        <v>167</v>
      </c>
      <c r="AU192" s="228" t="s">
        <v>84</v>
      </c>
      <c r="AY192" s="20" t="s">
        <v>165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20" t="s">
        <v>79</v>
      </c>
      <c r="BK192" s="229">
        <f>ROUND(I192*H192,2)</f>
        <v>0</v>
      </c>
      <c r="BL192" s="20" t="s">
        <v>311</v>
      </c>
      <c r="BM192" s="228" t="s">
        <v>1647</v>
      </c>
    </row>
    <row r="193" s="2" customFormat="1">
      <c r="A193" s="41"/>
      <c r="B193" s="42"/>
      <c r="C193" s="43"/>
      <c r="D193" s="230" t="s">
        <v>174</v>
      </c>
      <c r="E193" s="43"/>
      <c r="F193" s="231" t="s">
        <v>1648</v>
      </c>
      <c r="G193" s="43"/>
      <c r="H193" s="43"/>
      <c r="I193" s="232"/>
      <c r="J193" s="43"/>
      <c r="K193" s="43"/>
      <c r="L193" s="47"/>
      <c r="M193" s="233"/>
      <c r="N193" s="23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174</v>
      </c>
      <c r="AU193" s="20" t="s">
        <v>84</v>
      </c>
    </row>
    <row r="194" s="2" customFormat="1" ht="16.5" customHeight="1">
      <c r="A194" s="41"/>
      <c r="B194" s="42"/>
      <c r="C194" s="279" t="s">
        <v>579</v>
      </c>
      <c r="D194" s="279" t="s">
        <v>322</v>
      </c>
      <c r="E194" s="280" t="s">
        <v>1649</v>
      </c>
      <c r="F194" s="281" t="s">
        <v>1650</v>
      </c>
      <c r="G194" s="282" t="s">
        <v>314</v>
      </c>
      <c r="H194" s="283">
        <v>35</v>
      </c>
      <c r="I194" s="284"/>
      <c r="J194" s="285">
        <f>ROUND(I194*H194,2)</f>
        <v>0</v>
      </c>
      <c r="K194" s="281" t="s">
        <v>171</v>
      </c>
      <c r="L194" s="286"/>
      <c r="M194" s="287" t="s">
        <v>19</v>
      </c>
      <c r="N194" s="288" t="s">
        <v>43</v>
      </c>
      <c r="O194" s="87"/>
      <c r="P194" s="226">
        <f>O194*H194</f>
        <v>0</v>
      </c>
      <c r="Q194" s="226">
        <v>0.00010000000000000001</v>
      </c>
      <c r="R194" s="226">
        <f>Q194*H194</f>
        <v>0.0035000000000000001</v>
      </c>
      <c r="S194" s="226">
        <v>0</v>
      </c>
      <c r="T194" s="22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8" t="s">
        <v>325</v>
      </c>
      <c r="AT194" s="228" t="s">
        <v>322</v>
      </c>
      <c r="AU194" s="228" t="s">
        <v>84</v>
      </c>
      <c r="AY194" s="20" t="s">
        <v>165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20" t="s">
        <v>79</v>
      </c>
      <c r="BK194" s="229">
        <f>ROUND(I194*H194,2)</f>
        <v>0</v>
      </c>
      <c r="BL194" s="20" t="s">
        <v>311</v>
      </c>
      <c r="BM194" s="228" t="s">
        <v>1651</v>
      </c>
    </row>
    <row r="195" s="2" customFormat="1" ht="24.15" customHeight="1">
      <c r="A195" s="41"/>
      <c r="B195" s="42"/>
      <c r="C195" s="217" t="s">
        <v>584</v>
      </c>
      <c r="D195" s="217" t="s">
        <v>167</v>
      </c>
      <c r="E195" s="218" t="s">
        <v>1652</v>
      </c>
      <c r="F195" s="219" t="s">
        <v>1653</v>
      </c>
      <c r="G195" s="220" t="s">
        <v>314</v>
      </c>
      <c r="H195" s="221">
        <v>37</v>
      </c>
      <c r="I195" s="222"/>
      <c r="J195" s="223">
        <f>ROUND(I195*H195,2)</f>
        <v>0</v>
      </c>
      <c r="K195" s="219" t="s">
        <v>171</v>
      </c>
      <c r="L195" s="47"/>
      <c r="M195" s="224" t="s">
        <v>19</v>
      </c>
      <c r="N195" s="225" t="s">
        <v>43</v>
      </c>
      <c r="O195" s="87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8" t="s">
        <v>311</v>
      </c>
      <c r="AT195" s="228" t="s">
        <v>167</v>
      </c>
      <c r="AU195" s="228" t="s">
        <v>84</v>
      </c>
      <c r="AY195" s="20" t="s">
        <v>165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20" t="s">
        <v>79</v>
      </c>
      <c r="BK195" s="229">
        <f>ROUND(I195*H195,2)</f>
        <v>0</v>
      </c>
      <c r="BL195" s="20" t="s">
        <v>311</v>
      </c>
      <c r="BM195" s="228" t="s">
        <v>1654</v>
      </c>
    </row>
    <row r="196" s="2" customFormat="1">
      <c r="A196" s="41"/>
      <c r="B196" s="42"/>
      <c r="C196" s="43"/>
      <c r="D196" s="230" t="s">
        <v>174</v>
      </c>
      <c r="E196" s="43"/>
      <c r="F196" s="231" t="s">
        <v>1655</v>
      </c>
      <c r="G196" s="43"/>
      <c r="H196" s="43"/>
      <c r="I196" s="232"/>
      <c r="J196" s="43"/>
      <c r="K196" s="43"/>
      <c r="L196" s="47"/>
      <c r="M196" s="233"/>
      <c r="N196" s="23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174</v>
      </c>
      <c r="AU196" s="20" t="s">
        <v>84</v>
      </c>
    </row>
    <row r="197" s="2" customFormat="1" ht="16.5" customHeight="1">
      <c r="A197" s="41"/>
      <c r="B197" s="42"/>
      <c r="C197" s="279" t="s">
        <v>590</v>
      </c>
      <c r="D197" s="279" t="s">
        <v>322</v>
      </c>
      <c r="E197" s="280" t="s">
        <v>1656</v>
      </c>
      <c r="F197" s="281" t="s">
        <v>1657</v>
      </c>
      <c r="G197" s="282" t="s">
        <v>314</v>
      </c>
      <c r="H197" s="283">
        <v>1</v>
      </c>
      <c r="I197" s="284"/>
      <c r="J197" s="285">
        <f>ROUND(I197*H197,2)</f>
        <v>0</v>
      </c>
      <c r="K197" s="281" t="s">
        <v>19</v>
      </c>
      <c r="L197" s="286"/>
      <c r="M197" s="287" t="s">
        <v>19</v>
      </c>
      <c r="N197" s="288" t="s">
        <v>43</v>
      </c>
      <c r="O197" s="87"/>
      <c r="P197" s="226">
        <f>O197*H197</f>
        <v>0</v>
      </c>
      <c r="Q197" s="226">
        <v>0.00080000000000000004</v>
      </c>
      <c r="R197" s="226">
        <f>Q197*H197</f>
        <v>0.00080000000000000004</v>
      </c>
      <c r="S197" s="226">
        <v>0</v>
      </c>
      <c r="T197" s="22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8" t="s">
        <v>325</v>
      </c>
      <c r="AT197" s="228" t="s">
        <v>322</v>
      </c>
      <c r="AU197" s="228" t="s">
        <v>84</v>
      </c>
      <c r="AY197" s="20" t="s">
        <v>165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20" t="s">
        <v>79</v>
      </c>
      <c r="BK197" s="229">
        <f>ROUND(I197*H197,2)</f>
        <v>0</v>
      </c>
      <c r="BL197" s="20" t="s">
        <v>311</v>
      </c>
      <c r="BM197" s="228" t="s">
        <v>1658</v>
      </c>
    </row>
    <row r="198" s="2" customFormat="1">
      <c r="A198" s="41"/>
      <c r="B198" s="42"/>
      <c r="C198" s="43"/>
      <c r="D198" s="237" t="s">
        <v>1463</v>
      </c>
      <c r="E198" s="43"/>
      <c r="F198" s="301" t="s">
        <v>1659</v>
      </c>
      <c r="G198" s="43"/>
      <c r="H198" s="43"/>
      <c r="I198" s="232"/>
      <c r="J198" s="43"/>
      <c r="K198" s="43"/>
      <c r="L198" s="47"/>
      <c r="M198" s="233"/>
      <c r="N198" s="23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1463</v>
      </c>
      <c r="AU198" s="20" t="s">
        <v>84</v>
      </c>
    </row>
    <row r="199" s="2" customFormat="1" ht="16.5" customHeight="1">
      <c r="A199" s="41"/>
      <c r="B199" s="42"/>
      <c r="C199" s="279" t="s">
        <v>595</v>
      </c>
      <c r="D199" s="279" t="s">
        <v>322</v>
      </c>
      <c r="E199" s="280" t="s">
        <v>1660</v>
      </c>
      <c r="F199" s="281" t="s">
        <v>1661</v>
      </c>
      <c r="G199" s="282" t="s">
        <v>314</v>
      </c>
      <c r="H199" s="283">
        <v>5</v>
      </c>
      <c r="I199" s="284"/>
      <c r="J199" s="285">
        <f>ROUND(I199*H199,2)</f>
        <v>0</v>
      </c>
      <c r="K199" s="281" t="s">
        <v>19</v>
      </c>
      <c r="L199" s="286"/>
      <c r="M199" s="287" t="s">
        <v>19</v>
      </c>
      <c r="N199" s="288" t="s">
        <v>43</v>
      </c>
      <c r="O199" s="87"/>
      <c r="P199" s="226">
        <f>O199*H199</f>
        <v>0</v>
      </c>
      <c r="Q199" s="226">
        <v>0.00080000000000000004</v>
      </c>
      <c r="R199" s="226">
        <f>Q199*H199</f>
        <v>0.0040000000000000001</v>
      </c>
      <c r="S199" s="226">
        <v>0</v>
      </c>
      <c r="T199" s="22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325</v>
      </c>
      <c r="AT199" s="228" t="s">
        <v>322</v>
      </c>
      <c r="AU199" s="228" t="s">
        <v>84</v>
      </c>
      <c r="AY199" s="20" t="s">
        <v>165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20" t="s">
        <v>79</v>
      </c>
      <c r="BK199" s="229">
        <f>ROUND(I199*H199,2)</f>
        <v>0</v>
      </c>
      <c r="BL199" s="20" t="s">
        <v>311</v>
      </c>
      <c r="BM199" s="228" t="s">
        <v>1662</v>
      </c>
    </row>
    <row r="200" s="2" customFormat="1">
      <c r="A200" s="41"/>
      <c r="B200" s="42"/>
      <c r="C200" s="43"/>
      <c r="D200" s="237" t="s">
        <v>1463</v>
      </c>
      <c r="E200" s="43"/>
      <c r="F200" s="301" t="s">
        <v>1663</v>
      </c>
      <c r="G200" s="43"/>
      <c r="H200" s="43"/>
      <c r="I200" s="232"/>
      <c r="J200" s="43"/>
      <c r="K200" s="43"/>
      <c r="L200" s="47"/>
      <c r="M200" s="233"/>
      <c r="N200" s="23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1463</v>
      </c>
      <c r="AU200" s="20" t="s">
        <v>84</v>
      </c>
    </row>
    <row r="201" s="2" customFormat="1" ht="16.5" customHeight="1">
      <c r="A201" s="41"/>
      <c r="B201" s="42"/>
      <c r="C201" s="279" t="s">
        <v>602</v>
      </c>
      <c r="D201" s="279" t="s">
        <v>322</v>
      </c>
      <c r="E201" s="280" t="s">
        <v>1664</v>
      </c>
      <c r="F201" s="281" t="s">
        <v>1665</v>
      </c>
      <c r="G201" s="282" t="s">
        <v>314</v>
      </c>
      <c r="H201" s="283">
        <v>17</v>
      </c>
      <c r="I201" s="284"/>
      <c r="J201" s="285">
        <f>ROUND(I201*H201,2)</f>
        <v>0</v>
      </c>
      <c r="K201" s="281" t="s">
        <v>19</v>
      </c>
      <c r="L201" s="286"/>
      <c r="M201" s="287" t="s">
        <v>19</v>
      </c>
      <c r="N201" s="288" t="s">
        <v>43</v>
      </c>
      <c r="O201" s="87"/>
      <c r="P201" s="226">
        <f>O201*H201</f>
        <v>0</v>
      </c>
      <c r="Q201" s="226">
        <v>0.00080000000000000004</v>
      </c>
      <c r="R201" s="226">
        <f>Q201*H201</f>
        <v>0.013600000000000001</v>
      </c>
      <c r="S201" s="226">
        <v>0</v>
      </c>
      <c r="T201" s="22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8" t="s">
        <v>325</v>
      </c>
      <c r="AT201" s="228" t="s">
        <v>322</v>
      </c>
      <c r="AU201" s="228" t="s">
        <v>84</v>
      </c>
      <c r="AY201" s="20" t="s">
        <v>165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20" t="s">
        <v>79</v>
      </c>
      <c r="BK201" s="229">
        <f>ROUND(I201*H201,2)</f>
        <v>0</v>
      </c>
      <c r="BL201" s="20" t="s">
        <v>311</v>
      </c>
      <c r="BM201" s="228" t="s">
        <v>1666</v>
      </c>
    </row>
    <row r="202" s="2" customFormat="1">
      <c r="A202" s="41"/>
      <c r="B202" s="42"/>
      <c r="C202" s="43"/>
      <c r="D202" s="237" t="s">
        <v>1463</v>
      </c>
      <c r="E202" s="43"/>
      <c r="F202" s="301" t="s">
        <v>1667</v>
      </c>
      <c r="G202" s="43"/>
      <c r="H202" s="43"/>
      <c r="I202" s="232"/>
      <c r="J202" s="43"/>
      <c r="K202" s="43"/>
      <c r="L202" s="47"/>
      <c r="M202" s="233"/>
      <c r="N202" s="23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1463</v>
      </c>
      <c r="AU202" s="20" t="s">
        <v>84</v>
      </c>
    </row>
    <row r="203" s="2" customFormat="1" ht="16.5" customHeight="1">
      <c r="A203" s="41"/>
      <c r="B203" s="42"/>
      <c r="C203" s="279" t="s">
        <v>606</v>
      </c>
      <c r="D203" s="279" t="s">
        <v>322</v>
      </c>
      <c r="E203" s="280" t="s">
        <v>1668</v>
      </c>
      <c r="F203" s="281" t="s">
        <v>1669</v>
      </c>
      <c r="G203" s="282" t="s">
        <v>314</v>
      </c>
      <c r="H203" s="283">
        <v>9</v>
      </c>
      <c r="I203" s="284"/>
      <c r="J203" s="285">
        <f>ROUND(I203*H203,2)</f>
        <v>0</v>
      </c>
      <c r="K203" s="281" t="s">
        <v>19</v>
      </c>
      <c r="L203" s="286"/>
      <c r="M203" s="287" t="s">
        <v>19</v>
      </c>
      <c r="N203" s="288" t="s">
        <v>43</v>
      </c>
      <c r="O203" s="87"/>
      <c r="P203" s="226">
        <f>O203*H203</f>
        <v>0</v>
      </c>
      <c r="Q203" s="226">
        <v>0.00080000000000000004</v>
      </c>
      <c r="R203" s="226">
        <f>Q203*H203</f>
        <v>0.0072000000000000007</v>
      </c>
      <c r="S203" s="226">
        <v>0</v>
      </c>
      <c r="T203" s="22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8" t="s">
        <v>325</v>
      </c>
      <c r="AT203" s="228" t="s">
        <v>322</v>
      </c>
      <c r="AU203" s="228" t="s">
        <v>84</v>
      </c>
      <c r="AY203" s="20" t="s">
        <v>165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20" t="s">
        <v>79</v>
      </c>
      <c r="BK203" s="229">
        <f>ROUND(I203*H203,2)</f>
        <v>0</v>
      </c>
      <c r="BL203" s="20" t="s">
        <v>311</v>
      </c>
      <c r="BM203" s="228" t="s">
        <v>1670</v>
      </c>
    </row>
    <row r="204" s="2" customFormat="1">
      <c r="A204" s="41"/>
      <c r="B204" s="42"/>
      <c r="C204" s="43"/>
      <c r="D204" s="237" t="s">
        <v>1463</v>
      </c>
      <c r="E204" s="43"/>
      <c r="F204" s="301" t="s">
        <v>1671</v>
      </c>
      <c r="G204" s="43"/>
      <c r="H204" s="43"/>
      <c r="I204" s="232"/>
      <c r="J204" s="43"/>
      <c r="K204" s="43"/>
      <c r="L204" s="47"/>
      <c r="M204" s="233"/>
      <c r="N204" s="23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1463</v>
      </c>
      <c r="AU204" s="20" t="s">
        <v>84</v>
      </c>
    </row>
    <row r="205" s="2" customFormat="1" ht="16.5" customHeight="1">
      <c r="A205" s="41"/>
      <c r="B205" s="42"/>
      <c r="C205" s="279" t="s">
        <v>241</v>
      </c>
      <c r="D205" s="279" t="s">
        <v>322</v>
      </c>
      <c r="E205" s="280" t="s">
        <v>1672</v>
      </c>
      <c r="F205" s="281" t="s">
        <v>1673</v>
      </c>
      <c r="G205" s="282" t="s">
        <v>314</v>
      </c>
      <c r="H205" s="283">
        <v>5</v>
      </c>
      <c r="I205" s="284"/>
      <c r="J205" s="285">
        <f>ROUND(I205*H205,2)</f>
        <v>0</v>
      </c>
      <c r="K205" s="281" t="s">
        <v>19</v>
      </c>
      <c r="L205" s="286"/>
      <c r="M205" s="287" t="s">
        <v>19</v>
      </c>
      <c r="N205" s="288" t="s">
        <v>43</v>
      </c>
      <c r="O205" s="87"/>
      <c r="P205" s="226">
        <f>O205*H205</f>
        <v>0</v>
      </c>
      <c r="Q205" s="226">
        <v>0.00080000000000000004</v>
      </c>
      <c r="R205" s="226">
        <f>Q205*H205</f>
        <v>0.0040000000000000001</v>
      </c>
      <c r="S205" s="226">
        <v>0</v>
      </c>
      <c r="T205" s="22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8" t="s">
        <v>325</v>
      </c>
      <c r="AT205" s="228" t="s">
        <v>322</v>
      </c>
      <c r="AU205" s="228" t="s">
        <v>84</v>
      </c>
      <c r="AY205" s="20" t="s">
        <v>165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20" t="s">
        <v>79</v>
      </c>
      <c r="BK205" s="229">
        <f>ROUND(I205*H205,2)</f>
        <v>0</v>
      </c>
      <c r="BL205" s="20" t="s">
        <v>311</v>
      </c>
      <c r="BM205" s="228" t="s">
        <v>1674</v>
      </c>
    </row>
    <row r="206" s="2" customFormat="1">
      <c r="A206" s="41"/>
      <c r="B206" s="42"/>
      <c r="C206" s="43"/>
      <c r="D206" s="237" t="s">
        <v>1463</v>
      </c>
      <c r="E206" s="43"/>
      <c r="F206" s="301" t="s">
        <v>1675</v>
      </c>
      <c r="G206" s="43"/>
      <c r="H206" s="43"/>
      <c r="I206" s="232"/>
      <c r="J206" s="43"/>
      <c r="K206" s="43"/>
      <c r="L206" s="47"/>
      <c r="M206" s="233"/>
      <c r="N206" s="23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1463</v>
      </c>
      <c r="AU206" s="20" t="s">
        <v>84</v>
      </c>
    </row>
    <row r="207" s="12" customFormat="1" ht="25.92" customHeight="1">
      <c r="A207" s="12"/>
      <c r="B207" s="201"/>
      <c r="C207" s="202"/>
      <c r="D207" s="203" t="s">
        <v>71</v>
      </c>
      <c r="E207" s="204" t="s">
        <v>322</v>
      </c>
      <c r="F207" s="204" t="s">
        <v>1676</v>
      </c>
      <c r="G207" s="202"/>
      <c r="H207" s="202"/>
      <c r="I207" s="205"/>
      <c r="J207" s="206">
        <f>BK207</f>
        <v>0</v>
      </c>
      <c r="K207" s="202"/>
      <c r="L207" s="207"/>
      <c r="M207" s="208"/>
      <c r="N207" s="209"/>
      <c r="O207" s="209"/>
      <c r="P207" s="210">
        <f>P208+P220</f>
        <v>0</v>
      </c>
      <c r="Q207" s="209"/>
      <c r="R207" s="210">
        <f>R208+R220</f>
        <v>0.063170388000000008</v>
      </c>
      <c r="S207" s="209"/>
      <c r="T207" s="211">
        <f>T208+T220</f>
        <v>2.8664300000000003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2" t="s">
        <v>89</v>
      </c>
      <c r="AT207" s="213" t="s">
        <v>71</v>
      </c>
      <c r="AU207" s="213" t="s">
        <v>72</v>
      </c>
      <c r="AY207" s="212" t="s">
        <v>165</v>
      </c>
      <c r="BK207" s="214">
        <f>BK208+BK220</f>
        <v>0</v>
      </c>
    </row>
    <row r="208" s="12" customFormat="1" ht="22.8" customHeight="1">
      <c r="A208" s="12"/>
      <c r="B208" s="201"/>
      <c r="C208" s="202"/>
      <c r="D208" s="203" t="s">
        <v>71</v>
      </c>
      <c r="E208" s="215" t="s">
        <v>1677</v>
      </c>
      <c r="F208" s="215" t="s">
        <v>1678</v>
      </c>
      <c r="G208" s="202"/>
      <c r="H208" s="202"/>
      <c r="I208" s="205"/>
      <c r="J208" s="216">
        <f>BK208</f>
        <v>0</v>
      </c>
      <c r="K208" s="202"/>
      <c r="L208" s="207"/>
      <c r="M208" s="208"/>
      <c r="N208" s="209"/>
      <c r="O208" s="209"/>
      <c r="P208" s="210">
        <f>SUM(P209:P219)</f>
        <v>0</v>
      </c>
      <c r="Q208" s="209"/>
      <c r="R208" s="210">
        <f>SUM(R209:R219)</f>
        <v>0.050080388000000003</v>
      </c>
      <c r="S208" s="209"/>
      <c r="T208" s="211">
        <f>SUM(T209:T219)</f>
        <v>2.8664300000000003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2" t="s">
        <v>89</v>
      </c>
      <c r="AT208" s="213" t="s">
        <v>71</v>
      </c>
      <c r="AU208" s="213" t="s">
        <v>79</v>
      </c>
      <c r="AY208" s="212" t="s">
        <v>165</v>
      </c>
      <c r="BK208" s="214">
        <f>SUM(BK209:BK219)</f>
        <v>0</v>
      </c>
    </row>
    <row r="209" s="2" customFormat="1" ht="16.5" customHeight="1">
      <c r="A209" s="41"/>
      <c r="B209" s="42"/>
      <c r="C209" s="217" t="s">
        <v>616</v>
      </c>
      <c r="D209" s="217" t="s">
        <v>167</v>
      </c>
      <c r="E209" s="218" t="s">
        <v>1679</v>
      </c>
      <c r="F209" s="219" t="s">
        <v>1680</v>
      </c>
      <c r="G209" s="220" t="s">
        <v>314</v>
      </c>
      <c r="H209" s="221">
        <v>12</v>
      </c>
      <c r="I209" s="222"/>
      <c r="J209" s="223">
        <f>ROUND(I209*H209,2)</f>
        <v>0</v>
      </c>
      <c r="K209" s="219" t="s">
        <v>171</v>
      </c>
      <c r="L209" s="47"/>
      <c r="M209" s="224" t="s">
        <v>19</v>
      </c>
      <c r="N209" s="225" t="s">
        <v>43</v>
      </c>
      <c r="O209" s="87"/>
      <c r="P209" s="226">
        <f>O209*H209</f>
        <v>0</v>
      </c>
      <c r="Q209" s="226">
        <v>0</v>
      </c>
      <c r="R209" s="226">
        <f>Q209*H209</f>
        <v>0</v>
      </c>
      <c r="S209" s="226">
        <v>0.025000000000000001</v>
      </c>
      <c r="T209" s="227">
        <f>S209*H209</f>
        <v>0.30000000000000004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8" t="s">
        <v>309</v>
      </c>
      <c r="AT209" s="228" t="s">
        <v>167</v>
      </c>
      <c r="AU209" s="228" t="s">
        <v>84</v>
      </c>
      <c r="AY209" s="20" t="s">
        <v>165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20" t="s">
        <v>79</v>
      </c>
      <c r="BK209" s="229">
        <f>ROUND(I209*H209,2)</f>
        <v>0</v>
      </c>
      <c r="BL209" s="20" t="s">
        <v>309</v>
      </c>
      <c r="BM209" s="228" t="s">
        <v>1681</v>
      </c>
    </row>
    <row r="210" s="2" customFormat="1">
      <c r="A210" s="41"/>
      <c r="B210" s="42"/>
      <c r="C210" s="43"/>
      <c r="D210" s="230" t="s">
        <v>174</v>
      </c>
      <c r="E210" s="43"/>
      <c r="F210" s="231" t="s">
        <v>1682</v>
      </c>
      <c r="G210" s="43"/>
      <c r="H210" s="43"/>
      <c r="I210" s="232"/>
      <c r="J210" s="43"/>
      <c r="K210" s="43"/>
      <c r="L210" s="47"/>
      <c r="M210" s="233"/>
      <c r="N210" s="23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174</v>
      </c>
      <c r="AU210" s="20" t="s">
        <v>84</v>
      </c>
    </row>
    <row r="211" s="2" customFormat="1" ht="21.75" customHeight="1">
      <c r="A211" s="41"/>
      <c r="B211" s="42"/>
      <c r="C211" s="217" t="s">
        <v>278</v>
      </c>
      <c r="D211" s="217" t="s">
        <v>167</v>
      </c>
      <c r="E211" s="218" t="s">
        <v>1683</v>
      </c>
      <c r="F211" s="219" t="s">
        <v>1684</v>
      </c>
      <c r="G211" s="220" t="s">
        <v>314</v>
      </c>
      <c r="H211" s="221">
        <v>30</v>
      </c>
      <c r="I211" s="222"/>
      <c r="J211" s="223">
        <f>ROUND(I211*H211,2)</f>
        <v>0</v>
      </c>
      <c r="K211" s="219" t="s">
        <v>171</v>
      </c>
      <c r="L211" s="47"/>
      <c r="M211" s="224" t="s">
        <v>19</v>
      </c>
      <c r="N211" s="225" t="s">
        <v>43</v>
      </c>
      <c r="O211" s="87"/>
      <c r="P211" s="226">
        <f>O211*H211</f>
        <v>0</v>
      </c>
      <c r="Q211" s="226">
        <v>0</v>
      </c>
      <c r="R211" s="226">
        <f>Q211*H211</f>
        <v>0</v>
      </c>
      <c r="S211" s="226">
        <v>0.053999999999999999</v>
      </c>
      <c r="T211" s="227">
        <f>S211*H211</f>
        <v>1.6199999999999999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309</v>
      </c>
      <c r="AT211" s="228" t="s">
        <v>167</v>
      </c>
      <c r="AU211" s="228" t="s">
        <v>84</v>
      </c>
      <c r="AY211" s="20" t="s">
        <v>165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0" t="s">
        <v>79</v>
      </c>
      <c r="BK211" s="229">
        <f>ROUND(I211*H211,2)</f>
        <v>0</v>
      </c>
      <c r="BL211" s="20" t="s">
        <v>309</v>
      </c>
      <c r="BM211" s="228" t="s">
        <v>1685</v>
      </c>
    </row>
    <row r="212" s="2" customFormat="1">
      <c r="A212" s="41"/>
      <c r="B212" s="42"/>
      <c r="C212" s="43"/>
      <c r="D212" s="230" t="s">
        <v>174</v>
      </c>
      <c r="E212" s="43"/>
      <c r="F212" s="231" t="s">
        <v>1686</v>
      </c>
      <c r="G212" s="43"/>
      <c r="H212" s="43"/>
      <c r="I212" s="232"/>
      <c r="J212" s="43"/>
      <c r="K212" s="43"/>
      <c r="L212" s="47"/>
      <c r="M212" s="233"/>
      <c r="N212" s="23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174</v>
      </c>
      <c r="AU212" s="20" t="s">
        <v>84</v>
      </c>
    </row>
    <row r="213" s="2" customFormat="1" ht="21.75" customHeight="1">
      <c r="A213" s="41"/>
      <c r="B213" s="42"/>
      <c r="C213" s="217" t="s">
        <v>309</v>
      </c>
      <c r="D213" s="217" t="s">
        <v>167</v>
      </c>
      <c r="E213" s="218" t="s">
        <v>1687</v>
      </c>
      <c r="F213" s="219" t="s">
        <v>1688</v>
      </c>
      <c r="G213" s="220" t="s">
        <v>314</v>
      </c>
      <c r="H213" s="221">
        <v>3</v>
      </c>
      <c r="I213" s="222"/>
      <c r="J213" s="223">
        <f>ROUND(I213*H213,2)</f>
        <v>0</v>
      </c>
      <c r="K213" s="219" t="s">
        <v>171</v>
      </c>
      <c r="L213" s="47"/>
      <c r="M213" s="224" t="s">
        <v>19</v>
      </c>
      <c r="N213" s="225" t="s">
        <v>43</v>
      </c>
      <c r="O213" s="87"/>
      <c r="P213" s="226">
        <f>O213*H213</f>
        <v>0</v>
      </c>
      <c r="Q213" s="226">
        <v>0</v>
      </c>
      <c r="R213" s="226">
        <f>Q213*H213</f>
        <v>0</v>
      </c>
      <c r="S213" s="226">
        <v>0.050000000000000003</v>
      </c>
      <c r="T213" s="227">
        <f>S213*H213</f>
        <v>0.15000000000000002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8" t="s">
        <v>309</v>
      </c>
      <c r="AT213" s="228" t="s">
        <v>167</v>
      </c>
      <c r="AU213" s="228" t="s">
        <v>84</v>
      </c>
      <c r="AY213" s="20" t="s">
        <v>165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20" t="s">
        <v>79</v>
      </c>
      <c r="BK213" s="229">
        <f>ROUND(I213*H213,2)</f>
        <v>0</v>
      </c>
      <c r="BL213" s="20" t="s">
        <v>309</v>
      </c>
      <c r="BM213" s="228" t="s">
        <v>1689</v>
      </c>
    </row>
    <row r="214" s="2" customFormat="1">
      <c r="A214" s="41"/>
      <c r="B214" s="42"/>
      <c r="C214" s="43"/>
      <c r="D214" s="230" t="s">
        <v>174</v>
      </c>
      <c r="E214" s="43"/>
      <c r="F214" s="231" t="s">
        <v>1690</v>
      </c>
      <c r="G214" s="43"/>
      <c r="H214" s="43"/>
      <c r="I214" s="232"/>
      <c r="J214" s="43"/>
      <c r="K214" s="43"/>
      <c r="L214" s="47"/>
      <c r="M214" s="233"/>
      <c r="N214" s="23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174</v>
      </c>
      <c r="AU214" s="20" t="s">
        <v>84</v>
      </c>
    </row>
    <row r="215" s="2" customFormat="1" ht="16.5" customHeight="1">
      <c r="A215" s="41"/>
      <c r="B215" s="42"/>
      <c r="C215" s="217" t="s">
        <v>633</v>
      </c>
      <c r="D215" s="217" t="s">
        <v>167</v>
      </c>
      <c r="E215" s="218" t="s">
        <v>1691</v>
      </c>
      <c r="F215" s="219" t="s">
        <v>1692</v>
      </c>
      <c r="G215" s="220" t="s">
        <v>314</v>
      </c>
      <c r="H215" s="221">
        <v>99</v>
      </c>
      <c r="I215" s="222"/>
      <c r="J215" s="223">
        <f>ROUND(I215*H215,2)</f>
        <v>0</v>
      </c>
      <c r="K215" s="219" t="s">
        <v>171</v>
      </c>
      <c r="L215" s="47"/>
      <c r="M215" s="224" t="s">
        <v>19</v>
      </c>
      <c r="N215" s="225" t="s">
        <v>43</v>
      </c>
      <c r="O215" s="87"/>
      <c r="P215" s="226">
        <f>O215*H215</f>
        <v>0</v>
      </c>
      <c r="Q215" s="226">
        <v>8.1200000000000002E-07</v>
      </c>
      <c r="R215" s="226">
        <f>Q215*H215</f>
        <v>8.0388000000000004E-05</v>
      </c>
      <c r="S215" s="226">
        <v>0.00056999999999999998</v>
      </c>
      <c r="T215" s="227">
        <f>S215*H215</f>
        <v>0.056430000000000001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8" t="s">
        <v>309</v>
      </c>
      <c r="AT215" s="228" t="s">
        <v>167</v>
      </c>
      <c r="AU215" s="228" t="s">
        <v>84</v>
      </c>
      <c r="AY215" s="20" t="s">
        <v>165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20" t="s">
        <v>79</v>
      </c>
      <c r="BK215" s="229">
        <f>ROUND(I215*H215,2)</f>
        <v>0</v>
      </c>
      <c r="BL215" s="20" t="s">
        <v>309</v>
      </c>
      <c r="BM215" s="228" t="s">
        <v>1693</v>
      </c>
    </row>
    <row r="216" s="2" customFormat="1">
      <c r="A216" s="41"/>
      <c r="B216" s="42"/>
      <c r="C216" s="43"/>
      <c r="D216" s="230" t="s">
        <v>174</v>
      </c>
      <c r="E216" s="43"/>
      <c r="F216" s="231" t="s">
        <v>1694</v>
      </c>
      <c r="G216" s="43"/>
      <c r="H216" s="43"/>
      <c r="I216" s="232"/>
      <c r="J216" s="43"/>
      <c r="K216" s="43"/>
      <c r="L216" s="47"/>
      <c r="M216" s="233"/>
      <c r="N216" s="23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174</v>
      </c>
      <c r="AU216" s="20" t="s">
        <v>84</v>
      </c>
    </row>
    <row r="217" s="2" customFormat="1" ht="16.5" customHeight="1">
      <c r="A217" s="41"/>
      <c r="B217" s="42"/>
      <c r="C217" s="217" t="s">
        <v>638</v>
      </c>
      <c r="D217" s="217" t="s">
        <v>167</v>
      </c>
      <c r="E217" s="218" t="s">
        <v>1695</v>
      </c>
      <c r="F217" s="219" t="s">
        <v>1696</v>
      </c>
      <c r="G217" s="220" t="s">
        <v>180</v>
      </c>
      <c r="H217" s="221">
        <v>370</v>
      </c>
      <c r="I217" s="222"/>
      <c r="J217" s="223">
        <f>ROUND(I217*H217,2)</f>
        <v>0</v>
      </c>
      <c r="K217" s="219" t="s">
        <v>171</v>
      </c>
      <c r="L217" s="47"/>
      <c r="M217" s="224" t="s">
        <v>19</v>
      </c>
      <c r="N217" s="225" t="s">
        <v>43</v>
      </c>
      <c r="O217" s="87"/>
      <c r="P217" s="226">
        <f>O217*H217</f>
        <v>0</v>
      </c>
      <c r="Q217" s="226">
        <v>0</v>
      </c>
      <c r="R217" s="226">
        <f>Q217*H217</f>
        <v>0</v>
      </c>
      <c r="S217" s="226">
        <v>0.002</v>
      </c>
      <c r="T217" s="227">
        <f>S217*H217</f>
        <v>0.73999999999999999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8" t="s">
        <v>309</v>
      </c>
      <c r="AT217" s="228" t="s">
        <v>167</v>
      </c>
      <c r="AU217" s="228" t="s">
        <v>84</v>
      </c>
      <c r="AY217" s="20" t="s">
        <v>165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20" t="s">
        <v>79</v>
      </c>
      <c r="BK217" s="229">
        <f>ROUND(I217*H217,2)</f>
        <v>0</v>
      </c>
      <c r="BL217" s="20" t="s">
        <v>309</v>
      </c>
      <c r="BM217" s="228" t="s">
        <v>1697</v>
      </c>
    </row>
    <row r="218" s="2" customFormat="1">
      <c r="A218" s="41"/>
      <c r="B218" s="42"/>
      <c r="C218" s="43"/>
      <c r="D218" s="230" t="s">
        <v>174</v>
      </c>
      <c r="E218" s="43"/>
      <c r="F218" s="231" t="s">
        <v>1698</v>
      </c>
      <c r="G218" s="43"/>
      <c r="H218" s="43"/>
      <c r="I218" s="232"/>
      <c r="J218" s="43"/>
      <c r="K218" s="43"/>
      <c r="L218" s="47"/>
      <c r="M218" s="233"/>
      <c r="N218" s="23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174</v>
      </c>
      <c r="AU218" s="20" t="s">
        <v>84</v>
      </c>
    </row>
    <row r="219" s="2" customFormat="1" ht="16.5" customHeight="1">
      <c r="A219" s="41"/>
      <c r="B219" s="42"/>
      <c r="C219" s="279" t="s">
        <v>643</v>
      </c>
      <c r="D219" s="279" t="s">
        <v>322</v>
      </c>
      <c r="E219" s="280" t="s">
        <v>1699</v>
      </c>
      <c r="F219" s="281" t="s">
        <v>1700</v>
      </c>
      <c r="G219" s="282" t="s">
        <v>509</v>
      </c>
      <c r="H219" s="283">
        <v>0.050000000000000003</v>
      </c>
      <c r="I219" s="284"/>
      <c r="J219" s="285">
        <f>ROUND(I219*H219,2)</f>
        <v>0</v>
      </c>
      <c r="K219" s="281" t="s">
        <v>171</v>
      </c>
      <c r="L219" s="286"/>
      <c r="M219" s="287" t="s">
        <v>19</v>
      </c>
      <c r="N219" s="288" t="s">
        <v>43</v>
      </c>
      <c r="O219" s="87"/>
      <c r="P219" s="226">
        <f>O219*H219</f>
        <v>0</v>
      </c>
      <c r="Q219" s="226">
        <v>1</v>
      </c>
      <c r="R219" s="226">
        <f>Q219*H219</f>
        <v>0.050000000000000003</v>
      </c>
      <c r="S219" s="226">
        <v>0</v>
      </c>
      <c r="T219" s="22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8" t="s">
        <v>1701</v>
      </c>
      <c r="AT219" s="228" t="s">
        <v>322</v>
      </c>
      <c r="AU219" s="228" t="s">
        <v>84</v>
      </c>
      <c r="AY219" s="20" t="s">
        <v>165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20" t="s">
        <v>79</v>
      </c>
      <c r="BK219" s="229">
        <f>ROUND(I219*H219,2)</f>
        <v>0</v>
      </c>
      <c r="BL219" s="20" t="s">
        <v>309</v>
      </c>
      <c r="BM219" s="228" t="s">
        <v>1702</v>
      </c>
    </row>
    <row r="220" s="12" customFormat="1" ht="22.8" customHeight="1">
      <c r="A220" s="12"/>
      <c r="B220" s="201"/>
      <c r="C220" s="202"/>
      <c r="D220" s="203" t="s">
        <v>71</v>
      </c>
      <c r="E220" s="215" t="s">
        <v>1703</v>
      </c>
      <c r="F220" s="215" t="s">
        <v>1704</v>
      </c>
      <c r="G220" s="202"/>
      <c r="H220" s="202"/>
      <c r="I220" s="205"/>
      <c r="J220" s="216">
        <f>BK220</f>
        <v>0</v>
      </c>
      <c r="K220" s="202"/>
      <c r="L220" s="207"/>
      <c r="M220" s="208"/>
      <c r="N220" s="209"/>
      <c r="O220" s="209"/>
      <c r="P220" s="210">
        <f>SUM(P221:P250)</f>
        <v>0</v>
      </c>
      <c r="Q220" s="209"/>
      <c r="R220" s="210">
        <f>SUM(R221:R250)</f>
        <v>0.013090000000000001</v>
      </c>
      <c r="S220" s="209"/>
      <c r="T220" s="211">
        <f>SUM(T221:T250)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2" t="s">
        <v>84</v>
      </c>
      <c r="AT220" s="213" t="s">
        <v>71</v>
      </c>
      <c r="AU220" s="213" t="s">
        <v>79</v>
      </c>
      <c r="AY220" s="212" t="s">
        <v>165</v>
      </c>
      <c r="BK220" s="214">
        <f>SUM(BK221:BK250)</f>
        <v>0</v>
      </c>
    </row>
    <row r="221" s="2" customFormat="1" ht="16.5" customHeight="1">
      <c r="A221" s="41"/>
      <c r="B221" s="42"/>
      <c r="C221" s="217" t="s">
        <v>648</v>
      </c>
      <c r="D221" s="217" t="s">
        <v>167</v>
      </c>
      <c r="E221" s="218" t="s">
        <v>1705</v>
      </c>
      <c r="F221" s="219" t="s">
        <v>1706</v>
      </c>
      <c r="G221" s="220" t="s">
        <v>180</v>
      </c>
      <c r="H221" s="221">
        <v>30</v>
      </c>
      <c r="I221" s="222"/>
      <c r="J221" s="223">
        <f>ROUND(I221*H221,2)</f>
        <v>0</v>
      </c>
      <c r="K221" s="219" t="s">
        <v>171</v>
      </c>
      <c r="L221" s="47"/>
      <c r="M221" s="224" t="s">
        <v>19</v>
      </c>
      <c r="N221" s="225" t="s">
        <v>43</v>
      </c>
      <c r="O221" s="87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8" t="s">
        <v>311</v>
      </c>
      <c r="AT221" s="228" t="s">
        <v>167</v>
      </c>
      <c r="AU221" s="228" t="s">
        <v>84</v>
      </c>
      <c r="AY221" s="20" t="s">
        <v>165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20" t="s">
        <v>79</v>
      </c>
      <c r="BK221" s="229">
        <f>ROUND(I221*H221,2)</f>
        <v>0</v>
      </c>
      <c r="BL221" s="20" t="s">
        <v>311</v>
      </c>
      <c r="BM221" s="228" t="s">
        <v>1707</v>
      </c>
    </row>
    <row r="222" s="2" customFormat="1">
      <c r="A222" s="41"/>
      <c r="B222" s="42"/>
      <c r="C222" s="43"/>
      <c r="D222" s="230" t="s">
        <v>174</v>
      </c>
      <c r="E222" s="43"/>
      <c r="F222" s="231" t="s">
        <v>1708</v>
      </c>
      <c r="G222" s="43"/>
      <c r="H222" s="43"/>
      <c r="I222" s="232"/>
      <c r="J222" s="43"/>
      <c r="K222" s="43"/>
      <c r="L222" s="47"/>
      <c r="M222" s="233"/>
      <c r="N222" s="23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174</v>
      </c>
      <c r="AU222" s="20" t="s">
        <v>84</v>
      </c>
    </row>
    <row r="223" s="2" customFormat="1" ht="16.5" customHeight="1">
      <c r="A223" s="41"/>
      <c r="B223" s="42"/>
      <c r="C223" s="279" t="s">
        <v>653</v>
      </c>
      <c r="D223" s="279" t="s">
        <v>322</v>
      </c>
      <c r="E223" s="280" t="s">
        <v>1709</v>
      </c>
      <c r="F223" s="281" t="s">
        <v>1710</v>
      </c>
      <c r="G223" s="282" t="s">
        <v>180</v>
      </c>
      <c r="H223" s="283">
        <v>31.5</v>
      </c>
      <c r="I223" s="284"/>
      <c r="J223" s="285">
        <f>ROUND(I223*H223,2)</f>
        <v>0</v>
      </c>
      <c r="K223" s="281" t="s">
        <v>171</v>
      </c>
      <c r="L223" s="286"/>
      <c r="M223" s="287" t="s">
        <v>19</v>
      </c>
      <c r="N223" s="288" t="s">
        <v>43</v>
      </c>
      <c r="O223" s="87"/>
      <c r="P223" s="226">
        <f>O223*H223</f>
        <v>0</v>
      </c>
      <c r="Q223" s="226">
        <v>4.0000000000000003E-05</v>
      </c>
      <c r="R223" s="226">
        <f>Q223*H223</f>
        <v>0.0012600000000000001</v>
      </c>
      <c r="S223" s="226">
        <v>0</v>
      </c>
      <c r="T223" s="22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8" t="s">
        <v>325</v>
      </c>
      <c r="AT223" s="228" t="s">
        <v>322</v>
      </c>
      <c r="AU223" s="228" t="s">
        <v>84</v>
      </c>
      <c r="AY223" s="20" t="s">
        <v>165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20" t="s">
        <v>79</v>
      </c>
      <c r="BK223" s="229">
        <f>ROUND(I223*H223,2)</f>
        <v>0</v>
      </c>
      <c r="BL223" s="20" t="s">
        <v>311</v>
      </c>
      <c r="BM223" s="228" t="s">
        <v>1711</v>
      </c>
    </row>
    <row r="224" s="13" customFormat="1">
      <c r="A224" s="13"/>
      <c r="B224" s="235"/>
      <c r="C224" s="236"/>
      <c r="D224" s="237" t="s">
        <v>176</v>
      </c>
      <c r="E224" s="238" t="s">
        <v>19</v>
      </c>
      <c r="F224" s="239" t="s">
        <v>1712</v>
      </c>
      <c r="G224" s="236"/>
      <c r="H224" s="240">
        <v>31.5</v>
      </c>
      <c r="I224" s="241"/>
      <c r="J224" s="236"/>
      <c r="K224" s="236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176</v>
      </c>
      <c r="AU224" s="246" t="s">
        <v>84</v>
      </c>
      <c r="AV224" s="13" t="s">
        <v>84</v>
      </c>
      <c r="AW224" s="13" t="s">
        <v>33</v>
      </c>
      <c r="AX224" s="13" t="s">
        <v>79</v>
      </c>
      <c r="AY224" s="246" t="s">
        <v>165</v>
      </c>
    </row>
    <row r="225" s="2" customFormat="1" ht="16.5" customHeight="1">
      <c r="A225" s="41"/>
      <c r="B225" s="42"/>
      <c r="C225" s="217" t="s">
        <v>658</v>
      </c>
      <c r="D225" s="217" t="s">
        <v>167</v>
      </c>
      <c r="E225" s="218" t="s">
        <v>1713</v>
      </c>
      <c r="F225" s="219" t="s">
        <v>1714</v>
      </c>
      <c r="G225" s="220" t="s">
        <v>180</v>
      </c>
      <c r="H225" s="221">
        <v>53</v>
      </c>
      <c r="I225" s="222"/>
      <c r="J225" s="223">
        <f>ROUND(I225*H225,2)</f>
        <v>0</v>
      </c>
      <c r="K225" s="219" t="s">
        <v>171</v>
      </c>
      <c r="L225" s="47"/>
      <c r="M225" s="224" t="s">
        <v>19</v>
      </c>
      <c r="N225" s="225" t="s">
        <v>43</v>
      </c>
      <c r="O225" s="87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8" t="s">
        <v>311</v>
      </c>
      <c r="AT225" s="228" t="s">
        <v>167</v>
      </c>
      <c r="AU225" s="228" t="s">
        <v>84</v>
      </c>
      <c r="AY225" s="20" t="s">
        <v>165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20" t="s">
        <v>79</v>
      </c>
      <c r="BK225" s="229">
        <f>ROUND(I225*H225,2)</f>
        <v>0</v>
      </c>
      <c r="BL225" s="20" t="s">
        <v>311</v>
      </c>
      <c r="BM225" s="228" t="s">
        <v>1715</v>
      </c>
    </row>
    <row r="226" s="2" customFormat="1">
      <c r="A226" s="41"/>
      <c r="B226" s="42"/>
      <c r="C226" s="43"/>
      <c r="D226" s="230" t="s">
        <v>174</v>
      </c>
      <c r="E226" s="43"/>
      <c r="F226" s="231" t="s">
        <v>1716</v>
      </c>
      <c r="G226" s="43"/>
      <c r="H226" s="43"/>
      <c r="I226" s="232"/>
      <c r="J226" s="43"/>
      <c r="K226" s="43"/>
      <c r="L226" s="47"/>
      <c r="M226" s="233"/>
      <c r="N226" s="23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174</v>
      </c>
      <c r="AU226" s="20" t="s">
        <v>84</v>
      </c>
    </row>
    <row r="227" s="2" customFormat="1" ht="16.5" customHeight="1">
      <c r="A227" s="41"/>
      <c r="B227" s="42"/>
      <c r="C227" s="279" t="s">
        <v>665</v>
      </c>
      <c r="D227" s="279" t="s">
        <v>322</v>
      </c>
      <c r="E227" s="280" t="s">
        <v>1717</v>
      </c>
      <c r="F227" s="281" t="s">
        <v>1718</v>
      </c>
      <c r="G227" s="282" t="s">
        <v>180</v>
      </c>
      <c r="H227" s="283">
        <v>10.5</v>
      </c>
      <c r="I227" s="284"/>
      <c r="J227" s="285">
        <f>ROUND(I227*H227,2)</f>
        <v>0</v>
      </c>
      <c r="K227" s="281" t="s">
        <v>171</v>
      </c>
      <c r="L227" s="286"/>
      <c r="M227" s="287" t="s">
        <v>19</v>
      </c>
      <c r="N227" s="288" t="s">
        <v>43</v>
      </c>
      <c r="O227" s="87"/>
      <c r="P227" s="226">
        <f>O227*H227</f>
        <v>0</v>
      </c>
      <c r="Q227" s="226">
        <v>2.0000000000000002E-05</v>
      </c>
      <c r="R227" s="226">
        <f>Q227*H227</f>
        <v>0.00021000000000000001</v>
      </c>
      <c r="S227" s="226">
        <v>0</v>
      </c>
      <c r="T227" s="22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8" t="s">
        <v>325</v>
      </c>
      <c r="AT227" s="228" t="s">
        <v>322</v>
      </c>
      <c r="AU227" s="228" t="s">
        <v>84</v>
      </c>
      <c r="AY227" s="20" t="s">
        <v>165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20" t="s">
        <v>79</v>
      </c>
      <c r="BK227" s="229">
        <f>ROUND(I227*H227,2)</f>
        <v>0</v>
      </c>
      <c r="BL227" s="20" t="s">
        <v>311</v>
      </c>
      <c r="BM227" s="228" t="s">
        <v>1719</v>
      </c>
    </row>
    <row r="228" s="2" customFormat="1">
      <c r="A228" s="41"/>
      <c r="B228" s="42"/>
      <c r="C228" s="43"/>
      <c r="D228" s="237" t="s">
        <v>1463</v>
      </c>
      <c r="E228" s="43"/>
      <c r="F228" s="301" t="s">
        <v>1720</v>
      </c>
      <c r="G228" s="43"/>
      <c r="H228" s="43"/>
      <c r="I228" s="232"/>
      <c r="J228" s="43"/>
      <c r="K228" s="43"/>
      <c r="L228" s="47"/>
      <c r="M228" s="233"/>
      <c r="N228" s="23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1463</v>
      </c>
      <c r="AU228" s="20" t="s">
        <v>84</v>
      </c>
    </row>
    <row r="229" s="13" customFormat="1">
      <c r="A229" s="13"/>
      <c r="B229" s="235"/>
      <c r="C229" s="236"/>
      <c r="D229" s="237" t="s">
        <v>176</v>
      </c>
      <c r="E229" s="238" t="s">
        <v>19</v>
      </c>
      <c r="F229" s="239" t="s">
        <v>1721</v>
      </c>
      <c r="G229" s="236"/>
      <c r="H229" s="240">
        <v>10.5</v>
      </c>
      <c r="I229" s="241"/>
      <c r="J229" s="236"/>
      <c r="K229" s="236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176</v>
      </c>
      <c r="AU229" s="246" t="s">
        <v>84</v>
      </c>
      <c r="AV229" s="13" t="s">
        <v>84</v>
      </c>
      <c r="AW229" s="13" t="s">
        <v>33</v>
      </c>
      <c r="AX229" s="13" t="s">
        <v>79</v>
      </c>
      <c r="AY229" s="246" t="s">
        <v>165</v>
      </c>
    </row>
    <row r="230" s="2" customFormat="1" ht="24.15" customHeight="1">
      <c r="A230" s="41"/>
      <c r="B230" s="42"/>
      <c r="C230" s="279" t="s">
        <v>672</v>
      </c>
      <c r="D230" s="279" t="s">
        <v>322</v>
      </c>
      <c r="E230" s="280" t="s">
        <v>1722</v>
      </c>
      <c r="F230" s="281" t="s">
        <v>1723</v>
      </c>
      <c r="G230" s="282" t="s">
        <v>180</v>
      </c>
      <c r="H230" s="283">
        <v>26.25</v>
      </c>
      <c r="I230" s="284"/>
      <c r="J230" s="285">
        <f>ROUND(I230*H230,2)</f>
        <v>0</v>
      </c>
      <c r="K230" s="281" t="s">
        <v>171</v>
      </c>
      <c r="L230" s="286"/>
      <c r="M230" s="287" t="s">
        <v>19</v>
      </c>
      <c r="N230" s="288" t="s">
        <v>43</v>
      </c>
      <c r="O230" s="87"/>
      <c r="P230" s="226">
        <f>O230*H230</f>
        <v>0</v>
      </c>
      <c r="Q230" s="226">
        <v>4.0000000000000003E-05</v>
      </c>
      <c r="R230" s="226">
        <f>Q230*H230</f>
        <v>0.0010500000000000002</v>
      </c>
      <c r="S230" s="226">
        <v>0</v>
      </c>
      <c r="T230" s="22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8" t="s">
        <v>325</v>
      </c>
      <c r="AT230" s="228" t="s">
        <v>322</v>
      </c>
      <c r="AU230" s="228" t="s">
        <v>84</v>
      </c>
      <c r="AY230" s="20" t="s">
        <v>165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20" t="s">
        <v>79</v>
      </c>
      <c r="BK230" s="229">
        <f>ROUND(I230*H230,2)</f>
        <v>0</v>
      </c>
      <c r="BL230" s="20" t="s">
        <v>311</v>
      </c>
      <c r="BM230" s="228" t="s">
        <v>1724</v>
      </c>
    </row>
    <row r="231" s="2" customFormat="1">
      <c r="A231" s="41"/>
      <c r="B231" s="42"/>
      <c r="C231" s="43"/>
      <c r="D231" s="237" t="s">
        <v>1463</v>
      </c>
      <c r="E231" s="43"/>
      <c r="F231" s="301" t="s">
        <v>1725</v>
      </c>
      <c r="G231" s="43"/>
      <c r="H231" s="43"/>
      <c r="I231" s="232"/>
      <c r="J231" s="43"/>
      <c r="K231" s="43"/>
      <c r="L231" s="47"/>
      <c r="M231" s="233"/>
      <c r="N231" s="23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1463</v>
      </c>
      <c r="AU231" s="20" t="s">
        <v>84</v>
      </c>
    </row>
    <row r="232" s="13" customFormat="1">
      <c r="A232" s="13"/>
      <c r="B232" s="235"/>
      <c r="C232" s="236"/>
      <c r="D232" s="237" t="s">
        <v>176</v>
      </c>
      <c r="E232" s="238" t="s">
        <v>19</v>
      </c>
      <c r="F232" s="239" t="s">
        <v>1530</v>
      </c>
      <c r="G232" s="236"/>
      <c r="H232" s="240">
        <v>26.25</v>
      </c>
      <c r="I232" s="241"/>
      <c r="J232" s="236"/>
      <c r="K232" s="236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176</v>
      </c>
      <c r="AU232" s="246" t="s">
        <v>84</v>
      </c>
      <c r="AV232" s="13" t="s">
        <v>84</v>
      </c>
      <c r="AW232" s="13" t="s">
        <v>33</v>
      </c>
      <c r="AX232" s="13" t="s">
        <v>79</v>
      </c>
      <c r="AY232" s="246" t="s">
        <v>165</v>
      </c>
    </row>
    <row r="233" s="2" customFormat="1" ht="24.15" customHeight="1">
      <c r="A233" s="41"/>
      <c r="B233" s="42"/>
      <c r="C233" s="279" t="s">
        <v>677</v>
      </c>
      <c r="D233" s="279" t="s">
        <v>322</v>
      </c>
      <c r="E233" s="280" t="s">
        <v>1726</v>
      </c>
      <c r="F233" s="281" t="s">
        <v>1727</v>
      </c>
      <c r="G233" s="282" t="s">
        <v>180</v>
      </c>
      <c r="H233" s="283">
        <v>10.5</v>
      </c>
      <c r="I233" s="284"/>
      <c r="J233" s="285">
        <f>ROUND(I233*H233,2)</f>
        <v>0</v>
      </c>
      <c r="K233" s="281" t="s">
        <v>171</v>
      </c>
      <c r="L233" s="286"/>
      <c r="M233" s="287" t="s">
        <v>19</v>
      </c>
      <c r="N233" s="288" t="s">
        <v>43</v>
      </c>
      <c r="O233" s="87"/>
      <c r="P233" s="226">
        <f>O233*H233</f>
        <v>0</v>
      </c>
      <c r="Q233" s="226">
        <v>0.00010000000000000001</v>
      </c>
      <c r="R233" s="226">
        <f>Q233*H233</f>
        <v>0.0010500000000000002</v>
      </c>
      <c r="S233" s="226">
        <v>0</v>
      </c>
      <c r="T233" s="22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8" t="s">
        <v>325</v>
      </c>
      <c r="AT233" s="228" t="s">
        <v>322</v>
      </c>
      <c r="AU233" s="228" t="s">
        <v>84</v>
      </c>
      <c r="AY233" s="20" t="s">
        <v>165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20" t="s">
        <v>79</v>
      </c>
      <c r="BK233" s="229">
        <f>ROUND(I233*H233,2)</f>
        <v>0</v>
      </c>
      <c r="BL233" s="20" t="s">
        <v>311</v>
      </c>
      <c r="BM233" s="228" t="s">
        <v>1728</v>
      </c>
    </row>
    <row r="234" s="2" customFormat="1">
      <c r="A234" s="41"/>
      <c r="B234" s="42"/>
      <c r="C234" s="43"/>
      <c r="D234" s="237" t="s">
        <v>1463</v>
      </c>
      <c r="E234" s="43"/>
      <c r="F234" s="301" t="s">
        <v>1729</v>
      </c>
      <c r="G234" s="43"/>
      <c r="H234" s="43"/>
      <c r="I234" s="232"/>
      <c r="J234" s="43"/>
      <c r="K234" s="43"/>
      <c r="L234" s="47"/>
      <c r="M234" s="233"/>
      <c r="N234" s="23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1463</v>
      </c>
      <c r="AU234" s="20" t="s">
        <v>84</v>
      </c>
    </row>
    <row r="235" s="13" customFormat="1">
      <c r="A235" s="13"/>
      <c r="B235" s="235"/>
      <c r="C235" s="236"/>
      <c r="D235" s="237" t="s">
        <v>176</v>
      </c>
      <c r="E235" s="238" t="s">
        <v>19</v>
      </c>
      <c r="F235" s="239" t="s">
        <v>1721</v>
      </c>
      <c r="G235" s="236"/>
      <c r="H235" s="240">
        <v>10.5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176</v>
      </c>
      <c r="AU235" s="246" t="s">
        <v>84</v>
      </c>
      <c r="AV235" s="13" t="s">
        <v>84</v>
      </c>
      <c r="AW235" s="13" t="s">
        <v>33</v>
      </c>
      <c r="AX235" s="13" t="s">
        <v>79</v>
      </c>
      <c r="AY235" s="246" t="s">
        <v>165</v>
      </c>
    </row>
    <row r="236" s="2" customFormat="1" ht="16.5" customHeight="1">
      <c r="A236" s="41"/>
      <c r="B236" s="42"/>
      <c r="C236" s="279" t="s">
        <v>682</v>
      </c>
      <c r="D236" s="279" t="s">
        <v>322</v>
      </c>
      <c r="E236" s="280" t="s">
        <v>1730</v>
      </c>
      <c r="F236" s="281" t="s">
        <v>1731</v>
      </c>
      <c r="G236" s="282" t="s">
        <v>180</v>
      </c>
      <c r="H236" s="283">
        <v>8.4000000000000004</v>
      </c>
      <c r="I236" s="284"/>
      <c r="J236" s="285">
        <f>ROUND(I236*H236,2)</f>
        <v>0</v>
      </c>
      <c r="K236" s="281" t="s">
        <v>171</v>
      </c>
      <c r="L236" s="286"/>
      <c r="M236" s="287" t="s">
        <v>19</v>
      </c>
      <c r="N236" s="288" t="s">
        <v>43</v>
      </c>
      <c r="O236" s="87"/>
      <c r="P236" s="226">
        <f>O236*H236</f>
        <v>0</v>
      </c>
      <c r="Q236" s="226">
        <v>5.0000000000000002E-05</v>
      </c>
      <c r="R236" s="226">
        <f>Q236*H236</f>
        <v>0.00042000000000000002</v>
      </c>
      <c r="S236" s="226">
        <v>0</v>
      </c>
      <c r="T236" s="22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8" t="s">
        <v>325</v>
      </c>
      <c r="AT236" s="228" t="s">
        <v>322</v>
      </c>
      <c r="AU236" s="228" t="s">
        <v>84</v>
      </c>
      <c r="AY236" s="20" t="s">
        <v>165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20" t="s">
        <v>79</v>
      </c>
      <c r="BK236" s="229">
        <f>ROUND(I236*H236,2)</f>
        <v>0</v>
      </c>
      <c r="BL236" s="20" t="s">
        <v>311</v>
      </c>
      <c r="BM236" s="228" t="s">
        <v>1732</v>
      </c>
    </row>
    <row r="237" s="2" customFormat="1">
      <c r="A237" s="41"/>
      <c r="B237" s="42"/>
      <c r="C237" s="43"/>
      <c r="D237" s="237" t="s">
        <v>1463</v>
      </c>
      <c r="E237" s="43"/>
      <c r="F237" s="301" t="s">
        <v>1733</v>
      </c>
      <c r="G237" s="43"/>
      <c r="H237" s="43"/>
      <c r="I237" s="232"/>
      <c r="J237" s="43"/>
      <c r="K237" s="43"/>
      <c r="L237" s="47"/>
      <c r="M237" s="233"/>
      <c r="N237" s="23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1463</v>
      </c>
      <c r="AU237" s="20" t="s">
        <v>84</v>
      </c>
    </row>
    <row r="238" s="13" customFormat="1">
      <c r="A238" s="13"/>
      <c r="B238" s="235"/>
      <c r="C238" s="236"/>
      <c r="D238" s="237" t="s">
        <v>176</v>
      </c>
      <c r="E238" s="238" t="s">
        <v>19</v>
      </c>
      <c r="F238" s="239" t="s">
        <v>1734</v>
      </c>
      <c r="G238" s="236"/>
      <c r="H238" s="240">
        <v>8.4000000000000004</v>
      </c>
      <c r="I238" s="241"/>
      <c r="J238" s="236"/>
      <c r="K238" s="236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176</v>
      </c>
      <c r="AU238" s="246" t="s">
        <v>84</v>
      </c>
      <c r="AV238" s="13" t="s">
        <v>84</v>
      </c>
      <c r="AW238" s="13" t="s">
        <v>33</v>
      </c>
      <c r="AX238" s="13" t="s">
        <v>79</v>
      </c>
      <c r="AY238" s="246" t="s">
        <v>165</v>
      </c>
    </row>
    <row r="239" s="2" customFormat="1" ht="16.5" customHeight="1">
      <c r="A239" s="41"/>
      <c r="B239" s="42"/>
      <c r="C239" s="217" t="s">
        <v>686</v>
      </c>
      <c r="D239" s="217" t="s">
        <v>167</v>
      </c>
      <c r="E239" s="218" t="s">
        <v>1735</v>
      </c>
      <c r="F239" s="219" t="s">
        <v>1736</v>
      </c>
      <c r="G239" s="220" t="s">
        <v>314</v>
      </c>
      <c r="H239" s="221">
        <v>2</v>
      </c>
      <c r="I239" s="222"/>
      <c r="J239" s="223">
        <f>ROUND(I239*H239,2)</f>
        <v>0</v>
      </c>
      <c r="K239" s="219" t="s">
        <v>171</v>
      </c>
      <c r="L239" s="47"/>
      <c r="M239" s="224" t="s">
        <v>19</v>
      </c>
      <c r="N239" s="225" t="s">
        <v>43</v>
      </c>
      <c r="O239" s="87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8" t="s">
        <v>311</v>
      </c>
      <c r="AT239" s="228" t="s">
        <v>167</v>
      </c>
      <c r="AU239" s="228" t="s">
        <v>84</v>
      </c>
      <c r="AY239" s="20" t="s">
        <v>165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20" t="s">
        <v>79</v>
      </c>
      <c r="BK239" s="229">
        <f>ROUND(I239*H239,2)</f>
        <v>0</v>
      </c>
      <c r="BL239" s="20" t="s">
        <v>311</v>
      </c>
      <c r="BM239" s="228" t="s">
        <v>1737</v>
      </c>
    </row>
    <row r="240" s="2" customFormat="1">
      <c r="A240" s="41"/>
      <c r="B240" s="42"/>
      <c r="C240" s="43"/>
      <c r="D240" s="230" t="s">
        <v>174</v>
      </c>
      <c r="E240" s="43"/>
      <c r="F240" s="231" t="s">
        <v>1738</v>
      </c>
      <c r="G240" s="43"/>
      <c r="H240" s="43"/>
      <c r="I240" s="232"/>
      <c r="J240" s="43"/>
      <c r="K240" s="43"/>
      <c r="L240" s="47"/>
      <c r="M240" s="233"/>
      <c r="N240" s="23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174</v>
      </c>
      <c r="AU240" s="20" t="s">
        <v>84</v>
      </c>
    </row>
    <row r="241" s="2" customFormat="1" ht="16.5" customHeight="1">
      <c r="A241" s="41"/>
      <c r="B241" s="42"/>
      <c r="C241" s="279" t="s">
        <v>692</v>
      </c>
      <c r="D241" s="279" t="s">
        <v>322</v>
      </c>
      <c r="E241" s="280" t="s">
        <v>1739</v>
      </c>
      <c r="F241" s="281" t="s">
        <v>1740</v>
      </c>
      <c r="G241" s="282" t="s">
        <v>314</v>
      </c>
      <c r="H241" s="283">
        <v>2</v>
      </c>
      <c r="I241" s="284"/>
      <c r="J241" s="285">
        <f>ROUND(I241*H241,2)</f>
        <v>0</v>
      </c>
      <c r="K241" s="281" t="s">
        <v>171</v>
      </c>
      <c r="L241" s="286"/>
      <c r="M241" s="287" t="s">
        <v>19</v>
      </c>
      <c r="N241" s="288" t="s">
        <v>43</v>
      </c>
      <c r="O241" s="87"/>
      <c r="P241" s="226">
        <f>O241*H241</f>
        <v>0</v>
      </c>
      <c r="Q241" s="226">
        <v>0.00013999999999999999</v>
      </c>
      <c r="R241" s="226">
        <f>Q241*H241</f>
        <v>0.00027999999999999998</v>
      </c>
      <c r="S241" s="226">
        <v>0</v>
      </c>
      <c r="T241" s="22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8" t="s">
        <v>325</v>
      </c>
      <c r="AT241" s="228" t="s">
        <v>322</v>
      </c>
      <c r="AU241" s="228" t="s">
        <v>84</v>
      </c>
      <c r="AY241" s="20" t="s">
        <v>165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20" t="s">
        <v>79</v>
      </c>
      <c r="BK241" s="229">
        <f>ROUND(I241*H241,2)</f>
        <v>0</v>
      </c>
      <c r="BL241" s="20" t="s">
        <v>311</v>
      </c>
      <c r="BM241" s="228" t="s">
        <v>1741</v>
      </c>
    </row>
    <row r="242" s="2" customFormat="1">
      <c r="A242" s="41"/>
      <c r="B242" s="42"/>
      <c r="C242" s="43"/>
      <c r="D242" s="237" t="s">
        <v>1463</v>
      </c>
      <c r="E242" s="43"/>
      <c r="F242" s="301" t="s">
        <v>1742</v>
      </c>
      <c r="G242" s="43"/>
      <c r="H242" s="43"/>
      <c r="I242" s="232"/>
      <c r="J242" s="43"/>
      <c r="K242" s="43"/>
      <c r="L242" s="47"/>
      <c r="M242" s="233"/>
      <c r="N242" s="23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1463</v>
      </c>
      <c r="AU242" s="20" t="s">
        <v>84</v>
      </c>
    </row>
    <row r="243" s="2" customFormat="1" ht="16.5" customHeight="1">
      <c r="A243" s="41"/>
      <c r="B243" s="42"/>
      <c r="C243" s="217" t="s">
        <v>700</v>
      </c>
      <c r="D243" s="217" t="s">
        <v>167</v>
      </c>
      <c r="E243" s="218" t="s">
        <v>1743</v>
      </c>
      <c r="F243" s="219" t="s">
        <v>1744</v>
      </c>
      <c r="G243" s="220" t="s">
        <v>314</v>
      </c>
      <c r="H243" s="221">
        <v>4</v>
      </c>
      <c r="I243" s="222"/>
      <c r="J243" s="223">
        <f>ROUND(I243*H243,2)</f>
        <v>0</v>
      </c>
      <c r="K243" s="219" t="s">
        <v>171</v>
      </c>
      <c r="L243" s="47"/>
      <c r="M243" s="224" t="s">
        <v>19</v>
      </c>
      <c r="N243" s="225" t="s">
        <v>43</v>
      </c>
      <c r="O243" s="87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8" t="s">
        <v>311</v>
      </c>
      <c r="AT243" s="228" t="s">
        <v>167</v>
      </c>
      <c r="AU243" s="228" t="s">
        <v>84</v>
      </c>
      <c r="AY243" s="20" t="s">
        <v>165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20" t="s">
        <v>79</v>
      </c>
      <c r="BK243" s="229">
        <f>ROUND(I243*H243,2)</f>
        <v>0</v>
      </c>
      <c r="BL243" s="20" t="s">
        <v>311</v>
      </c>
      <c r="BM243" s="228" t="s">
        <v>1745</v>
      </c>
    </row>
    <row r="244" s="2" customFormat="1">
      <c r="A244" s="41"/>
      <c r="B244" s="42"/>
      <c r="C244" s="43"/>
      <c r="D244" s="230" t="s">
        <v>174</v>
      </c>
      <c r="E244" s="43"/>
      <c r="F244" s="231" t="s">
        <v>1746</v>
      </c>
      <c r="G244" s="43"/>
      <c r="H244" s="43"/>
      <c r="I244" s="232"/>
      <c r="J244" s="43"/>
      <c r="K244" s="43"/>
      <c r="L244" s="47"/>
      <c r="M244" s="233"/>
      <c r="N244" s="23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174</v>
      </c>
      <c r="AU244" s="20" t="s">
        <v>84</v>
      </c>
    </row>
    <row r="245" s="2" customFormat="1" ht="16.5" customHeight="1">
      <c r="A245" s="41"/>
      <c r="B245" s="42"/>
      <c r="C245" s="279" t="s">
        <v>706</v>
      </c>
      <c r="D245" s="279" t="s">
        <v>322</v>
      </c>
      <c r="E245" s="280" t="s">
        <v>1747</v>
      </c>
      <c r="F245" s="281" t="s">
        <v>1748</v>
      </c>
      <c r="G245" s="282" t="s">
        <v>314</v>
      </c>
      <c r="H245" s="283">
        <v>2</v>
      </c>
      <c r="I245" s="284"/>
      <c r="J245" s="285">
        <f>ROUND(I245*H245,2)</f>
        <v>0</v>
      </c>
      <c r="K245" s="281" t="s">
        <v>171</v>
      </c>
      <c r="L245" s="286"/>
      <c r="M245" s="287" t="s">
        <v>19</v>
      </c>
      <c r="N245" s="288" t="s">
        <v>43</v>
      </c>
      <c r="O245" s="87"/>
      <c r="P245" s="226">
        <f>O245*H245</f>
        <v>0</v>
      </c>
      <c r="Q245" s="226">
        <v>0.00040000000000000002</v>
      </c>
      <c r="R245" s="226">
        <f>Q245*H245</f>
        <v>0.00080000000000000004</v>
      </c>
      <c r="S245" s="226">
        <v>0</v>
      </c>
      <c r="T245" s="22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8" t="s">
        <v>325</v>
      </c>
      <c r="AT245" s="228" t="s">
        <v>322</v>
      </c>
      <c r="AU245" s="228" t="s">
        <v>84</v>
      </c>
      <c r="AY245" s="20" t="s">
        <v>165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20" t="s">
        <v>79</v>
      </c>
      <c r="BK245" s="229">
        <f>ROUND(I245*H245,2)</f>
        <v>0</v>
      </c>
      <c r="BL245" s="20" t="s">
        <v>311</v>
      </c>
      <c r="BM245" s="228" t="s">
        <v>1749</v>
      </c>
    </row>
    <row r="246" s="2" customFormat="1" ht="16.5" customHeight="1">
      <c r="A246" s="41"/>
      <c r="B246" s="42"/>
      <c r="C246" s="279" t="s">
        <v>711</v>
      </c>
      <c r="D246" s="279" t="s">
        <v>322</v>
      </c>
      <c r="E246" s="280" t="s">
        <v>1750</v>
      </c>
      <c r="F246" s="281" t="s">
        <v>1751</v>
      </c>
      <c r="G246" s="282" t="s">
        <v>314</v>
      </c>
      <c r="H246" s="283">
        <v>2</v>
      </c>
      <c r="I246" s="284"/>
      <c r="J246" s="285">
        <f>ROUND(I246*H246,2)</f>
        <v>0</v>
      </c>
      <c r="K246" s="281" t="s">
        <v>171</v>
      </c>
      <c r="L246" s="286"/>
      <c r="M246" s="287" t="s">
        <v>19</v>
      </c>
      <c r="N246" s="288" t="s">
        <v>43</v>
      </c>
      <c r="O246" s="87"/>
      <c r="P246" s="226">
        <f>O246*H246</f>
        <v>0</v>
      </c>
      <c r="Q246" s="226">
        <v>1.0000000000000001E-05</v>
      </c>
      <c r="R246" s="226">
        <f>Q246*H246</f>
        <v>2.0000000000000002E-05</v>
      </c>
      <c r="S246" s="226">
        <v>0</v>
      </c>
      <c r="T246" s="22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8" t="s">
        <v>325</v>
      </c>
      <c r="AT246" s="228" t="s">
        <v>322</v>
      </c>
      <c r="AU246" s="228" t="s">
        <v>84</v>
      </c>
      <c r="AY246" s="20" t="s">
        <v>165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20" t="s">
        <v>79</v>
      </c>
      <c r="BK246" s="229">
        <f>ROUND(I246*H246,2)</f>
        <v>0</v>
      </c>
      <c r="BL246" s="20" t="s">
        <v>311</v>
      </c>
      <c r="BM246" s="228" t="s">
        <v>1752</v>
      </c>
    </row>
    <row r="247" s="2" customFormat="1" ht="16.5" customHeight="1">
      <c r="A247" s="41"/>
      <c r="B247" s="42"/>
      <c r="C247" s="217" t="s">
        <v>716</v>
      </c>
      <c r="D247" s="217" t="s">
        <v>167</v>
      </c>
      <c r="E247" s="218" t="s">
        <v>1753</v>
      </c>
      <c r="F247" s="219" t="s">
        <v>1754</v>
      </c>
      <c r="G247" s="220" t="s">
        <v>314</v>
      </c>
      <c r="H247" s="221">
        <v>1</v>
      </c>
      <c r="I247" s="222"/>
      <c r="J247" s="223">
        <f>ROUND(I247*H247,2)</f>
        <v>0</v>
      </c>
      <c r="K247" s="219" t="s">
        <v>171</v>
      </c>
      <c r="L247" s="47"/>
      <c r="M247" s="224" t="s">
        <v>19</v>
      </c>
      <c r="N247" s="225" t="s">
        <v>43</v>
      </c>
      <c r="O247" s="87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8" t="s">
        <v>311</v>
      </c>
      <c r="AT247" s="228" t="s">
        <v>167</v>
      </c>
      <c r="AU247" s="228" t="s">
        <v>84</v>
      </c>
      <c r="AY247" s="20" t="s">
        <v>165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20" t="s">
        <v>79</v>
      </c>
      <c r="BK247" s="229">
        <f>ROUND(I247*H247,2)</f>
        <v>0</v>
      </c>
      <c r="BL247" s="20" t="s">
        <v>311</v>
      </c>
      <c r="BM247" s="228" t="s">
        <v>1755</v>
      </c>
    </row>
    <row r="248" s="2" customFormat="1">
      <c r="A248" s="41"/>
      <c r="B248" s="42"/>
      <c r="C248" s="43"/>
      <c r="D248" s="230" t="s">
        <v>174</v>
      </c>
      <c r="E248" s="43"/>
      <c r="F248" s="231" t="s">
        <v>1756</v>
      </c>
      <c r="G248" s="43"/>
      <c r="H248" s="43"/>
      <c r="I248" s="232"/>
      <c r="J248" s="43"/>
      <c r="K248" s="43"/>
      <c r="L248" s="47"/>
      <c r="M248" s="233"/>
      <c r="N248" s="23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174</v>
      </c>
      <c r="AU248" s="20" t="s">
        <v>84</v>
      </c>
    </row>
    <row r="249" s="2" customFormat="1" ht="16.5" customHeight="1">
      <c r="A249" s="41"/>
      <c r="B249" s="42"/>
      <c r="C249" s="279" t="s">
        <v>723</v>
      </c>
      <c r="D249" s="279" t="s">
        <v>322</v>
      </c>
      <c r="E249" s="280" t="s">
        <v>1757</v>
      </c>
      <c r="F249" s="281" t="s">
        <v>1758</v>
      </c>
      <c r="G249" s="282" t="s">
        <v>314</v>
      </c>
      <c r="H249" s="283">
        <v>1</v>
      </c>
      <c r="I249" s="284"/>
      <c r="J249" s="285">
        <f>ROUND(I249*H249,2)</f>
        <v>0</v>
      </c>
      <c r="K249" s="281" t="s">
        <v>171</v>
      </c>
      <c r="L249" s="286"/>
      <c r="M249" s="287" t="s">
        <v>19</v>
      </c>
      <c r="N249" s="288" t="s">
        <v>43</v>
      </c>
      <c r="O249" s="87"/>
      <c r="P249" s="226">
        <f>O249*H249</f>
        <v>0</v>
      </c>
      <c r="Q249" s="226">
        <v>0.0016000000000000001</v>
      </c>
      <c r="R249" s="226">
        <f>Q249*H249</f>
        <v>0.0016000000000000001</v>
      </c>
      <c r="S249" s="226">
        <v>0</v>
      </c>
      <c r="T249" s="22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8" t="s">
        <v>325</v>
      </c>
      <c r="AT249" s="228" t="s">
        <v>322</v>
      </c>
      <c r="AU249" s="228" t="s">
        <v>84</v>
      </c>
      <c r="AY249" s="20" t="s">
        <v>165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20" t="s">
        <v>79</v>
      </c>
      <c r="BK249" s="229">
        <f>ROUND(I249*H249,2)</f>
        <v>0</v>
      </c>
      <c r="BL249" s="20" t="s">
        <v>311</v>
      </c>
      <c r="BM249" s="228" t="s">
        <v>1759</v>
      </c>
    </row>
    <row r="250" s="2" customFormat="1" ht="16.5" customHeight="1">
      <c r="A250" s="41"/>
      <c r="B250" s="42"/>
      <c r="C250" s="279" t="s">
        <v>729</v>
      </c>
      <c r="D250" s="279" t="s">
        <v>322</v>
      </c>
      <c r="E250" s="280" t="s">
        <v>1760</v>
      </c>
      <c r="F250" s="281" t="s">
        <v>1761</v>
      </c>
      <c r="G250" s="282" t="s">
        <v>314</v>
      </c>
      <c r="H250" s="283">
        <v>4</v>
      </c>
      <c r="I250" s="284"/>
      <c r="J250" s="285">
        <f>ROUND(I250*H250,2)</f>
        <v>0</v>
      </c>
      <c r="K250" s="281" t="s">
        <v>19</v>
      </c>
      <c r="L250" s="286"/>
      <c r="M250" s="287" t="s">
        <v>19</v>
      </c>
      <c r="N250" s="288" t="s">
        <v>43</v>
      </c>
      <c r="O250" s="87"/>
      <c r="P250" s="226">
        <f>O250*H250</f>
        <v>0</v>
      </c>
      <c r="Q250" s="226">
        <v>0.0016000000000000001</v>
      </c>
      <c r="R250" s="226">
        <f>Q250*H250</f>
        <v>0.0064000000000000003</v>
      </c>
      <c r="S250" s="226">
        <v>0</v>
      </c>
      <c r="T250" s="22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8" t="s">
        <v>325</v>
      </c>
      <c r="AT250" s="228" t="s">
        <v>322</v>
      </c>
      <c r="AU250" s="228" t="s">
        <v>84</v>
      </c>
      <c r="AY250" s="20" t="s">
        <v>165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20" t="s">
        <v>79</v>
      </c>
      <c r="BK250" s="229">
        <f>ROUND(I250*H250,2)</f>
        <v>0</v>
      </c>
      <c r="BL250" s="20" t="s">
        <v>311</v>
      </c>
      <c r="BM250" s="228" t="s">
        <v>1762</v>
      </c>
    </row>
    <row r="251" s="12" customFormat="1" ht="25.92" customHeight="1">
      <c r="A251" s="12"/>
      <c r="B251" s="201"/>
      <c r="C251" s="202"/>
      <c r="D251" s="203" t="s">
        <v>71</v>
      </c>
      <c r="E251" s="204" t="s">
        <v>942</v>
      </c>
      <c r="F251" s="204" t="s">
        <v>943</v>
      </c>
      <c r="G251" s="202"/>
      <c r="H251" s="202"/>
      <c r="I251" s="205"/>
      <c r="J251" s="206">
        <f>BK251</f>
        <v>0</v>
      </c>
      <c r="K251" s="202"/>
      <c r="L251" s="207"/>
      <c r="M251" s="208"/>
      <c r="N251" s="209"/>
      <c r="O251" s="209"/>
      <c r="P251" s="210">
        <f>SUM(P252:P255)</f>
        <v>0</v>
      </c>
      <c r="Q251" s="209"/>
      <c r="R251" s="210">
        <f>SUM(R252:R255)</f>
        <v>0</v>
      </c>
      <c r="S251" s="209"/>
      <c r="T251" s="211">
        <f>SUM(T252:T255)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2" t="s">
        <v>105</v>
      </c>
      <c r="AT251" s="213" t="s">
        <v>71</v>
      </c>
      <c r="AU251" s="213" t="s">
        <v>72</v>
      </c>
      <c r="AY251" s="212" t="s">
        <v>165</v>
      </c>
      <c r="BK251" s="214">
        <f>SUM(BK252:BK255)</f>
        <v>0</v>
      </c>
    </row>
    <row r="252" s="2" customFormat="1" ht="24.15" customHeight="1">
      <c r="A252" s="41"/>
      <c r="B252" s="42"/>
      <c r="C252" s="217" t="s">
        <v>738</v>
      </c>
      <c r="D252" s="217" t="s">
        <v>167</v>
      </c>
      <c r="E252" s="218" t="s">
        <v>1763</v>
      </c>
      <c r="F252" s="219" t="s">
        <v>1764</v>
      </c>
      <c r="G252" s="220" t="s">
        <v>314</v>
      </c>
      <c r="H252" s="221">
        <v>1</v>
      </c>
      <c r="I252" s="222"/>
      <c r="J252" s="223">
        <f>ROUND(I252*H252,2)</f>
        <v>0</v>
      </c>
      <c r="K252" s="219" t="s">
        <v>19</v>
      </c>
      <c r="L252" s="47"/>
      <c r="M252" s="224" t="s">
        <v>19</v>
      </c>
      <c r="N252" s="225" t="s">
        <v>43</v>
      </c>
      <c r="O252" s="87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8" t="s">
        <v>938</v>
      </c>
      <c r="AT252" s="228" t="s">
        <v>167</v>
      </c>
      <c r="AU252" s="228" t="s">
        <v>79</v>
      </c>
      <c r="AY252" s="20" t="s">
        <v>165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20" t="s">
        <v>79</v>
      </c>
      <c r="BK252" s="229">
        <f>ROUND(I252*H252,2)</f>
        <v>0</v>
      </c>
      <c r="BL252" s="20" t="s">
        <v>938</v>
      </c>
      <c r="BM252" s="228" t="s">
        <v>1765</v>
      </c>
    </row>
    <row r="253" s="2" customFormat="1" ht="33" customHeight="1">
      <c r="A253" s="41"/>
      <c r="B253" s="42"/>
      <c r="C253" s="217" t="s">
        <v>743</v>
      </c>
      <c r="D253" s="217" t="s">
        <v>167</v>
      </c>
      <c r="E253" s="218" t="s">
        <v>1766</v>
      </c>
      <c r="F253" s="219" t="s">
        <v>1767</v>
      </c>
      <c r="G253" s="220" t="s">
        <v>314</v>
      </c>
      <c r="H253" s="221">
        <v>1</v>
      </c>
      <c r="I253" s="222"/>
      <c r="J253" s="223">
        <f>ROUND(I253*H253,2)</f>
        <v>0</v>
      </c>
      <c r="K253" s="219" t="s">
        <v>19</v>
      </c>
      <c r="L253" s="47"/>
      <c r="M253" s="224" t="s">
        <v>19</v>
      </c>
      <c r="N253" s="225" t="s">
        <v>43</v>
      </c>
      <c r="O253" s="87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8" t="s">
        <v>938</v>
      </c>
      <c r="AT253" s="228" t="s">
        <v>167</v>
      </c>
      <c r="AU253" s="228" t="s">
        <v>79</v>
      </c>
      <c r="AY253" s="20" t="s">
        <v>165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20" t="s">
        <v>79</v>
      </c>
      <c r="BK253" s="229">
        <f>ROUND(I253*H253,2)</f>
        <v>0</v>
      </c>
      <c r="BL253" s="20" t="s">
        <v>938</v>
      </c>
      <c r="BM253" s="228" t="s">
        <v>1768</v>
      </c>
    </row>
    <row r="254" s="2" customFormat="1" ht="16.5" customHeight="1">
      <c r="A254" s="41"/>
      <c r="B254" s="42"/>
      <c r="C254" s="217" t="s">
        <v>752</v>
      </c>
      <c r="D254" s="217" t="s">
        <v>167</v>
      </c>
      <c r="E254" s="218" t="s">
        <v>1769</v>
      </c>
      <c r="F254" s="219" t="s">
        <v>1770</v>
      </c>
      <c r="G254" s="220" t="s">
        <v>314</v>
      </c>
      <c r="H254" s="221">
        <v>1</v>
      </c>
      <c r="I254" s="222"/>
      <c r="J254" s="223">
        <f>ROUND(I254*H254,2)</f>
        <v>0</v>
      </c>
      <c r="K254" s="219" t="s">
        <v>19</v>
      </c>
      <c r="L254" s="47"/>
      <c r="M254" s="224" t="s">
        <v>19</v>
      </c>
      <c r="N254" s="225" t="s">
        <v>43</v>
      </c>
      <c r="O254" s="87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8" t="s">
        <v>938</v>
      </c>
      <c r="AT254" s="228" t="s">
        <v>167</v>
      </c>
      <c r="AU254" s="228" t="s">
        <v>79</v>
      </c>
      <c r="AY254" s="20" t="s">
        <v>165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20" t="s">
        <v>79</v>
      </c>
      <c r="BK254" s="229">
        <f>ROUND(I254*H254,2)</f>
        <v>0</v>
      </c>
      <c r="BL254" s="20" t="s">
        <v>938</v>
      </c>
      <c r="BM254" s="228" t="s">
        <v>1771</v>
      </c>
    </row>
    <row r="255" s="2" customFormat="1" ht="16.5" customHeight="1">
      <c r="A255" s="41"/>
      <c r="B255" s="42"/>
      <c r="C255" s="217" t="s">
        <v>756</v>
      </c>
      <c r="D255" s="217" t="s">
        <v>167</v>
      </c>
      <c r="E255" s="218" t="s">
        <v>1772</v>
      </c>
      <c r="F255" s="219" t="s">
        <v>1773</v>
      </c>
      <c r="G255" s="220" t="s">
        <v>314</v>
      </c>
      <c r="H255" s="221">
        <v>1</v>
      </c>
      <c r="I255" s="222"/>
      <c r="J255" s="223">
        <f>ROUND(I255*H255,2)</f>
        <v>0</v>
      </c>
      <c r="K255" s="219" t="s">
        <v>19</v>
      </c>
      <c r="L255" s="47"/>
      <c r="M255" s="302" t="s">
        <v>19</v>
      </c>
      <c r="N255" s="303" t="s">
        <v>43</v>
      </c>
      <c r="O255" s="298"/>
      <c r="P255" s="299">
        <f>O255*H255</f>
        <v>0</v>
      </c>
      <c r="Q255" s="299">
        <v>0</v>
      </c>
      <c r="R255" s="299">
        <f>Q255*H255</f>
        <v>0</v>
      </c>
      <c r="S255" s="299">
        <v>0</v>
      </c>
      <c r="T255" s="300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8" t="s">
        <v>1774</v>
      </c>
      <c r="AT255" s="228" t="s">
        <v>167</v>
      </c>
      <c r="AU255" s="228" t="s">
        <v>79</v>
      </c>
      <c r="AY255" s="20" t="s">
        <v>165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20" t="s">
        <v>79</v>
      </c>
      <c r="BK255" s="229">
        <f>ROUND(I255*H255,2)</f>
        <v>0</v>
      </c>
      <c r="BL255" s="20" t="s">
        <v>1774</v>
      </c>
      <c r="BM255" s="228" t="s">
        <v>1775</v>
      </c>
    </row>
    <row r="256" s="2" customFormat="1" ht="6.96" customHeight="1">
      <c r="A256" s="41"/>
      <c r="B256" s="62"/>
      <c r="C256" s="63"/>
      <c r="D256" s="63"/>
      <c r="E256" s="63"/>
      <c r="F256" s="63"/>
      <c r="G256" s="63"/>
      <c r="H256" s="63"/>
      <c r="I256" s="63"/>
      <c r="J256" s="63"/>
      <c r="K256" s="63"/>
      <c r="L256" s="47"/>
      <c r="M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</row>
  </sheetData>
  <sheetProtection sheet="1" autoFilter="0" formatColumns="0" formatRows="0" objects="1" scenarios="1" spinCount="100000" saltValue="UroQnPt5aIZErigXPhk31lRLCRmlCqD0xG30ARIGsVNGqskpnImQ6WJ71QJxP1gKmoZ531zVKtWeJXIeS17SNA==" hashValue="nMUt43M0l2sRTweRIRfBYX8wPYTB+iB9HOZOiPk3NzrduDPGPTxh0P79ar2M0yDs1eP3PplPomlGs349nPOmTQ==" algorithmName="SHA-512" password="CC35"/>
  <autoFilter ref="C96:K25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hyperlinks>
    <hyperlink ref="F101" r:id="rId1" display="https://podminky.urs.cz/item/CS_URS_2024_02/741110001"/>
    <hyperlink ref="F107" r:id="rId2" display="https://podminky.urs.cz/item/CS_URS_2024_02/741112001"/>
    <hyperlink ref="F110" r:id="rId3" display="https://podminky.urs.cz/item/CS_URS_2024_02/741112061"/>
    <hyperlink ref="F113" r:id="rId4" display="https://podminky.urs.cz/item/CS_URS_2024_02/741122015"/>
    <hyperlink ref="F118" r:id="rId5" display="https://podminky.urs.cz/item/CS_URS_2024_02/741122016"/>
    <hyperlink ref="F126" r:id="rId6" display="https://podminky.urs.cz/item/CS_URS_2024_02/741122025"/>
    <hyperlink ref="F131" r:id="rId7" display="https://podminky.urs.cz/item/CS_URS_2024_02/741122031"/>
    <hyperlink ref="F136" r:id="rId8" display="https://podminky.urs.cz/item/CS_URS_2024_02/741122033"/>
    <hyperlink ref="F143" r:id="rId9" display="https://podminky.urs.cz/item/CS_URS_2024_02/741130001"/>
    <hyperlink ref="F145" r:id="rId10" display="https://podminky.urs.cz/item/CS_URS_2024_02/741130003"/>
    <hyperlink ref="F147" r:id="rId11" display="https://podminky.urs.cz/item/CS_URS_2024_02/741130005"/>
    <hyperlink ref="F149" r:id="rId12" display="https://podminky.urs.cz/item/CS_URS_2024_02/741130007"/>
    <hyperlink ref="F151" r:id="rId13" display="https://podminky.urs.cz/item/CS_URS_2024_02/741136001"/>
    <hyperlink ref="F154" r:id="rId14" display="https://podminky.urs.cz/item/CS_URS_2024_02/741210001"/>
    <hyperlink ref="F164" r:id="rId15" display="https://podminky.urs.cz/item/CS_URS_2024_02/741310021"/>
    <hyperlink ref="F169" r:id="rId16" display="https://podminky.urs.cz/item/CS_URS_2024_02/741310025"/>
    <hyperlink ref="F172" r:id="rId17" display="https://podminky.urs.cz/item/CS_URS_2024_02/741310101"/>
    <hyperlink ref="F177" r:id="rId18" display="https://podminky.urs.cz/item/CS_URS_2024_02/741310122"/>
    <hyperlink ref="F182" r:id="rId19" display="https://podminky.urs.cz/item/CS_URS_2024_02/741310125"/>
    <hyperlink ref="F187" r:id="rId20" display="https://podminky.urs.cz/item/CS_URS_2024_02/741310501"/>
    <hyperlink ref="F190" r:id="rId21" display="https://podminky.urs.cz/item/CS_URS_2024_02/741313042"/>
    <hyperlink ref="F193" r:id="rId22" display="https://podminky.urs.cz/item/CS_URS_2024_02/741313044"/>
    <hyperlink ref="F196" r:id="rId23" display="https://podminky.urs.cz/item/CS_URS_2024_02/741372062"/>
    <hyperlink ref="F210" r:id="rId24" display="https://podminky.urs.cz/item/CS_URS_2024_02/468081321"/>
    <hyperlink ref="F212" r:id="rId25" display="https://podminky.urs.cz/item/CS_URS_2024_02/468081322"/>
    <hyperlink ref="F214" r:id="rId26" display="https://podminky.urs.cz/item/CS_URS_2024_02/468082212"/>
    <hyperlink ref="F216" r:id="rId27" display="https://podminky.urs.cz/item/CS_URS_2024_02/468094111"/>
    <hyperlink ref="F218" r:id="rId28" display="https://podminky.urs.cz/item/CS_URS_2024_02/468101411"/>
    <hyperlink ref="F222" r:id="rId29" display="https://podminky.urs.cz/item/CS_URS_2024_02/742110002"/>
    <hyperlink ref="F226" r:id="rId30" display="https://podminky.urs.cz/item/CS_URS_2024_02/742121001"/>
    <hyperlink ref="F240" r:id="rId31" display="https://podminky.urs.cz/item/CS_URS_2024_02/742210121"/>
    <hyperlink ref="F244" r:id="rId32" display="https://podminky.urs.cz/item/CS_URS_2024_02/742310006"/>
    <hyperlink ref="F248" r:id="rId33" display="https://podminky.urs.cz/item/CS_URS_2024_02/7423200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Karlovice ON - oprava bytových jednotek</v>
      </c>
      <c r="F7" s="146"/>
      <c r="G7" s="146"/>
      <c r="H7" s="146"/>
      <c r="L7" s="23"/>
    </row>
    <row r="8" s="2" customFormat="1" ht="12" customHeight="1">
      <c r="A8" s="41"/>
      <c r="B8" s="47"/>
      <c r="C8" s="41"/>
      <c r="D8" s="146" t="s">
        <v>114</v>
      </c>
      <c r="E8" s="41"/>
      <c r="F8" s="41"/>
      <c r="G8" s="41"/>
      <c r="H8" s="41"/>
      <c r="I8" s="41"/>
      <c r="J8" s="41"/>
      <c r="K8" s="41"/>
      <c r="L8" s="149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50" t="s">
        <v>1776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6" t="s">
        <v>18</v>
      </c>
      <c r="E11" s="41"/>
      <c r="F11" s="136" t="s">
        <v>19</v>
      </c>
      <c r="G11" s="41"/>
      <c r="H11" s="41"/>
      <c r="I11" s="146" t="s">
        <v>20</v>
      </c>
      <c r="J11" s="136" t="s">
        <v>19</v>
      </c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21</v>
      </c>
      <c r="E12" s="41"/>
      <c r="F12" s="136" t="s">
        <v>22</v>
      </c>
      <c r="G12" s="41"/>
      <c r="H12" s="41"/>
      <c r="I12" s="146" t="s">
        <v>23</v>
      </c>
      <c r="J12" s="151" t="str">
        <f>'Rekapitulace stavby'!AN8</f>
        <v>5. 9. 2024</v>
      </c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25</v>
      </c>
      <c r="E14" s="41"/>
      <c r="F14" s="41"/>
      <c r="G14" s="41"/>
      <c r="H14" s="41"/>
      <c r="I14" s="146" t="s">
        <v>26</v>
      </c>
      <c r="J14" s="136" t="s">
        <v>19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6" t="s">
        <v>28</v>
      </c>
      <c r="J15" s="136" t="s">
        <v>19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6" t="s">
        <v>29</v>
      </c>
      <c r="E17" s="41"/>
      <c r="F17" s="41"/>
      <c r="G17" s="41"/>
      <c r="H17" s="41"/>
      <c r="I17" s="146" t="s">
        <v>26</v>
      </c>
      <c r="J17" s="36" t="str">
        <f>'Rekapitulace stavby'!AN13</f>
        <v>Vyplň údaj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6" t="s">
        <v>28</v>
      </c>
      <c r="J18" s="36" t="str">
        <f>'Rekapitulace stavby'!AN14</f>
        <v>Vyplň údaj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6" t="s">
        <v>31</v>
      </c>
      <c r="E20" s="41"/>
      <c r="F20" s="41"/>
      <c r="G20" s="41"/>
      <c r="H20" s="41"/>
      <c r="I20" s="146" t="s">
        <v>26</v>
      </c>
      <c r="J20" s="136" t="s">
        <v>19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6" t="s">
        <v>28</v>
      </c>
      <c r="J21" s="136" t="s">
        <v>19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6" t="s">
        <v>34</v>
      </c>
      <c r="E23" s="41"/>
      <c r="F23" s="41"/>
      <c r="G23" s="41"/>
      <c r="H23" s="41"/>
      <c r="I23" s="146" t="s">
        <v>26</v>
      </c>
      <c r="J23" s="136" t="s">
        <v>19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35</v>
      </c>
      <c r="F24" s="41"/>
      <c r="G24" s="41"/>
      <c r="H24" s="41"/>
      <c r="I24" s="146" t="s">
        <v>28</v>
      </c>
      <c r="J24" s="136" t="s">
        <v>19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6" t="s">
        <v>36</v>
      </c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2"/>
      <c r="B27" s="153"/>
      <c r="C27" s="152"/>
      <c r="D27" s="152"/>
      <c r="E27" s="154" t="s">
        <v>19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6"/>
      <c r="E29" s="156"/>
      <c r="F29" s="156"/>
      <c r="G29" s="156"/>
      <c r="H29" s="156"/>
      <c r="I29" s="156"/>
      <c r="J29" s="156"/>
      <c r="K29" s="156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7" t="s">
        <v>38</v>
      </c>
      <c r="E30" s="41"/>
      <c r="F30" s="41"/>
      <c r="G30" s="41"/>
      <c r="H30" s="41"/>
      <c r="I30" s="41"/>
      <c r="J30" s="158">
        <f>ROUND(J85, 2)</f>
        <v>0</v>
      </c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9" t="s">
        <v>40</v>
      </c>
      <c r="G32" s="41"/>
      <c r="H32" s="41"/>
      <c r="I32" s="159" t="s">
        <v>39</v>
      </c>
      <c r="J32" s="159" t="s">
        <v>41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8" t="s">
        <v>42</v>
      </c>
      <c r="E33" s="146" t="s">
        <v>43</v>
      </c>
      <c r="F33" s="160">
        <f>ROUND((SUM(BE85:BE116)),  2)</f>
        <v>0</v>
      </c>
      <c r="G33" s="41"/>
      <c r="H33" s="41"/>
      <c r="I33" s="161">
        <v>0.20999999999999999</v>
      </c>
      <c r="J33" s="160">
        <f>ROUND(((SUM(BE85:BE116))*I33),  2)</f>
        <v>0</v>
      </c>
      <c r="K33" s="41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6" t="s">
        <v>44</v>
      </c>
      <c r="F34" s="160">
        <f>ROUND((SUM(BF85:BF116)),  2)</f>
        <v>0</v>
      </c>
      <c r="G34" s="41"/>
      <c r="H34" s="41"/>
      <c r="I34" s="161">
        <v>0.14999999999999999</v>
      </c>
      <c r="J34" s="160">
        <f>ROUND(((SUM(BF85:BF116))*I34), 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6" t="s">
        <v>45</v>
      </c>
      <c r="F35" s="160">
        <f>ROUND((SUM(BG85:BG116)),  2)</f>
        <v>0</v>
      </c>
      <c r="G35" s="41"/>
      <c r="H35" s="41"/>
      <c r="I35" s="161">
        <v>0.20999999999999999</v>
      </c>
      <c r="J35" s="160">
        <f>0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6" t="s">
        <v>46</v>
      </c>
      <c r="F36" s="160">
        <f>ROUND((SUM(BH85:BH116)),  2)</f>
        <v>0</v>
      </c>
      <c r="G36" s="41"/>
      <c r="H36" s="41"/>
      <c r="I36" s="161">
        <v>0.14999999999999999</v>
      </c>
      <c r="J36" s="160">
        <f>0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ROUND((SUM(BI85:BI116)),  2)</f>
        <v>0</v>
      </c>
      <c r="G37" s="41"/>
      <c r="H37" s="41"/>
      <c r="I37" s="161">
        <v>0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2"/>
      <c r="D39" s="163" t="s">
        <v>48</v>
      </c>
      <c r="E39" s="164"/>
      <c r="F39" s="164"/>
      <c r="G39" s="165" t="s">
        <v>49</v>
      </c>
      <c r="H39" s="166" t="s">
        <v>50</v>
      </c>
      <c r="I39" s="164"/>
      <c r="J39" s="167">
        <f>SUM(J30:J37)</f>
        <v>0</v>
      </c>
      <c r="K39" s="168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121</v>
      </c>
      <c r="D45" s="43"/>
      <c r="E45" s="43"/>
      <c r="F45" s="43"/>
      <c r="G45" s="43"/>
      <c r="H45" s="43"/>
      <c r="I45" s="43"/>
      <c r="J45" s="43"/>
      <c r="K45" s="43"/>
      <c r="L45" s="149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3" t="str">
        <f>E7</f>
        <v>Karlovice ON - oprava bytových jednotek</v>
      </c>
      <c r="F48" s="35"/>
      <c r="G48" s="35"/>
      <c r="H48" s="35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114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žel. zastávka Karlovice</v>
      </c>
      <c r="G52" s="43"/>
      <c r="H52" s="43"/>
      <c r="I52" s="35" t="s">
        <v>23</v>
      </c>
      <c r="J52" s="75" t="str">
        <f>IF(J12="","",J12)</f>
        <v>5. 9. 2024</v>
      </c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Správa železnic, státní organizace</v>
      </c>
      <c r="G54" s="43"/>
      <c r="H54" s="43"/>
      <c r="I54" s="35" t="s">
        <v>31</v>
      </c>
      <c r="J54" s="39" t="str">
        <f>E21</f>
        <v xml:space="preserve"> Ing. Jaromír Benka</v>
      </c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 Petr Křemínský</v>
      </c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122</v>
      </c>
      <c r="D57" s="176"/>
      <c r="E57" s="176"/>
      <c r="F57" s="176"/>
      <c r="G57" s="176"/>
      <c r="H57" s="176"/>
      <c r="I57" s="176"/>
      <c r="J57" s="177" t="s">
        <v>123</v>
      </c>
      <c r="K57" s="176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8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124</v>
      </c>
    </row>
    <row r="60" s="9" customFormat="1" ht="24.96" customHeight="1">
      <c r="A60" s="9"/>
      <c r="B60" s="179"/>
      <c r="C60" s="180"/>
      <c r="D60" s="181" t="s">
        <v>1776</v>
      </c>
      <c r="E60" s="182"/>
      <c r="F60" s="182"/>
      <c r="G60" s="182"/>
      <c r="H60" s="182"/>
      <c r="I60" s="182"/>
      <c r="J60" s="183">
        <f>J86</f>
        <v>0</v>
      </c>
      <c r="K60" s="180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27"/>
      <c r="D61" s="186" t="s">
        <v>1777</v>
      </c>
      <c r="E61" s="187"/>
      <c r="F61" s="187"/>
      <c r="G61" s="187"/>
      <c r="H61" s="187"/>
      <c r="I61" s="187"/>
      <c r="J61" s="188">
        <f>J87</f>
        <v>0</v>
      </c>
      <c r="K61" s="127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27"/>
      <c r="D62" s="186" t="s">
        <v>1778</v>
      </c>
      <c r="E62" s="187"/>
      <c r="F62" s="187"/>
      <c r="G62" s="187"/>
      <c r="H62" s="187"/>
      <c r="I62" s="187"/>
      <c r="J62" s="188">
        <f>J90</f>
        <v>0</v>
      </c>
      <c r="K62" s="127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27"/>
      <c r="D63" s="186" t="s">
        <v>1779</v>
      </c>
      <c r="E63" s="187"/>
      <c r="F63" s="187"/>
      <c r="G63" s="187"/>
      <c r="H63" s="187"/>
      <c r="I63" s="187"/>
      <c r="J63" s="188">
        <f>J93</f>
        <v>0</v>
      </c>
      <c r="K63" s="127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27"/>
      <c r="D64" s="186" t="s">
        <v>1780</v>
      </c>
      <c r="E64" s="187"/>
      <c r="F64" s="187"/>
      <c r="G64" s="187"/>
      <c r="H64" s="187"/>
      <c r="I64" s="187"/>
      <c r="J64" s="188">
        <f>J104</f>
        <v>0</v>
      </c>
      <c r="K64" s="127"/>
      <c r="L64" s="18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27"/>
      <c r="D65" s="186" t="s">
        <v>1781</v>
      </c>
      <c r="E65" s="187"/>
      <c r="F65" s="187"/>
      <c r="G65" s="187"/>
      <c r="H65" s="187"/>
      <c r="I65" s="187"/>
      <c r="J65" s="188">
        <f>J110</f>
        <v>0</v>
      </c>
      <c r="K65" s="127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9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150</v>
      </c>
      <c r="D72" s="43"/>
      <c r="E72" s="43"/>
      <c r="F72" s="43"/>
      <c r="G72" s="43"/>
      <c r="H72" s="43"/>
      <c r="I72" s="43"/>
      <c r="J72" s="43"/>
      <c r="K72" s="4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3" t="str">
        <f>E7</f>
        <v>Karlovice ON - oprava bytových jednotek</v>
      </c>
      <c r="F75" s="35"/>
      <c r="G75" s="35"/>
      <c r="H75" s="35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114</v>
      </c>
      <c r="D76" s="43"/>
      <c r="E76" s="43"/>
      <c r="F76" s="43"/>
      <c r="G76" s="43"/>
      <c r="H76" s="43"/>
      <c r="I76" s="43"/>
      <c r="J76" s="43"/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 - Vedlejší rozpočtové náklady</v>
      </c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žel. zastávka Karlovice</v>
      </c>
      <c r="G79" s="43"/>
      <c r="H79" s="43"/>
      <c r="I79" s="35" t="s">
        <v>23</v>
      </c>
      <c r="J79" s="75" t="str">
        <f>IF(J12="","",J12)</f>
        <v>5. 9. 2024</v>
      </c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 xml:space="preserve"> Správa železnic, státní organizace</v>
      </c>
      <c r="G81" s="43"/>
      <c r="H81" s="43"/>
      <c r="I81" s="35" t="s">
        <v>31</v>
      </c>
      <c r="J81" s="39" t="str">
        <f>E21</f>
        <v xml:space="preserve"> Ing. Jaromír Benka</v>
      </c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Ing. Petr Křemínský</v>
      </c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90"/>
      <c r="B84" s="191"/>
      <c r="C84" s="192" t="s">
        <v>151</v>
      </c>
      <c r="D84" s="193" t="s">
        <v>57</v>
      </c>
      <c r="E84" s="193" t="s">
        <v>53</v>
      </c>
      <c r="F84" s="193" t="s">
        <v>54</v>
      </c>
      <c r="G84" s="193" t="s">
        <v>152</v>
      </c>
      <c r="H84" s="193" t="s">
        <v>153</v>
      </c>
      <c r="I84" s="193" t="s">
        <v>154</v>
      </c>
      <c r="J84" s="193" t="s">
        <v>123</v>
      </c>
      <c r="K84" s="194" t="s">
        <v>155</v>
      </c>
      <c r="L84" s="195"/>
      <c r="M84" s="95" t="s">
        <v>19</v>
      </c>
      <c r="N84" s="96" t="s">
        <v>42</v>
      </c>
      <c r="O84" s="96" t="s">
        <v>156</v>
      </c>
      <c r="P84" s="96" t="s">
        <v>157</v>
      </c>
      <c r="Q84" s="96" t="s">
        <v>158</v>
      </c>
      <c r="R84" s="96" t="s">
        <v>159</v>
      </c>
      <c r="S84" s="96" t="s">
        <v>160</v>
      </c>
      <c r="T84" s="97" t="s">
        <v>161</v>
      </c>
      <c r="U84" s="190"/>
      <c r="V84" s="190"/>
      <c r="W84" s="190"/>
      <c r="X84" s="190"/>
      <c r="Y84" s="190"/>
      <c r="Z84" s="190"/>
      <c r="AA84" s="190"/>
      <c r="AB84" s="190"/>
      <c r="AC84" s="190"/>
      <c r="AD84" s="190"/>
      <c r="AE84" s="190"/>
    </row>
    <row r="85" s="2" customFormat="1" ht="22.8" customHeight="1">
      <c r="A85" s="41"/>
      <c r="B85" s="42"/>
      <c r="C85" s="102" t="s">
        <v>162</v>
      </c>
      <c r="D85" s="43"/>
      <c r="E85" s="43"/>
      <c r="F85" s="43"/>
      <c r="G85" s="43"/>
      <c r="H85" s="43"/>
      <c r="I85" s="43"/>
      <c r="J85" s="196">
        <f>BK85</f>
        <v>0</v>
      </c>
      <c r="K85" s="43"/>
      <c r="L85" s="47"/>
      <c r="M85" s="98"/>
      <c r="N85" s="197"/>
      <c r="O85" s="99"/>
      <c r="P85" s="198">
        <f>P86</f>
        <v>0</v>
      </c>
      <c r="Q85" s="99"/>
      <c r="R85" s="198">
        <f>R86</f>
        <v>0</v>
      </c>
      <c r="S85" s="99"/>
      <c r="T85" s="199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124</v>
      </c>
      <c r="BK85" s="200">
        <f>BK86</f>
        <v>0</v>
      </c>
    </row>
    <row r="86" s="12" customFormat="1" ht="25.92" customHeight="1">
      <c r="A86" s="12"/>
      <c r="B86" s="201"/>
      <c r="C86" s="202"/>
      <c r="D86" s="203" t="s">
        <v>71</v>
      </c>
      <c r="E86" s="204" t="s">
        <v>110</v>
      </c>
      <c r="F86" s="204" t="s">
        <v>111</v>
      </c>
      <c r="G86" s="202"/>
      <c r="H86" s="202"/>
      <c r="I86" s="205"/>
      <c r="J86" s="206">
        <f>BK86</f>
        <v>0</v>
      </c>
      <c r="K86" s="202"/>
      <c r="L86" s="207"/>
      <c r="M86" s="208"/>
      <c r="N86" s="209"/>
      <c r="O86" s="209"/>
      <c r="P86" s="210">
        <f>P87+P90+P93+P104+P110</f>
        <v>0</v>
      </c>
      <c r="Q86" s="209"/>
      <c r="R86" s="210">
        <f>R87+R90+R93+R104+R110</f>
        <v>0</v>
      </c>
      <c r="S86" s="209"/>
      <c r="T86" s="211">
        <f>T87+T90+T93+T104+T110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2" t="s">
        <v>172</v>
      </c>
      <c r="AT86" s="213" t="s">
        <v>71</v>
      </c>
      <c r="AU86" s="213" t="s">
        <v>72</v>
      </c>
      <c r="AY86" s="212" t="s">
        <v>165</v>
      </c>
      <c r="BK86" s="214">
        <f>BK87+BK90+BK93+BK104+BK110</f>
        <v>0</v>
      </c>
    </row>
    <row r="87" s="12" customFormat="1" ht="22.8" customHeight="1">
      <c r="A87" s="12"/>
      <c r="B87" s="201"/>
      <c r="C87" s="202"/>
      <c r="D87" s="203" t="s">
        <v>71</v>
      </c>
      <c r="E87" s="215" t="s">
        <v>1782</v>
      </c>
      <c r="F87" s="215" t="s">
        <v>1783</v>
      </c>
      <c r="G87" s="202"/>
      <c r="H87" s="202"/>
      <c r="I87" s="205"/>
      <c r="J87" s="216">
        <f>BK87</f>
        <v>0</v>
      </c>
      <c r="K87" s="202"/>
      <c r="L87" s="207"/>
      <c r="M87" s="208"/>
      <c r="N87" s="209"/>
      <c r="O87" s="209"/>
      <c r="P87" s="210">
        <f>SUM(P88:P89)</f>
        <v>0</v>
      </c>
      <c r="Q87" s="209"/>
      <c r="R87" s="210">
        <f>SUM(R88:R89)</f>
        <v>0</v>
      </c>
      <c r="S87" s="209"/>
      <c r="T87" s="211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2" t="s">
        <v>172</v>
      </c>
      <c r="AT87" s="213" t="s">
        <v>71</v>
      </c>
      <c r="AU87" s="213" t="s">
        <v>79</v>
      </c>
      <c r="AY87" s="212" t="s">
        <v>165</v>
      </c>
      <c r="BK87" s="214">
        <f>SUM(BK88:BK89)</f>
        <v>0</v>
      </c>
    </row>
    <row r="88" s="2" customFormat="1" ht="16.5" customHeight="1">
      <c r="A88" s="41"/>
      <c r="B88" s="42"/>
      <c r="C88" s="217" t="s">
        <v>79</v>
      </c>
      <c r="D88" s="217" t="s">
        <v>167</v>
      </c>
      <c r="E88" s="218" t="s">
        <v>1784</v>
      </c>
      <c r="F88" s="219" t="s">
        <v>1785</v>
      </c>
      <c r="G88" s="220" t="s">
        <v>1443</v>
      </c>
      <c r="H88" s="221">
        <v>1</v>
      </c>
      <c r="I88" s="222"/>
      <c r="J88" s="223">
        <f>ROUND(I88*H88,2)</f>
        <v>0</v>
      </c>
      <c r="K88" s="219" t="s">
        <v>171</v>
      </c>
      <c r="L88" s="47"/>
      <c r="M88" s="224" t="s">
        <v>19</v>
      </c>
      <c r="N88" s="225" t="s">
        <v>43</v>
      </c>
      <c r="O88" s="87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8" t="s">
        <v>1774</v>
      </c>
      <c r="AT88" s="228" t="s">
        <v>167</v>
      </c>
      <c r="AU88" s="228" t="s">
        <v>84</v>
      </c>
      <c r="AY88" s="20" t="s">
        <v>165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20" t="s">
        <v>79</v>
      </c>
      <c r="BK88" s="229">
        <f>ROUND(I88*H88,2)</f>
        <v>0</v>
      </c>
      <c r="BL88" s="20" t="s">
        <v>1774</v>
      </c>
      <c r="BM88" s="228" t="s">
        <v>1786</v>
      </c>
    </row>
    <row r="89" s="2" customFormat="1">
      <c r="A89" s="41"/>
      <c r="B89" s="42"/>
      <c r="C89" s="43"/>
      <c r="D89" s="230" t="s">
        <v>174</v>
      </c>
      <c r="E89" s="43"/>
      <c r="F89" s="231" t="s">
        <v>1787</v>
      </c>
      <c r="G89" s="43"/>
      <c r="H89" s="43"/>
      <c r="I89" s="232"/>
      <c r="J89" s="43"/>
      <c r="K89" s="43"/>
      <c r="L89" s="47"/>
      <c r="M89" s="233"/>
      <c r="N89" s="23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174</v>
      </c>
      <c r="AU89" s="20" t="s">
        <v>84</v>
      </c>
    </row>
    <row r="90" s="12" customFormat="1" ht="22.8" customHeight="1">
      <c r="A90" s="12"/>
      <c r="B90" s="201"/>
      <c r="C90" s="202"/>
      <c r="D90" s="203" t="s">
        <v>71</v>
      </c>
      <c r="E90" s="215" t="s">
        <v>1788</v>
      </c>
      <c r="F90" s="215" t="s">
        <v>1789</v>
      </c>
      <c r="G90" s="202"/>
      <c r="H90" s="202"/>
      <c r="I90" s="205"/>
      <c r="J90" s="216">
        <f>BK90</f>
        <v>0</v>
      </c>
      <c r="K90" s="202"/>
      <c r="L90" s="207"/>
      <c r="M90" s="208"/>
      <c r="N90" s="209"/>
      <c r="O90" s="209"/>
      <c r="P90" s="210">
        <f>SUM(P91:P92)</f>
        <v>0</v>
      </c>
      <c r="Q90" s="209"/>
      <c r="R90" s="210">
        <f>SUM(R91:R92)</f>
        <v>0</v>
      </c>
      <c r="S90" s="209"/>
      <c r="T90" s="211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2" t="s">
        <v>172</v>
      </c>
      <c r="AT90" s="213" t="s">
        <v>71</v>
      </c>
      <c r="AU90" s="213" t="s">
        <v>79</v>
      </c>
      <c r="AY90" s="212" t="s">
        <v>165</v>
      </c>
      <c r="BK90" s="214">
        <f>SUM(BK91:BK92)</f>
        <v>0</v>
      </c>
    </row>
    <row r="91" s="2" customFormat="1" ht="16.5" customHeight="1">
      <c r="A91" s="41"/>
      <c r="B91" s="42"/>
      <c r="C91" s="217" t="s">
        <v>84</v>
      </c>
      <c r="D91" s="217" t="s">
        <v>167</v>
      </c>
      <c r="E91" s="218" t="s">
        <v>1790</v>
      </c>
      <c r="F91" s="219" t="s">
        <v>1789</v>
      </c>
      <c r="G91" s="220" t="s">
        <v>1443</v>
      </c>
      <c r="H91" s="221">
        <v>1</v>
      </c>
      <c r="I91" s="222"/>
      <c r="J91" s="223">
        <f>ROUND(I91*H91,2)</f>
        <v>0</v>
      </c>
      <c r="K91" s="219" t="s">
        <v>171</v>
      </c>
      <c r="L91" s="47"/>
      <c r="M91" s="224" t="s">
        <v>19</v>
      </c>
      <c r="N91" s="225" t="s">
        <v>43</v>
      </c>
      <c r="O91" s="87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8" t="s">
        <v>1774</v>
      </c>
      <c r="AT91" s="228" t="s">
        <v>167</v>
      </c>
      <c r="AU91" s="228" t="s">
        <v>84</v>
      </c>
      <c r="AY91" s="20" t="s">
        <v>165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0" t="s">
        <v>79</v>
      </c>
      <c r="BK91" s="229">
        <f>ROUND(I91*H91,2)</f>
        <v>0</v>
      </c>
      <c r="BL91" s="20" t="s">
        <v>1774</v>
      </c>
      <c r="BM91" s="228" t="s">
        <v>1791</v>
      </c>
    </row>
    <row r="92" s="2" customFormat="1">
      <c r="A92" s="41"/>
      <c r="B92" s="42"/>
      <c r="C92" s="43"/>
      <c r="D92" s="230" t="s">
        <v>174</v>
      </c>
      <c r="E92" s="43"/>
      <c r="F92" s="231" t="s">
        <v>1792</v>
      </c>
      <c r="G92" s="43"/>
      <c r="H92" s="43"/>
      <c r="I92" s="232"/>
      <c r="J92" s="43"/>
      <c r="K92" s="43"/>
      <c r="L92" s="47"/>
      <c r="M92" s="233"/>
      <c r="N92" s="23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174</v>
      </c>
      <c r="AU92" s="20" t="s">
        <v>84</v>
      </c>
    </row>
    <row r="93" s="12" customFormat="1" ht="22.8" customHeight="1">
      <c r="A93" s="12"/>
      <c r="B93" s="201"/>
      <c r="C93" s="202"/>
      <c r="D93" s="203" t="s">
        <v>71</v>
      </c>
      <c r="E93" s="215" t="s">
        <v>1793</v>
      </c>
      <c r="F93" s="215" t="s">
        <v>1794</v>
      </c>
      <c r="G93" s="202"/>
      <c r="H93" s="202"/>
      <c r="I93" s="205"/>
      <c r="J93" s="216">
        <f>BK93</f>
        <v>0</v>
      </c>
      <c r="K93" s="202"/>
      <c r="L93" s="207"/>
      <c r="M93" s="208"/>
      <c r="N93" s="209"/>
      <c r="O93" s="209"/>
      <c r="P93" s="210">
        <f>SUM(P94:P103)</f>
        <v>0</v>
      </c>
      <c r="Q93" s="209"/>
      <c r="R93" s="210">
        <f>SUM(R94:R103)</f>
        <v>0</v>
      </c>
      <c r="S93" s="209"/>
      <c r="T93" s="211">
        <f>SUM(T94:T103)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172</v>
      </c>
      <c r="AT93" s="213" t="s">
        <v>71</v>
      </c>
      <c r="AU93" s="213" t="s">
        <v>79</v>
      </c>
      <c r="AY93" s="212" t="s">
        <v>165</v>
      </c>
      <c r="BK93" s="214">
        <f>SUM(BK94:BK103)</f>
        <v>0</v>
      </c>
    </row>
    <row r="94" s="2" customFormat="1" ht="16.5" customHeight="1">
      <c r="A94" s="41"/>
      <c r="B94" s="42"/>
      <c r="C94" s="217" t="s">
        <v>89</v>
      </c>
      <c r="D94" s="217" t="s">
        <v>167</v>
      </c>
      <c r="E94" s="218" t="s">
        <v>1795</v>
      </c>
      <c r="F94" s="219" t="s">
        <v>1794</v>
      </c>
      <c r="G94" s="220" t="s">
        <v>1443</v>
      </c>
      <c r="H94" s="221">
        <v>1</v>
      </c>
      <c r="I94" s="222"/>
      <c r="J94" s="223">
        <f>ROUND(I94*H94,2)</f>
        <v>0</v>
      </c>
      <c r="K94" s="219" t="s">
        <v>171</v>
      </c>
      <c r="L94" s="47"/>
      <c r="M94" s="224" t="s">
        <v>19</v>
      </c>
      <c r="N94" s="225" t="s">
        <v>43</v>
      </c>
      <c r="O94" s="87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8" t="s">
        <v>1774</v>
      </c>
      <c r="AT94" s="228" t="s">
        <v>167</v>
      </c>
      <c r="AU94" s="228" t="s">
        <v>84</v>
      </c>
      <c r="AY94" s="20" t="s">
        <v>165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0" t="s">
        <v>79</v>
      </c>
      <c r="BK94" s="229">
        <f>ROUND(I94*H94,2)</f>
        <v>0</v>
      </c>
      <c r="BL94" s="20" t="s">
        <v>1774</v>
      </c>
      <c r="BM94" s="228" t="s">
        <v>1796</v>
      </c>
    </row>
    <row r="95" s="2" customFormat="1">
      <c r="A95" s="41"/>
      <c r="B95" s="42"/>
      <c r="C95" s="43"/>
      <c r="D95" s="230" t="s">
        <v>174</v>
      </c>
      <c r="E95" s="43"/>
      <c r="F95" s="231" t="s">
        <v>1797</v>
      </c>
      <c r="G95" s="43"/>
      <c r="H95" s="43"/>
      <c r="I95" s="232"/>
      <c r="J95" s="43"/>
      <c r="K95" s="43"/>
      <c r="L95" s="47"/>
      <c r="M95" s="233"/>
      <c r="N95" s="23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174</v>
      </c>
      <c r="AU95" s="20" t="s">
        <v>84</v>
      </c>
    </row>
    <row r="96" s="2" customFormat="1" ht="16.5" customHeight="1">
      <c r="A96" s="41"/>
      <c r="B96" s="42"/>
      <c r="C96" s="217" t="s">
        <v>105</v>
      </c>
      <c r="D96" s="217" t="s">
        <v>167</v>
      </c>
      <c r="E96" s="218" t="s">
        <v>1798</v>
      </c>
      <c r="F96" s="219" t="s">
        <v>1799</v>
      </c>
      <c r="G96" s="220" t="s">
        <v>1443</v>
      </c>
      <c r="H96" s="221">
        <v>1</v>
      </c>
      <c r="I96" s="222"/>
      <c r="J96" s="223">
        <f>ROUND(I96*H96,2)</f>
        <v>0</v>
      </c>
      <c r="K96" s="219" t="s">
        <v>171</v>
      </c>
      <c r="L96" s="47"/>
      <c r="M96" s="224" t="s">
        <v>19</v>
      </c>
      <c r="N96" s="225" t="s">
        <v>43</v>
      </c>
      <c r="O96" s="87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8" t="s">
        <v>1774</v>
      </c>
      <c r="AT96" s="228" t="s">
        <v>167</v>
      </c>
      <c r="AU96" s="228" t="s">
        <v>84</v>
      </c>
      <c r="AY96" s="20" t="s">
        <v>165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0" t="s">
        <v>79</v>
      </c>
      <c r="BK96" s="229">
        <f>ROUND(I96*H96,2)</f>
        <v>0</v>
      </c>
      <c r="BL96" s="20" t="s">
        <v>1774</v>
      </c>
      <c r="BM96" s="228" t="s">
        <v>1800</v>
      </c>
    </row>
    <row r="97" s="2" customFormat="1">
      <c r="A97" s="41"/>
      <c r="B97" s="42"/>
      <c r="C97" s="43"/>
      <c r="D97" s="230" t="s">
        <v>174</v>
      </c>
      <c r="E97" s="43"/>
      <c r="F97" s="231" t="s">
        <v>1801</v>
      </c>
      <c r="G97" s="43"/>
      <c r="H97" s="43"/>
      <c r="I97" s="232"/>
      <c r="J97" s="43"/>
      <c r="K97" s="43"/>
      <c r="L97" s="47"/>
      <c r="M97" s="233"/>
      <c r="N97" s="23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174</v>
      </c>
      <c r="AU97" s="20" t="s">
        <v>84</v>
      </c>
    </row>
    <row r="98" s="2" customFormat="1" ht="16.5" customHeight="1">
      <c r="A98" s="41"/>
      <c r="B98" s="42"/>
      <c r="C98" s="217" t="s">
        <v>172</v>
      </c>
      <c r="D98" s="217" t="s">
        <v>167</v>
      </c>
      <c r="E98" s="218" t="s">
        <v>1802</v>
      </c>
      <c r="F98" s="219" t="s">
        <v>1803</v>
      </c>
      <c r="G98" s="220" t="s">
        <v>1443</v>
      </c>
      <c r="H98" s="221">
        <v>1</v>
      </c>
      <c r="I98" s="222"/>
      <c r="J98" s="223">
        <f>ROUND(I98*H98,2)</f>
        <v>0</v>
      </c>
      <c r="K98" s="219" t="s">
        <v>171</v>
      </c>
      <c r="L98" s="47"/>
      <c r="M98" s="224" t="s">
        <v>19</v>
      </c>
      <c r="N98" s="225" t="s">
        <v>43</v>
      </c>
      <c r="O98" s="87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8" t="s">
        <v>1774</v>
      </c>
      <c r="AT98" s="228" t="s">
        <v>167</v>
      </c>
      <c r="AU98" s="228" t="s">
        <v>84</v>
      </c>
      <c r="AY98" s="20" t="s">
        <v>165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79</v>
      </c>
      <c r="BK98" s="229">
        <f>ROUND(I98*H98,2)</f>
        <v>0</v>
      </c>
      <c r="BL98" s="20" t="s">
        <v>1774</v>
      </c>
      <c r="BM98" s="228" t="s">
        <v>1804</v>
      </c>
    </row>
    <row r="99" s="2" customFormat="1">
      <c r="A99" s="41"/>
      <c r="B99" s="42"/>
      <c r="C99" s="43"/>
      <c r="D99" s="230" t="s">
        <v>174</v>
      </c>
      <c r="E99" s="43"/>
      <c r="F99" s="231" t="s">
        <v>1805</v>
      </c>
      <c r="G99" s="43"/>
      <c r="H99" s="43"/>
      <c r="I99" s="232"/>
      <c r="J99" s="43"/>
      <c r="K99" s="43"/>
      <c r="L99" s="47"/>
      <c r="M99" s="233"/>
      <c r="N99" s="23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174</v>
      </c>
      <c r="AU99" s="20" t="s">
        <v>84</v>
      </c>
    </row>
    <row r="100" s="2" customFormat="1" ht="16.5" customHeight="1">
      <c r="A100" s="41"/>
      <c r="B100" s="42"/>
      <c r="C100" s="217" t="s">
        <v>189</v>
      </c>
      <c r="D100" s="217" t="s">
        <v>167</v>
      </c>
      <c r="E100" s="218" t="s">
        <v>1806</v>
      </c>
      <c r="F100" s="219" t="s">
        <v>1807</v>
      </c>
      <c r="G100" s="220" t="s">
        <v>1443</v>
      </c>
      <c r="H100" s="221">
        <v>1</v>
      </c>
      <c r="I100" s="222"/>
      <c r="J100" s="223">
        <f>ROUND(I100*H100,2)</f>
        <v>0</v>
      </c>
      <c r="K100" s="219" t="s">
        <v>171</v>
      </c>
      <c r="L100" s="47"/>
      <c r="M100" s="224" t="s">
        <v>19</v>
      </c>
      <c r="N100" s="225" t="s">
        <v>43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1774</v>
      </c>
      <c r="AT100" s="228" t="s">
        <v>167</v>
      </c>
      <c r="AU100" s="228" t="s">
        <v>84</v>
      </c>
      <c r="AY100" s="20" t="s">
        <v>165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79</v>
      </c>
      <c r="BK100" s="229">
        <f>ROUND(I100*H100,2)</f>
        <v>0</v>
      </c>
      <c r="BL100" s="20" t="s">
        <v>1774</v>
      </c>
      <c r="BM100" s="228" t="s">
        <v>1808</v>
      </c>
    </row>
    <row r="101" s="2" customFormat="1">
      <c r="A101" s="41"/>
      <c r="B101" s="42"/>
      <c r="C101" s="43"/>
      <c r="D101" s="230" t="s">
        <v>174</v>
      </c>
      <c r="E101" s="43"/>
      <c r="F101" s="231" t="s">
        <v>1809</v>
      </c>
      <c r="G101" s="43"/>
      <c r="H101" s="43"/>
      <c r="I101" s="232"/>
      <c r="J101" s="43"/>
      <c r="K101" s="43"/>
      <c r="L101" s="47"/>
      <c r="M101" s="233"/>
      <c r="N101" s="23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174</v>
      </c>
      <c r="AU101" s="20" t="s">
        <v>84</v>
      </c>
    </row>
    <row r="102" s="2" customFormat="1" ht="16.5" customHeight="1">
      <c r="A102" s="41"/>
      <c r="B102" s="42"/>
      <c r="C102" s="217" t="s">
        <v>218</v>
      </c>
      <c r="D102" s="217" t="s">
        <v>167</v>
      </c>
      <c r="E102" s="218" t="s">
        <v>1810</v>
      </c>
      <c r="F102" s="219" t="s">
        <v>1811</v>
      </c>
      <c r="G102" s="220" t="s">
        <v>1443</v>
      </c>
      <c r="H102" s="221">
        <v>1</v>
      </c>
      <c r="I102" s="222"/>
      <c r="J102" s="223">
        <f>ROUND(I102*H102,2)</f>
        <v>0</v>
      </c>
      <c r="K102" s="219" t="s">
        <v>171</v>
      </c>
      <c r="L102" s="47"/>
      <c r="M102" s="224" t="s">
        <v>19</v>
      </c>
      <c r="N102" s="225" t="s">
        <v>43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1774</v>
      </c>
      <c r="AT102" s="228" t="s">
        <v>167</v>
      </c>
      <c r="AU102" s="228" t="s">
        <v>84</v>
      </c>
      <c r="AY102" s="20" t="s">
        <v>165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0" t="s">
        <v>79</v>
      </c>
      <c r="BK102" s="229">
        <f>ROUND(I102*H102,2)</f>
        <v>0</v>
      </c>
      <c r="BL102" s="20" t="s">
        <v>1774</v>
      </c>
      <c r="BM102" s="228" t="s">
        <v>1812</v>
      </c>
    </row>
    <row r="103" s="2" customFormat="1">
      <c r="A103" s="41"/>
      <c r="B103" s="42"/>
      <c r="C103" s="43"/>
      <c r="D103" s="230" t="s">
        <v>174</v>
      </c>
      <c r="E103" s="43"/>
      <c r="F103" s="231" t="s">
        <v>1813</v>
      </c>
      <c r="G103" s="43"/>
      <c r="H103" s="43"/>
      <c r="I103" s="232"/>
      <c r="J103" s="43"/>
      <c r="K103" s="43"/>
      <c r="L103" s="47"/>
      <c r="M103" s="233"/>
      <c r="N103" s="23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174</v>
      </c>
      <c r="AU103" s="20" t="s">
        <v>84</v>
      </c>
    </row>
    <row r="104" s="12" customFormat="1" ht="22.8" customHeight="1">
      <c r="A104" s="12"/>
      <c r="B104" s="201"/>
      <c r="C104" s="202"/>
      <c r="D104" s="203" t="s">
        <v>71</v>
      </c>
      <c r="E104" s="215" t="s">
        <v>1814</v>
      </c>
      <c r="F104" s="215" t="s">
        <v>1815</v>
      </c>
      <c r="G104" s="202"/>
      <c r="H104" s="202"/>
      <c r="I104" s="205"/>
      <c r="J104" s="216">
        <f>BK104</f>
        <v>0</v>
      </c>
      <c r="K104" s="202"/>
      <c r="L104" s="207"/>
      <c r="M104" s="208"/>
      <c r="N104" s="209"/>
      <c r="O104" s="209"/>
      <c r="P104" s="210">
        <f>SUM(P105:P109)</f>
        <v>0</v>
      </c>
      <c r="Q104" s="209"/>
      <c r="R104" s="210">
        <f>SUM(R105:R109)</f>
        <v>0</v>
      </c>
      <c r="S104" s="209"/>
      <c r="T104" s="211">
        <f>SUM(T105:T109)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2" t="s">
        <v>172</v>
      </c>
      <c r="AT104" s="213" t="s">
        <v>71</v>
      </c>
      <c r="AU104" s="213" t="s">
        <v>79</v>
      </c>
      <c r="AY104" s="212" t="s">
        <v>165</v>
      </c>
      <c r="BK104" s="214">
        <f>SUM(BK105:BK109)</f>
        <v>0</v>
      </c>
    </row>
    <row r="105" s="2" customFormat="1" ht="16.5" customHeight="1">
      <c r="A105" s="41"/>
      <c r="B105" s="42"/>
      <c r="C105" s="217" t="s">
        <v>223</v>
      </c>
      <c r="D105" s="217" t="s">
        <v>167</v>
      </c>
      <c r="E105" s="218" t="s">
        <v>1816</v>
      </c>
      <c r="F105" s="219" t="s">
        <v>1817</v>
      </c>
      <c r="G105" s="220" t="s">
        <v>1443</v>
      </c>
      <c r="H105" s="221">
        <v>1</v>
      </c>
      <c r="I105" s="222"/>
      <c r="J105" s="223">
        <f>ROUND(I105*H105,2)</f>
        <v>0</v>
      </c>
      <c r="K105" s="219" t="s">
        <v>171</v>
      </c>
      <c r="L105" s="47"/>
      <c r="M105" s="224" t="s">
        <v>19</v>
      </c>
      <c r="N105" s="225" t="s">
        <v>43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1774</v>
      </c>
      <c r="AT105" s="228" t="s">
        <v>167</v>
      </c>
      <c r="AU105" s="228" t="s">
        <v>84</v>
      </c>
      <c r="AY105" s="20" t="s">
        <v>165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0" t="s">
        <v>79</v>
      </c>
      <c r="BK105" s="229">
        <f>ROUND(I105*H105,2)</f>
        <v>0</v>
      </c>
      <c r="BL105" s="20" t="s">
        <v>1774</v>
      </c>
      <c r="BM105" s="228" t="s">
        <v>1818</v>
      </c>
    </row>
    <row r="106" s="2" customFormat="1">
      <c r="A106" s="41"/>
      <c r="B106" s="42"/>
      <c r="C106" s="43"/>
      <c r="D106" s="230" t="s">
        <v>174</v>
      </c>
      <c r="E106" s="43"/>
      <c r="F106" s="231" t="s">
        <v>1819</v>
      </c>
      <c r="G106" s="43"/>
      <c r="H106" s="43"/>
      <c r="I106" s="232"/>
      <c r="J106" s="43"/>
      <c r="K106" s="43"/>
      <c r="L106" s="47"/>
      <c r="M106" s="233"/>
      <c r="N106" s="23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174</v>
      </c>
      <c r="AU106" s="20" t="s">
        <v>84</v>
      </c>
    </row>
    <row r="107" s="13" customFormat="1">
      <c r="A107" s="13"/>
      <c r="B107" s="235"/>
      <c r="C107" s="236"/>
      <c r="D107" s="237" t="s">
        <v>176</v>
      </c>
      <c r="E107" s="238" t="s">
        <v>19</v>
      </c>
      <c r="F107" s="239" t="s">
        <v>1820</v>
      </c>
      <c r="G107" s="236"/>
      <c r="H107" s="240">
        <v>1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176</v>
      </c>
      <c r="AU107" s="246" t="s">
        <v>84</v>
      </c>
      <c r="AV107" s="13" t="s">
        <v>84</v>
      </c>
      <c r="AW107" s="13" t="s">
        <v>33</v>
      </c>
      <c r="AX107" s="13" t="s">
        <v>79</v>
      </c>
      <c r="AY107" s="246" t="s">
        <v>165</v>
      </c>
    </row>
    <row r="108" s="2" customFormat="1" ht="16.5" customHeight="1">
      <c r="A108" s="41"/>
      <c r="B108" s="42"/>
      <c r="C108" s="217" t="s">
        <v>235</v>
      </c>
      <c r="D108" s="217" t="s">
        <v>167</v>
      </c>
      <c r="E108" s="218" t="s">
        <v>1821</v>
      </c>
      <c r="F108" s="219" t="s">
        <v>1822</v>
      </c>
      <c r="G108" s="220" t="s">
        <v>1443</v>
      </c>
      <c r="H108" s="221">
        <v>1</v>
      </c>
      <c r="I108" s="222"/>
      <c r="J108" s="223">
        <f>ROUND(I108*H108,2)</f>
        <v>0</v>
      </c>
      <c r="K108" s="219" t="s">
        <v>171</v>
      </c>
      <c r="L108" s="47"/>
      <c r="M108" s="224" t="s">
        <v>19</v>
      </c>
      <c r="N108" s="225" t="s">
        <v>43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1774</v>
      </c>
      <c r="AT108" s="228" t="s">
        <v>167</v>
      </c>
      <c r="AU108" s="228" t="s">
        <v>84</v>
      </c>
      <c r="AY108" s="20" t="s">
        <v>165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79</v>
      </c>
      <c r="BK108" s="229">
        <f>ROUND(I108*H108,2)</f>
        <v>0</v>
      </c>
      <c r="BL108" s="20" t="s">
        <v>1774</v>
      </c>
      <c r="BM108" s="228" t="s">
        <v>1823</v>
      </c>
    </row>
    <row r="109" s="2" customFormat="1">
      <c r="A109" s="41"/>
      <c r="B109" s="42"/>
      <c r="C109" s="43"/>
      <c r="D109" s="230" t="s">
        <v>174</v>
      </c>
      <c r="E109" s="43"/>
      <c r="F109" s="231" t="s">
        <v>1824</v>
      </c>
      <c r="G109" s="43"/>
      <c r="H109" s="43"/>
      <c r="I109" s="232"/>
      <c r="J109" s="43"/>
      <c r="K109" s="43"/>
      <c r="L109" s="47"/>
      <c r="M109" s="233"/>
      <c r="N109" s="23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174</v>
      </c>
      <c r="AU109" s="20" t="s">
        <v>84</v>
      </c>
    </row>
    <row r="110" s="12" customFormat="1" ht="22.8" customHeight="1">
      <c r="A110" s="12"/>
      <c r="B110" s="201"/>
      <c r="C110" s="202"/>
      <c r="D110" s="203" t="s">
        <v>71</v>
      </c>
      <c r="E110" s="215" t="s">
        <v>1825</v>
      </c>
      <c r="F110" s="215" t="s">
        <v>1826</v>
      </c>
      <c r="G110" s="202"/>
      <c r="H110" s="202"/>
      <c r="I110" s="205"/>
      <c r="J110" s="216">
        <f>BK110</f>
        <v>0</v>
      </c>
      <c r="K110" s="202"/>
      <c r="L110" s="207"/>
      <c r="M110" s="208"/>
      <c r="N110" s="209"/>
      <c r="O110" s="209"/>
      <c r="P110" s="210">
        <f>SUM(P111:P116)</f>
        <v>0</v>
      </c>
      <c r="Q110" s="209"/>
      <c r="R110" s="210">
        <f>SUM(R111:R116)</f>
        <v>0</v>
      </c>
      <c r="S110" s="209"/>
      <c r="T110" s="21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2" t="s">
        <v>172</v>
      </c>
      <c r="AT110" s="213" t="s">
        <v>71</v>
      </c>
      <c r="AU110" s="213" t="s">
        <v>79</v>
      </c>
      <c r="AY110" s="212" t="s">
        <v>165</v>
      </c>
      <c r="BK110" s="214">
        <f>SUM(BK111:BK116)</f>
        <v>0</v>
      </c>
    </row>
    <row r="111" s="2" customFormat="1" ht="16.5" customHeight="1">
      <c r="A111" s="41"/>
      <c r="B111" s="42"/>
      <c r="C111" s="217" t="s">
        <v>243</v>
      </c>
      <c r="D111" s="217" t="s">
        <v>167</v>
      </c>
      <c r="E111" s="218" t="s">
        <v>1827</v>
      </c>
      <c r="F111" s="219" t="s">
        <v>1828</v>
      </c>
      <c r="G111" s="220" t="s">
        <v>283</v>
      </c>
      <c r="H111" s="221">
        <v>15</v>
      </c>
      <c r="I111" s="222"/>
      <c r="J111" s="223">
        <f>ROUND(I111*H111,2)</f>
        <v>0</v>
      </c>
      <c r="K111" s="219" t="s">
        <v>171</v>
      </c>
      <c r="L111" s="47"/>
      <c r="M111" s="224" t="s">
        <v>19</v>
      </c>
      <c r="N111" s="225" t="s">
        <v>43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1774</v>
      </c>
      <c r="AT111" s="228" t="s">
        <v>167</v>
      </c>
      <c r="AU111" s="228" t="s">
        <v>84</v>
      </c>
      <c r="AY111" s="20" t="s">
        <v>165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79</v>
      </c>
      <c r="BK111" s="229">
        <f>ROUND(I111*H111,2)</f>
        <v>0</v>
      </c>
      <c r="BL111" s="20" t="s">
        <v>1774</v>
      </c>
      <c r="BM111" s="228" t="s">
        <v>1829</v>
      </c>
    </row>
    <row r="112" s="2" customFormat="1">
      <c r="A112" s="41"/>
      <c r="B112" s="42"/>
      <c r="C112" s="43"/>
      <c r="D112" s="230" t="s">
        <v>174</v>
      </c>
      <c r="E112" s="43"/>
      <c r="F112" s="231" t="s">
        <v>1830</v>
      </c>
      <c r="G112" s="43"/>
      <c r="H112" s="43"/>
      <c r="I112" s="232"/>
      <c r="J112" s="43"/>
      <c r="K112" s="43"/>
      <c r="L112" s="47"/>
      <c r="M112" s="233"/>
      <c r="N112" s="23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174</v>
      </c>
      <c r="AU112" s="20" t="s">
        <v>84</v>
      </c>
    </row>
    <row r="113" s="2" customFormat="1">
      <c r="A113" s="41"/>
      <c r="B113" s="42"/>
      <c r="C113" s="43"/>
      <c r="D113" s="237" t="s">
        <v>1463</v>
      </c>
      <c r="E113" s="43"/>
      <c r="F113" s="301" t="s">
        <v>1831</v>
      </c>
      <c r="G113" s="43"/>
      <c r="H113" s="43"/>
      <c r="I113" s="232"/>
      <c r="J113" s="43"/>
      <c r="K113" s="43"/>
      <c r="L113" s="47"/>
      <c r="M113" s="233"/>
      <c r="N113" s="23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1463</v>
      </c>
      <c r="AU113" s="20" t="s">
        <v>84</v>
      </c>
    </row>
    <row r="114" s="13" customFormat="1">
      <c r="A114" s="13"/>
      <c r="B114" s="235"/>
      <c r="C114" s="236"/>
      <c r="D114" s="237" t="s">
        <v>176</v>
      </c>
      <c r="E114" s="238" t="s">
        <v>19</v>
      </c>
      <c r="F114" s="239" t="s">
        <v>1832</v>
      </c>
      <c r="G114" s="236"/>
      <c r="H114" s="240">
        <v>15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176</v>
      </c>
      <c r="AU114" s="246" t="s">
        <v>84</v>
      </c>
      <c r="AV114" s="13" t="s">
        <v>84</v>
      </c>
      <c r="AW114" s="13" t="s">
        <v>33</v>
      </c>
      <c r="AX114" s="13" t="s">
        <v>79</v>
      </c>
      <c r="AY114" s="246" t="s">
        <v>165</v>
      </c>
    </row>
    <row r="115" s="14" customFormat="1">
      <c r="A115" s="14"/>
      <c r="B115" s="247"/>
      <c r="C115" s="248"/>
      <c r="D115" s="237" t="s">
        <v>176</v>
      </c>
      <c r="E115" s="249" t="s">
        <v>19</v>
      </c>
      <c r="F115" s="250" t="s">
        <v>1833</v>
      </c>
      <c r="G115" s="248"/>
      <c r="H115" s="249" t="s">
        <v>19</v>
      </c>
      <c r="I115" s="251"/>
      <c r="J115" s="248"/>
      <c r="K115" s="248"/>
      <c r="L115" s="252"/>
      <c r="M115" s="253"/>
      <c r="N115" s="254"/>
      <c r="O115" s="254"/>
      <c r="P115" s="254"/>
      <c r="Q115" s="254"/>
      <c r="R115" s="254"/>
      <c r="S115" s="254"/>
      <c r="T115" s="25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6" t="s">
        <v>176</v>
      </c>
      <c r="AU115" s="256" t="s">
        <v>84</v>
      </c>
      <c r="AV115" s="14" t="s">
        <v>79</v>
      </c>
      <c r="AW115" s="14" t="s">
        <v>33</v>
      </c>
      <c r="AX115" s="14" t="s">
        <v>72</v>
      </c>
      <c r="AY115" s="256" t="s">
        <v>165</v>
      </c>
    </row>
    <row r="116" s="14" customFormat="1">
      <c r="A116" s="14"/>
      <c r="B116" s="247"/>
      <c r="C116" s="248"/>
      <c r="D116" s="237" t="s">
        <v>176</v>
      </c>
      <c r="E116" s="249" t="s">
        <v>19</v>
      </c>
      <c r="F116" s="250" t="s">
        <v>1834</v>
      </c>
      <c r="G116" s="248"/>
      <c r="H116" s="249" t="s">
        <v>19</v>
      </c>
      <c r="I116" s="251"/>
      <c r="J116" s="248"/>
      <c r="K116" s="248"/>
      <c r="L116" s="252"/>
      <c r="M116" s="304"/>
      <c r="N116" s="305"/>
      <c r="O116" s="305"/>
      <c r="P116" s="305"/>
      <c r="Q116" s="305"/>
      <c r="R116" s="305"/>
      <c r="S116" s="305"/>
      <c r="T116" s="30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176</v>
      </c>
      <c r="AU116" s="256" t="s">
        <v>84</v>
      </c>
      <c r="AV116" s="14" t="s">
        <v>79</v>
      </c>
      <c r="AW116" s="14" t="s">
        <v>33</v>
      </c>
      <c r="AX116" s="14" t="s">
        <v>72</v>
      </c>
      <c r="AY116" s="256" t="s">
        <v>165</v>
      </c>
    </row>
    <row r="117" s="2" customFormat="1" ht="6.96" customHeight="1">
      <c r="A117" s="41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47"/>
      <c r="M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</sheetData>
  <sheetProtection sheet="1" autoFilter="0" formatColumns="0" formatRows="0" objects="1" scenarios="1" spinCount="100000" saltValue="Kipr8PwdEqE0ZdH3nevbnoQ4lmBiVOLY8BG+pGysrGUefIL/ppa9UhpzjERyy3b0q6YV5qniFUq/RPgmUNmjJw==" hashValue="3nWRWFiybE4X9k25S2JwmQeStMbx0JdZ/pXzjX0O4mRA36vVpMgrnyAqfdn+Fuva3TbHzrM7LrAhD6YFEa5LUw==" algorithmName="SHA-512" password="CC35"/>
  <autoFilter ref="C84:K11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3254000"/>
    <hyperlink ref="F92" r:id="rId2" display="https://podminky.urs.cz/item/CS_URS_2024_02/020001000"/>
    <hyperlink ref="F95" r:id="rId3" display="https://podminky.urs.cz/item/CS_URS_2024_02/030001000"/>
    <hyperlink ref="F97" r:id="rId4" display="https://podminky.urs.cz/item/CS_URS_2024_02/032903000"/>
    <hyperlink ref="F99" r:id="rId5" display="https://podminky.urs.cz/item/CS_URS_2024_02/033103000"/>
    <hyperlink ref="F101" r:id="rId6" display="https://podminky.urs.cz/item/CS_URS_2024_02/033203000"/>
    <hyperlink ref="F103" r:id="rId7" display="https://podminky.urs.cz/item/CS_URS_2024_02/039002000"/>
    <hyperlink ref="F106" r:id="rId8" display="https://podminky.urs.cz/item/CS_URS_2024_02/043194000"/>
    <hyperlink ref="F109" r:id="rId9" display="https://podminky.urs.cz/item/CS_URS_2024_02/045303000"/>
    <hyperlink ref="F112" r:id="rId10" display="https://podminky.urs.cz/item/CS_URS_2024_02/094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7" customWidth="1"/>
    <col min="2" max="2" width="1.667969" style="307" customWidth="1"/>
    <col min="3" max="4" width="5" style="307" customWidth="1"/>
    <col min="5" max="5" width="11.66016" style="307" customWidth="1"/>
    <col min="6" max="6" width="9.160156" style="307" customWidth="1"/>
    <col min="7" max="7" width="5" style="307" customWidth="1"/>
    <col min="8" max="8" width="77.83203" style="307" customWidth="1"/>
    <col min="9" max="10" width="20" style="307" customWidth="1"/>
    <col min="11" max="11" width="1.667969" style="307" customWidth="1"/>
  </cols>
  <sheetData>
    <row r="1" s="1" customFormat="1" ht="37.5" customHeight="1"/>
    <row r="2" s="1" customFormat="1" ht="7.5" customHeight="1">
      <c r="B2" s="308"/>
      <c r="C2" s="309"/>
      <c r="D2" s="309"/>
      <c r="E2" s="309"/>
      <c r="F2" s="309"/>
      <c r="G2" s="309"/>
      <c r="H2" s="309"/>
      <c r="I2" s="309"/>
      <c r="J2" s="309"/>
      <c r="K2" s="310"/>
    </row>
    <row r="3" s="17" customFormat="1" ht="45" customHeight="1">
      <c r="B3" s="311"/>
      <c r="C3" s="312" t="s">
        <v>1835</v>
      </c>
      <c r="D3" s="312"/>
      <c r="E3" s="312"/>
      <c r="F3" s="312"/>
      <c r="G3" s="312"/>
      <c r="H3" s="312"/>
      <c r="I3" s="312"/>
      <c r="J3" s="312"/>
      <c r="K3" s="313"/>
    </row>
    <row r="4" s="1" customFormat="1" ht="25.5" customHeight="1">
      <c r="B4" s="314"/>
      <c r="C4" s="315" t="s">
        <v>1836</v>
      </c>
      <c r="D4" s="315"/>
      <c r="E4" s="315"/>
      <c r="F4" s="315"/>
      <c r="G4" s="315"/>
      <c r="H4" s="315"/>
      <c r="I4" s="315"/>
      <c r="J4" s="315"/>
      <c r="K4" s="316"/>
    </row>
    <row r="5" s="1" customFormat="1" ht="5.25" customHeight="1">
      <c r="B5" s="314"/>
      <c r="C5" s="317"/>
      <c r="D5" s="317"/>
      <c r="E5" s="317"/>
      <c r="F5" s="317"/>
      <c r="G5" s="317"/>
      <c r="H5" s="317"/>
      <c r="I5" s="317"/>
      <c r="J5" s="317"/>
      <c r="K5" s="316"/>
    </row>
    <row r="6" s="1" customFormat="1" ht="15" customHeight="1">
      <c r="B6" s="314"/>
      <c r="C6" s="318" t="s">
        <v>1837</v>
      </c>
      <c r="D6" s="318"/>
      <c r="E6" s="318"/>
      <c r="F6" s="318"/>
      <c r="G6" s="318"/>
      <c r="H6" s="318"/>
      <c r="I6" s="318"/>
      <c r="J6" s="318"/>
      <c r="K6" s="316"/>
    </row>
    <row r="7" s="1" customFormat="1" ht="15" customHeight="1">
      <c r="B7" s="319"/>
      <c r="C7" s="318" t="s">
        <v>1838</v>
      </c>
      <c r="D7" s="318"/>
      <c r="E7" s="318"/>
      <c r="F7" s="318"/>
      <c r="G7" s="318"/>
      <c r="H7" s="318"/>
      <c r="I7" s="318"/>
      <c r="J7" s="318"/>
      <c r="K7" s="316"/>
    </row>
    <row r="8" s="1" customFormat="1" ht="12.75" customHeight="1">
      <c r="B8" s="319"/>
      <c r="C8" s="318"/>
      <c r="D8" s="318"/>
      <c r="E8" s="318"/>
      <c r="F8" s="318"/>
      <c r="G8" s="318"/>
      <c r="H8" s="318"/>
      <c r="I8" s="318"/>
      <c r="J8" s="318"/>
      <c r="K8" s="316"/>
    </row>
    <row r="9" s="1" customFormat="1" ht="15" customHeight="1">
      <c r="B9" s="319"/>
      <c r="C9" s="318" t="s">
        <v>1839</v>
      </c>
      <c r="D9" s="318"/>
      <c r="E9" s="318"/>
      <c r="F9" s="318"/>
      <c r="G9" s="318"/>
      <c r="H9" s="318"/>
      <c r="I9" s="318"/>
      <c r="J9" s="318"/>
      <c r="K9" s="316"/>
    </row>
    <row r="10" s="1" customFormat="1" ht="15" customHeight="1">
      <c r="B10" s="319"/>
      <c r="C10" s="318"/>
      <c r="D10" s="318" t="s">
        <v>1840</v>
      </c>
      <c r="E10" s="318"/>
      <c r="F10" s="318"/>
      <c r="G10" s="318"/>
      <c r="H10" s="318"/>
      <c r="I10" s="318"/>
      <c r="J10" s="318"/>
      <c r="K10" s="316"/>
    </row>
    <row r="11" s="1" customFormat="1" ht="15" customHeight="1">
      <c r="B11" s="319"/>
      <c r="C11" s="320"/>
      <c r="D11" s="318" t="s">
        <v>1841</v>
      </c>
      <c r="E11" s="318"/>
      <c r="F11" s="318"/>
      <c r="G11" s="318"/>
      <c r="H11" s="318"/>
      <c r="I11" s="318"/>
      <c r="J11" s="318"/>
      <c r="K11" s="316"/>
    </row>
    <row r="12" s="1" customFormat="1" ht="15" customHeight="1">
      <c r="B12" s="319"/>
      <c r="C12" s="320"/>
      <c r="D12" s="318"/>
      <c r="E12" s="318"/>
      <c r="F12" s="318"/>
      <c r="G12" s="318"/>
      <c r="H12" s="318"/>
      <c r="I12" s="318"/>
      <c r="J12" s="318"/>
      <c r="K12" s="316"/>
    </row>
    <row r="13" s="1" customFormat="1" ht="15" customHeight="1">
      <c r="B13" s="319"/>
      <c r="C13" s="320"/>
      <c r="D13" s="321" t="s">
        <v>1842</v>
      </c>
      <c r="E13" s="318"/>
      <c r="F13" s="318"/>
      <c r="G13" s="318"/>
      <c r="H13" s="318"/>
      <c r="I13" s="318"/>
      <c r="J13" s="318"/>
      <c r="K13" s="316"/>
    </row>
    <row r="14" s="1" customFormat="1" ht="12.75" customHeight="1">
      <c r="B14" s="319"/>
      <c r="C14" s="320"/>
      <c r="D14" s="320"/>
      <c r="E14" s="320"/>
      <c r="F14" s="320"/>
      <c r="G14" s="320"/>
      <c r="H14" s="320"/>
      <c r="I14" s="320"/>
      <c r="J14" s="320"/>
      <c r="K14" s="316"/>
    </row>
    <row r="15" s="1" customFormat="1" ht="15" customHeight="1">
      <c r="B15" s="319"/>
      <c r="C15" s="320"/>
      <c r="D15" s="318" t="s">
        <v>1843</v>
      </c>
      <c r="E15" s="318"/>
      <c r="F15" s="318"/>
      <c r="G15" s="318"/>
      <c r="H15" s="318"/>
      <c r="I15" s="318"/>
      <c r="J15" s="318"/>
      <c r="K15" s="316"/>
    </row>
    <row r="16" s="1" customFormat="1" ht="15" customHeight="1">
      <c r="B16" s="319"/>
      <c r="C16" s="320"/>
      <c r="D16" s="318" t="s">
        <v>1844</v>
      </c>
      <c r="E16" s="318"/>
      <c r="F16" s="318"/>
      <c r="G16" s="318"/>
      <c r="H16" s="318"/>
      <c r="I16" s="318"/>
      <c r="J16" s="318"/>
      <c r="K16" s="316"/>
    </row>
    <row r="17" s="1" customFormat="1" ht="15" customHeight="1">
      <c r="B17" s="319"/>
      <c r="C17" s="320"/>
      <c r="D17" s="318" t="s">
        <v>1845</v>
      </c>
      <c r="E17" s="318"/>
      <c r="F17" s="318"/>
      <c r="G17" s="318"/>
      <c r="H17" s="318"/>
      <c r="I17" s="318"/>
      <c r="J17" s="318"/>
      <c r="K17" s="316"/>
    </row>
    <row r="18" s="1" customFormat="1" ht="15" customHeight="1">
      <c r="B18" s="319"/>
      <c r="C18" s="320"/>
      <c r="D18" s="320"/>
      <c r="E18" s="322" t="s">
        <v>78</v>
      </c>
      <c r="F18" s="318" t="s">
        <v>1846</v>
      </c>
      <c r="G18" s="318"/>
      <c r="H18" s="318"/>
      <c r="I18" s="318"/>
      <c r="J18" s="318"/>
      <c r="K18" s="316"/>
    </row>
    <row r="19" s="1" customFormat="1" ht="15" customHeight="1">
      <c r="B19" s="319"/>
      <c r="C19" s="320"/>
      <c r="D19" s="320"/>
      <c r="E19" s="322" t="s">
        <v>1847</v>
      </c>
      <c r="F19" s="318" t="s">
        <v>1848</v>
      </c>
      <c r="G19" s="318"/>
      <c r="H19" s="318"/>
      <c r="I19" s="318"/>
      <c r="J19" s="318"/>
      <c r="K19" s="316"/>
    </row>
    <row r="20" s="1" customFormat="1" ht="15" customHeight="1">
      <c r="B20" s="319"/>
      <c r="C20" s="320"/>
      <c r="D20" s="320"/>
      <c r="E20" s="322" t="s">
        <v>1849</v>
      </c>
      <c r="F20" s="318" t="s">
        <v>1850</v>
      </c>
      <c r="G20" s="318"/>
      <c r="H20" s="318"/>
      <c r="I20" s="318"/>
      <c r="J20" s="318"/>
      <c r="K20" s="316"/>
    </row>
    <row r="21" s="1" customFormat="1" ht="15" customHeight="1">
      <c r="B21" s="319"/>
      <c r="C21" s="320"/>
      <c r="D21" s="320"/>
      <c r="E21" s="322" t="s">
        <v>1851</v>
      </c>
      <c r="F21" s="318" t="s">
        <v>1852</v>
      </c>
      <c r="G21" s="318"/>
      <c r="H21" s="318"/>
      <c r="I21" s="318"/>
      <c r="J21" s="318"/>
      <c r="K21" s="316"/>
    </row>
    <row r="22" s="1" customFormat="1" ht="15" customHeight="1">
      <c r="B22" s="319"/>
      <c r="C22" s="320"/>
      <c r="D22" s="320"/>
      <c r="E22" s="322" t="s">
        <v>942</v>
      </c>
      <c r="F22" s="318" t="s">
        <v>943</v>
      </c>
      <c r="G22" s="318"/>
      <c r="H22" s="318"/>
      <c r="I22" s="318"/>
      <c r="J22" s="318"/>
      <c r="K22" s="316"/>
    </row>
    <row r="23" s="1" customFormat="1" ht="15" customHeight="1">
      <c r="B23" s="319"/>
      <c r="C23" s="320"/>
      <c r="D23" s="320"/>
      <c r="E23" s="322" t="s">
        <v>83</v>
      </c>
      <c r="F23" s="318" t="s">
        <v>1853</v>
      </c>
      <c r="G23" s="318"/>
      <c r="H23" s="318"/>
      <c r="I23" s="318"/>
      <c r="J23" s="318"/>
      <c r="K23" s="316"/>
    </row>
    <row r="24" s="1" customFormat="1" ht="12.75" customHeight="1">
      <c r="B24" s="319"/>
      <c r="C24" s="320"/>
      <c r="D24" s="320"/>
      <c r="E24" s="320"/>
      <c r="F24" s="320"/>
      <c r="G24" s="320"/>
      <c r="H24" s="320"/>
      <c r="I24" s="320"/>
      <c r="J24" s="320"/>
      <c r="K24" s="316"/>
    </row>
    <row r="25" s="1" customFormat="1" ht="15" customHeight="1">
      <c r="B25" s="319"/>
      <c r="C25" s="318" t="s">
        <v>1854</v>
      </c>
      <c r="D25" s="318"/>
      <c r="E25" s="318"/>
      <c r="F25" s="318"/>
      <c r="G25" s="318"/>
      <c r="H25" s="318"/>
      <c r="I25" s="318"/>
      <c r="J25" s="318"/>
      <c r="K25" s="316"/>
    </row>
    <row r="26" s="1" customFormat="1" ht="15" customHeight="1">
      <c r="B26" s="319"/>
      <c r="C26" s="318" t="s">
        <v>1855</v>
      </c>
      <c r="D26" s="318"/>
      <c r="E26" s="318"/>
      <c r="F26" s="318"/>
      <c r="G26" s="318"/>
      <c r="H26" s="318"/>
      <c r="I26" s="318"/>
      <c r="J26" s="318"/>
      <c r="K26" s="316"/>
    </row>
    <row r="27" s="1" customFormat="1" ht="15" customHeight="1">
      <c r="B27" s="319"/>
      <c r="C27" s="318"/>
      <c r="D27" s="318" t="s">
        <v>1856</v>
      </c>
      <c r="E27" s="318"/>
      <c r="F27" s="318"/>
      <c r="G27" s="318"/>
      <c r="H27" s="318"/>
      <c r="I27" s="318"/>
      <c r="J27" s="318"/>
      <c r="K27" s="316"/>
    </row>
    <row r="28" s="1" customFormat="1" ht="15" customHeight="1">
      <c r="B28" s="319"/>
      <c r="C28" s="320"/>
      <c r="D28" s="318" t="s">
        <v>1857</v>
      </c>
      <c r="E28" s="318"/>
      <c r="F28" s="318"/>
      <c r="G28" s="318"/>
      <c r="H28" s="318"/>
      <c r="I28" s="318"/>
      <c r="J28" s="318"/>
      <c r="K28" s="316"/>
    </row>
    <row r="29" s="1" customFormat="1" ht="12.75" customHeight="1">
      <c r="B29" s="319"/>
      <c r="C29" s="320"/>
      <c r="D29" s="320"/>
      <c r="E29" s="320"/>
      <c r="F29" s="320"/>
      <c r="G29" s="320"/>
      <c r="H29" s="320"/>
      <c r="I29" s="320"/>
      <c r="J29" s="320"/>
      <c r="K29" s="316"/>
    </row>
    <row r="30" s="1" customFormat="1" ht="15" customHeight="1">
      <c r="B30" s="319"/>
      <c r="C30" s="320"/>
      <c r="D30" s="318" t="s">
        <v>1858</v>
      </c>
      <c r="E30" s="318"/>
      <c r="F30" s="318"/>
      <c r="G30" s="318"/>
      <c r="H30" s="318"/>
      <c r="I30" s="318"/>
      <c r="J30" s="318"/>
      <c r="K30" s="316"/>
    </row>
    <row r="31" s="1" customFormat="1" ht="15" customHeight="1">
      <c r="B31" s="319"/>
      <c r="C31" s="320"/>
      <c r="D31" s="318" t="s">
        <v>1859</v>
      </c>
      <c r="E31" s="318"/>
      <c r="F31" s="318"/>
      <c r="G31" s="318"/>
      <c r="H31" s="318"/>
      <c r="I31" s="318"/>
      <c r="J31" s="318"/>
      <c r="K31" s="316"/>
    </row>
    <row r="32" s="1" customFormat="1" ht="12.75" customHeight="1">
      <c r="B32" s="319"/>
      <c r="C32" s="320"/>
      <c r="D32" s="320"/>
      <c r="E32" s="320"/>
      <c r="F32" s="320"/>
      <c r="G32" s="320"/>
      <c r="H32" s="320"/>
      <c r="I32" s="320"/>
      <c r="J32" s="320"/>
      <c r="K32" s="316"/>
    </row>
    <row r="33" s="1" customFormat="1" ht="15" customHeight="1">
      <c r="B33" s="319"/>
      <c r="C33" s="320"/>
      <c r="D33" s="318" t="s">
        <v>1860</v>
      </c>
      <c r="E33" s="318"/>
      <c r="F33" s="318"/>
      <c r="G33" s="318"/>
      <c r="H33" s="318"/>
      <c r="I33" s="318"/>
      <c r="J33" s="318"/>
      <c r="K33" s="316"/>
    </row>
    <row r="34" s="1" customFormat="1" ht="15" customHeight="1">
      <c r="B34" s="319"/>
      <c r="C34" s="320"/>
      <c r="D34" s="318" t="s">
        <v>1861</v>
      </c>
      <c r="E34" s="318"/>
      <c r="F34" s="318"/>
      <c r="G34" s="318"/>
      <c r="H34" s="318"/>
      <c r="I34" s="318"/>
      <c r="J34" s="318"/>
      <c r="K34" s="316"/>
    </row>
    <row r="35" s="1" customFormat="1" ht="15" customHeight="1">
      <c r="B35" s="319"/>
      <c r="C35" s="320"/>
      <c r="D35" s="318" t="s">
        <v>1862</v>
      </c>
      <c r="E35" s="318"/>
      <c r="F35" s="318"/>
      <c r="G35" s="318"/>
      <c r="H35" s="318"/>
      <c r="I35" s="318"/>
      <c r="J35" s="318"/>
      <c r="K35" s="316"/>
    </row>
    <row r="36" s="1" customFormat="1" ht="15" customHeight="1">
      <c r="B36" s="319"/>
      <c r="C36" s="320"/>
      <c r="D36" s="318"/>
      <c r="E36" s="321" t="s">
        <v>151</v>
      </c>
      <c r="F36" s="318"/>
      <c r="G36" s="318" t="s">
        <v>1863</v>
      </c>
      <c r="H36" s="318"/>
      <c r="I36" s="318"/>
      <c r="J36" s="318"/>
      <c r="K36" s="316"/>
    </row>
    <row r="37" s="1" customFormat="1" ht="30.75" customHeight="1">
      <c r="B37" s="319"/>
      <c r="C37" s="320"/>
      <c r="D37" s="318"/>
      <c r="E37" s="321" t="s">
        <v>1864</v>
      </c>
      <c r="F37" s="318"/>
      <c r="G37" s="318" t="s">
        <v>1865</v>
      </c>
      <c r="H37" s="318"/>
      <c r="I37" s="318"/>
      <c r="J37" s="318"/>
      <c r="K37" s="316"/>
    </row>
    <row r="38" s="1" customFormat="1" ht="15" customHeight="1">
      <c r="B38" s="319"/>
      <c r="C38" s="320"/>
      <c r="D38" s="318"/>
      <c r="E38" s="321" t="s">
        <v>53</v>
      </c>
      <c r="F38" s="318"/>
      <c r="G38" s="318" t="s">
        <v>1866</v>
      </c>
      <c r="H38" s="318"/>
      <c r="I38" s="318"/>
      <c r="J38" s="318"/>
      <c r="K38" s="316"/>
    </row>
    <row r="39" s="1" customFormat="1" ht="15" customHeight="1">
      <c r="B39" s="319"/>
      <c r="C39" s="320"/>
      <c r="D39" s="318"/>
      <c r="E39" s="321" t="s">
        <v>54</v>
      </c>
      <c r="F39" s="318"/>
      <c r="G39" s="318" t="s">
        <v>1867</v>
      </c>
      <c r="H39" s="318"/>
      <c r="I39" s="318"/>
      <c r="J39" s="318"/>
      <c r="K39" s="316"/>
    </row>
    <row r="40" s="1" customFormat="1" ht="15" customHeight="1">
      <c r="B40" s="319"/>
      <c r="C40" s="320"/>
      <c r="D40" s="318"/>
      <c r="E40" s="321" t="s">
        <v>152</v>
      </c>
      <c r="F40" s="318"/>
      <c r="G40" s="318" t="s">
        <v>1868</v>
      </c>
      <c r="H40" s="318"/>
      <c r="I40" s="318"/>
      <c r="J40" s="318"/>
      <c r="K40" s="316"/>
    </row>
    <row r="41" s="1" customFormat="1" ht="15" customHeight="1">
      <c r="B41" s="319"/>
      <c r="C41" s="320"/>
      <c r="D41" s="318"/>
      <c r="E41" s="321" t="s">
        <v>153</v>
      </c>
      <c r="F41" s="318"/>
      <c r="G41" s="318" t="s">
        <v>1869</v>
      </c>
      <c r="H41" s="318"/>
      <c r="I41" s="318"/>
      <c r="J41" s="318"/>
      <c r="K41" s="316"/>
    </row>
    <row r="42" s="1" customFormat="1" ht="15" customHeight="1">
      <c r="B42" s="319"/>
      <c r="C42" s="320"/>
      <c r="D42" s="318"/>
      <c r="E42" s="321" t="s">
        <v>1870</v>
      </c>
      <c r="F42" s="318"/>
      <c r="G42" s="318" t="s">
        <v>1871</v>
      </c>
      <c r="H42" s="318"/>
      <c r="I42" s="318"/>
      <c r="J42" s="318"/>
      <c r="K42" s="316"/>
    </row>
    <row r="43" s="1" customFormat="1" ht="15" customHeight="1">
      <c r="B43" s="319"/>
      <c r="C43" s="320"/>
      <c r="D43" s="318"/>
      <c r="E43" s="321"/>
      <c r="F43" s="318"/>
      <c r="G43" s="318" t="s">
        <v>1872</v>
      </c>
      <c r="H43" s="318"/>
      <c r="I43" s="318"/>
      <c r="J43" s="318"/>
      <c r="K43" s="316"/>
    </row>
    <row r="44" s="1" customFormat="1" ht="15" customHeight="1">
      <c r="B44" s="319"/>
      <c r="C44" s="320"/>
      <c r="D44" s="318"/>
      <c r="E44" s="321" t="s">
        <v>1873</v>
      </c>
      <c r="F44" s="318"/>
      <c r="G44" s="318" t="s">
        <v>1874</v>
      </c>
      <c r="H44" s="318"/>
      <c r="I44" s="318"/>
      <c r="J44" s="318"/>
      <c r="K44" s="316"/>
    </row>
    <row r="45" s="1" customFormat="1" ht="15" customHeight="1">
      <c r="B45" s="319"/>
      <c r="C45" s="320"/>
      <c r="D45" s="318"/>
      <c r="E45" s="321" t="s">
        <v>155</v>
      </c>
      <c r="F45" s="318"/>
      <c r="G45" s="318" t="s">
        <v>1875</v>
      </c>
      <c r="H45" s="318"/>
      <c r="I45" s="318"/>
      <c r="J45" s="318"/>
      <c r="K45" s="316"/>
    </row>
    <row r="46" s="1" customFormat="1" ht="12.75" customHeight="1">
      <c r="B46" s="319"/>
      <c r="C46" s="320"/>
      <c r="D46" s="318"/>
      <c r="E46" s="318"/>
      <c r="F46" s="318"/>
      <c r="G46" s="318"/>
      <c r="H46" s="318"/>
      <c r="I46" s="318"/>
      <c r="J46" s="318"/>
      <c r="K46" s="316"/>
    </row>
    <row r="47" s="1" customFormat="1" ht="15" customHeight="1">
      <c r="B47" s="319"/>
      <c r="C47" s="320"/>
      <c r="D47" s="318" t="s">
        <v>1876</v>
      </c>
      <c r="E47" s="318"/>
      <c r="F47" s="318"/>
      <c r="G47" s="318"/>
      <c r="H47" s="318"/>
      <c r="I47" s="318"/>
      <c r="J47" s="318"/>
      <c r="K47" s="316"/>
    </row>
    <row r="48" s="1" customFormat="1" ht="15" customHeight="1">
      <c r="B48" s="319"/>
      <c r="C48" s="320"/>
      <c r="D48" s="320"/>
      <c r="E48" s="318" t="s">
        <v>1877</v>
      </c>
      <c r="F48" s="318"/>
      <c r="G48" s="318"/>
      <c r="H48" s="318"/>
      <c r="I48" s="318"/>
      <c r="J48" s="318"/>
      <c r="K48" s="316"/>
    </row>
    <row r="49" s="1" customFormat="1" ht="15" customHeight="1">
      <c r="B49" s="319"/>
      <c r="C49" s="320"/>
      <c r="D49" s="320"/>
      <c r="E49" s="318" t="s">
        <v>1878</v>
      </c>
      <c r="F49" s="318"/>
      <c r="G49" s="318"/>
      <c r="H49" s="318"/>
      <c r="I49" s="318"/>
      <c r="J49" s="318"/>
      <c r="K49" s="316"/>
    </row>
    <row r="50" s="1" customFormat="1" ht="15" customHeight="1">
      <c r="B50" s="319"/>
      <c r="C50" s="320"/>
      <c r="D50" s="320"/>
      <c r="E50" s="318" t="s">
        <v>1879</v>
      </c>
      <c r="F50" s="318"/>
      <c r="G50" s="318"/>
      <c r="H50" s="318"/>
      <c r="I50" s="318"/>
      <c r="J50" s="318"/>
      <c r="K50" s="316"/>
    </row>
    <row r="51" s="1" customFormat="1" ht="15" customHeight="1">
      <c r="B51" s="319"/>
      <c r="C51" s="320"/>
      <c r="D51" s="318" t="s">
        <v>1880</v>
      </c>
      <c r="E51" s="318"/>
      <c r="F51" s="318"/>
      <c r="G51" s="318"/>
      <c r="H51" s="318"/>
      <c r="I51" s="318"/>
      <c r="J51" s="318"/>
      <c r="K51" s="316"/>
    </row>
    <row r="52" s="1" customFormat="1" ht="25.5" customHeight="1">
      <c r="B52" s="314"/>
      <c r="C52" s="315" t="s">
        <v>1881</v>
      </c>
      <c r="D52" s="315"/>
      <c r="E52" s="315"/>
      <c r="F52" s="315"/>
      <c r="G52" s="315"/>
      <c r="H52" s="315"/>
      <c r="I52" s="315"/>
      <c r="J52" s="315"/>
      <c r="K52" s="316"/>
    </row>
    <row r="53" s="1" customFormat="1" ht="5.25" customHeight="1">
      <c r="B53" s="314"/>
      <c r="C53" s="317"/>
      <c r="D53" s="317"/>
      <c r="E53" s="317"/>
      <c r="F53" s="317"/>
      <c r="G53" s="317"/>
      <c r="H53" s="317"/>
      <c r="I53" s="317"/>
      <c r="J53" s="317"/>
      <c r="K53" s="316"/>
    </row>
    <row r="54" s="1" customFormat="1" ht="15" customHeight="1">
      <c r="B54" s="314"/>
      <c r="C54" s="318" t="s">
        <v>1882</v>
      </c>
      <c r="D54" s="318"/>
      <c r="E54" s="318"/>
      <c r="F54" s="318"/>
      <c r="G54" s="318"/>
      <c r="H54" s="318"/>
      <c r="I54" s="318"/>
      <c r="J54" s="318"/>
      <c r="K54" s="316"/>
    </row>
    <row r="55" s="1" customFormat="1" ht="15" customHeight="1">
      <c r="B55" s="314"/>
      <c r="C55" s="318" t="s">
        <v>1883</v>
      </c>
      <c r="D55" s="318"/>
      <c r="E55" s="318"/>
      <c r="F55" s="318"/>
      <c r="G55" s="318"/>
      <c r="H55" s="318"/>
      <c r="I55" s="318"/>
      <c r="J55" s="318"/>
      <c r="K55" s="316"/>
    </row>
    <row r="56" s="1" customFormat="1" ht="12.75" customHeight="1">
      <c r="B56" s="314"/>
      <c r="C56" s="318"/>
      <c r="D56" s="318"/>
      <c r="E56" s="318"/>
      <c r="F56" s="318"/>
      <c r="G56" s="318"/>
      <c r="H56" s="318"/>
      <c r="I56" s="318"/>
      <c r="J56" s="318"/>
      <c r="K56" s="316"/>
    </row>
    <row r="57" s="1" customFormat="1" ht="15" customHeight="1">
      <c r="B57" s="314"/>
      <c r="C57" s="318" t="s">
        <v>1884</v>
      </c>
      <c r="D57" s="318"/>
      <c r="E57" s="318"/>
      <c r="F57" s="318"/>
      <c r="G57" s="318"/>
      <c r="H57" s="318"/>
      <c r="I57" s="318"/>
      <c r="J57" s="318"/>
      <c r="K57" s="316"/>
    </row>
    <row r="58" s="1" customFormat="1" ht="15" customHeight="1">
      <c r="B58" s="314"/>
      <c r="C58" s="320"/>
      <c r="D58" s="318" t="s">
        <v>1885</v>
      </c>
      <c r="E58" s="318"/>
      <c r="F58" s="318"/>
      <c r="G58" s="318"/>
      <c r="H58" s="318"/>
      <c r="I58" s="318"/>
      <c r="J58" s="318"/>
      <c r="K58" s="316"/>
    </row>
    <row r="59" s="1" customFormat="1" ht="15" customHeight="1">
      <c r="B59" s="314"/>
      <c r="C59" s="320"/>
      <c r="D59" s="318" t="s">
        <v>1886</v>
      </c>
      <c r="E59" s="318"/>
      <c r="F59" s="318"/>
      <c r="G59" s="318"/>
      <c r="H59" s="318"/>
      <c r="I59" s="318"/>
      <c r="J59" s="318"/>
      <c r="K59" s="316"/>
    </row>
    <row r="60" s="1" customFormat="1" ht="15" customHeight="1">
      <c r="B60" s="314"/>
      <c r="C60" s="320"/>
      <c r="D60" s="318" t="s">
        <v>1887</v>
      </c>
      <c r="E60" s="318"/>
      <c r="F60" s="318"/>
      <c r="G60" s="318"/>
      <c r="H60" s="318"/>
      <c r="I60" s="318"/>
      <c r="J60" s="318"/>
      <c r="K60" s="316"/>
    </row>
    <row r="61" s="1" customFormat="1" ht="15" customHeight="1">
      <c r="B61" s="314"/>
      <c r="C61" s="320"/>
      <c r="D61" s="318" t="s">
        <v>1888</v>
      </c>
      <c r="E61" s="318"/>
      <c r="F61" s="318"/>
      <c r="G61" s="318"/>
      <c r="H61" s="318"/>
      <c r="I61" s="318"/>
      <c r="J61" s="318"/>
      <c r="K61" s="316"/>
    </row>
    <row r="62" s="1" customFormat="1" ht="15" customHeight="1">
      <c r="B62" s="314"/>
      <c r="C62" s="320"/>
      <c r="D62" s="323" t="s">
        <v>1889</v>
      </c>
      <c r="E62" s="323"/>
      <c r="F62" s="323"/>
      <c r="G62" s="323"/>
      <c r="H62" s="323"/>
      <c r="I62" s="323"/>
      <c r="J62" s="323"/>
      <c r="K62" s="316"/>
    </row>
    <row r="63" s="1" customFormat="1" ht="15" customHeight="1">
      <c r="B63" s="314"/>
      <c r="C63" s="320"/>
      <c r="D63" s="318" t="s">
        <v>1890</v>
      </c>
      <c r="E63" s="318"/>
      <c r="F63" s="318"/>
      <c r="G63" s="318"/>
      <c r="H63" s="318"/>
      <c r="I63" s="318"/>
      <c r="J63" s="318"/>
      <c r="K63" s="316"/>
    </row>
    <row r="64" s="1" customFormat="1" ht="12.75" customHeight="1">
      <c r="B64" s="314"/>
      <c r="C64" s="320"/>
      <c r="D64" s="320"/>
      <c r="E64" s="324"/>
      <c r="F64" s="320"/>
      <c r="G64" s="320"/>
      <c r="H64" s="320"/>
      <c r="I64" s="320"/>
      <c r="J64" s="320"/>
      <c r="K64" s="316"/>
    </row>
    <row r="65" s="1" customFormat="1" ht="15" customHeight="1">
      <c r="B65" s="314"/>
      <c r="C65" s="320"/>
      <c r="D65" s="318" t="s">
        <v>1891</v>
      </c>
      <c r="E65" s="318"/>
      <c r="F65" s="318"/>
      <c r="G65" s="318"/>
      <c r="H65" s="318"/>
      <c r="I65" s="318"/>
      <c r="J65" s="318"/>
      <c r="K65" s="316"/>
    </row>
    <row r="66" s="1" customFormat="1" ht="15" customHeight="1">
      <c r="B66" s="314"/>
      <c r="C66" s="320"/>
      <c r="D66" s="323" t="s">
        <v>1892</v>
      </c>
      <c r="E66" s="323"/>
      <c r="F66" s="323"/>
      <c r="G66" s="323"/>
      <c r="H66" s="323"/>
      <c r="I66" s="323"/>
      <c r="J66" s="323"/>
      <c r="K66" s="316"/>
    </row>
    <row r="67" s="1" customFormat="1" ht="15" customHeight="1">
      <c r="B67" s="314"/>
      <c r="C67" s="320"/>
      <c r="D67" s="318" t="s">
        <v>1893</v>
      </c>
      <c r="E67" s="318"/>
      <c r="F67" s="318"/>
      <c r="G67" s="318"/>
      <c r="H67" s="318"/>
      <c r="I67" s="318"/>
      <c r="J67" s="318"/>
      <c r="K67" s="316"/>
    </row>
    <row r="68" s="1" customFormat="1" ht="15" customHeight="1">
      <c r="B68" s="314"/>
      <c r="C68" s="320"/>
      <c r="D68" s="318" t="s">
        <v>1894</v>
      </c>
      <c r="E68" s="318"/>
      <c r="F68" s="318"/>
      <c r="G68" s="318"/>
      <c r="H68" s="318"/>
      <c r="I68" s="318"/>
      <c r="J68" s="318"/>
      <c r="K68" s="316"/>
    </row>
    <row r="69" s="1" customFormat="1" ht="15" customHeight="1">
      <c r="B69" s="314"/>
      <c r="C69" s="320"/>
      <c r="D69" s="318" t="s">
        <v>1895</v>
      </c>
      <c r="E69" s="318"/>
      <c r="F69" s="318"/>
      <c r="G69" s="318"/>
      <c r="H69" s="318"/>
      <c r="I69" s="318"/>
      <c r="J69" s="318"/>
      <c r="K69" s="316"/>
    </row>
    <row r="70" s="1" customFormat="1" ht="15" customHeight="1">
      <c r="B70" s="314"/>
      <c r="C70" s="320"/>
      <c r="D70" s="318" t="s">
        <v>1896</v>
      </c>
      <c r="E70" s="318"/>
      <c r="F70" s="318"/>
      <c r="G70" s="318"/>
      <c r="H70" s="318"/>
      <c r="I70" s="318"/>
      <c r="J70" s="318"/>
      <c r="K70" s="316"/>
    </row>
    <row r="71" s="1" customFormat="1" ht="12.75" customHeight="1">
      <c r="B71" s="325"/>
      <c r="C71" s="326"/>
      <c r="D71" s="326"/>
      <c r="E71" s="326"/>
      <c r="F71" s="326"/>
      <c r="G71" s="326"/>
      <c r="H71" s="326"/>
      <c r="I71" s="326"/>
      <c r="J71" s="326"/>
      <c r="K71" s="327"/>
    </row>
    <row r="72" s="1" customFormat="1" ht="18.75" customHeight="1">
      <c r="B72" s="328"/>
      <c r="C72" s="328"/>
      <c r="D72" s="328"/>
      <c r="E72" s="328"/>
      <c r="F72" s="328"/>
      <c r="G72" s="328"/>
      <c r="H72" s="328"/>
      <c r="I72" s="328"/>
      <c r="J72" s="328"/>
      <c r="K72" s="329"/>
    </row>
    <row r="73" s="1" customFormat="1" ht="18.75" customHeight="1">
      <c r="B73" s="329"/>
      <c r="C73" s="329"/>
      <c r="D73" s="329"/>
      <c r="E73" s="329"/>
      <c r="F73" s="329"/>
      <c r="G73" s="329"/>
      <c r="H73" s="329"/>
      <c r="I73" s="329"/>
      <c r="J73" s="329"/>
      <c r="K73" s="329"/>
    </row>
    <row r="74" s="1" customFormat="1" ht="7.5" customHeight="1">
      <c r="B74" s="330"/>
      <c r="C74" s="331"/>
      <c r="D74" s="331"/>
      <c r="E74" s="331"/>
      <c r="F74" s="331"/>
      <c r="G74" s="331"/>
      <c r="H74" s="331"/>
      <c r="I74" s="331"/>
      <c r="J74" s="331"/>
      <c r="K74" s="332"/>
    </row>
    <row r="75" s="1" customFormat="1" ht="45" customHeight="1">
      <c r="B75" s="333"/>
      <c r="C75" s="334" t="s">
        <v>1897</v>
      </c>
      <c r="D75" s="334"/>
      <c r="E75" s="334"/>
      <c r="F75" s="334"/>
      <c r="G75" s="334"/>
      <c r="H75" s="334"/>
      <c r="I75" s="334"/>
      <c r="J75" s="334"/>
      <c r="K75" s="335"/>
    </row>
    <row r="76" s="1" customFormat="1" ht="17.25" customHeight="1">
      <c r="B76" s="333"/>
      <c r="C76" s="336" t="s">
        <v>1898</v>
      </c>
      <c r="D76" s="336"/>
      <c r="E76" s="336"/>
      <c r="F76" s="336" t="s">
        <v>1899</v>
      </c>
      <c r="G76" s="337"/>
      <c r="H76" s="336" t="s">
        <v>54</v>
      </c>
      <c r="I76" s="336" t="s">
        <v>57</v>
      </c>
      <c r="J76" s="336" t="s">
        <v>1900</v>
      </c>
      <c r="K76" s="335"/>
    </row>
    <row r="77" s="1" customFormat="1" ht="17.25" customHeight="1">
      <c r="B77" s="333"/>
      <c r="C77" s="338" t="s">
        <v>1901</v>
      </c>
      <c r="D77" s="338"/>
      <c r="E77" s="338"/>
      <c r="F77" s="339" t="s">
        <v>1902</v>
      </c>
      <c r="G77" s="340"/>
      <c r="H77" s="338"/>
      <c r="I77" s="338"/>
      <c r="J77" s="338" t="s">
        <v>1903</v>
      </c>
      <c r="K77" s="335"/>
    </row>
    <row r="78" s="1" customFormat="1" ht="5.25" customHeight="1">
      <c r="B78" s="333"/>
      <c r="C78" s="341"/>
      <c r="D78" s="341"/>
      <c r="E78" s="341"/>
      <c r="F78" s="341"/>
      <c r="G78" s="342"/>
      <c r="H78" s="341"/>
      <c r="I78" s="341"/>
      <c r="J78" s="341"/>
      <c r="K78" s="335"/>
    </row>
    <row r="79" s="1" customFormat="1" ht="15" customHeight="1">
      <c r="B79" s="333"/>
      <c r="C79" s="321" t="s">
        <v>53</v>
      </c>
      <c r="D79" s="343"/>
      <c r="E79" s="343"/>
      <c r="F79" s="344" t="s">
        <v>1904</v>
      </c>
      <c r="G79" s="345"/>
      <c r="H79" s="321" t="s">
        <v>1905</v>
      </c>
      <c r="I79" s="321" t="s">
        <v>1906</v>
      </c>
      <c r="J79" s="321">
        <v>20</v>
      </c>
      <c r="K79" s="335"/>
    </row>
    <row r="80" s="1" customFormat="1" ht="15" customHeight="1">
      <c r="B80" s="333"/>
      <c r="C80" s="321" t="s">
        <v>1907</v>
      </c>
      <c r="D80" s="321"/>
      <c r="E80" s="321"/>
      <c r="F80" s="344" t="s">
        <v>1904</v>
      </c>
      <c r="G80" s="345"/>
      <c r="H80" s="321" t="s">
        <v>1908</v>
      </c>
      <c r="I80" s="321" t="s">
        <v>1906</v>
      </c>
      <c r="J80" s="321">
        <v>120</v>
      </c>
      <c r="K80" s="335"/>
    </row>
    <row r="81" s="1" customFormat="1" ht="15" customHeight="1">
      <c r="B81" s="346"/>
      <c r="C81" s="321" t="s">
        <v>1909</v>
      </c>
      <c r="D81" s="321"/>
      <c r="E81" s="321"/>
      <c r="F81" s="344" t="s">
        <v>1910</v>
      </c>
      <c r="G81" s="345"/>
      <c r="H81" s="321" t="s">
        <v>1911</v>
      </c>
      <c r="I81" s="321" t="s">
        <v>1906</v>
      </c>
      <c r="J81" s="321">
        <v>50</v>
      </c>
      <c r="K81" s="335"/>
    </row>
    <row r="82" s="1" customFormat="1" ht="15" customHeight="1">
      <c r="B82" s="346"/>
      <c r="C82" s="321" t="s">
        <v>1912</v>
      </c>
      <c r="D82" s="321"/>
      <c r="E82" s="321"/>
      <c r="F82" s="344" t="s">
        <v>1904</v>
      </c>
      <c r="G82" s="345"/>
      <c r="H82" s="321" t="s">
        <v>1913</v>
      </c>
      <c r="I82" s="321" t="s">
        <v>1914</v>
      </c>
      <c r="J82" s="321"/>
      <c r="K82" s="335"/>
    </row>
    <row r="83" s="1" customFormat="1" ht="15" customHeight="1">
      <c r="B83" s="346"/>
      <c r="C83" s="347" t="s">
        <v>1915</v>
      </c>
      <c r="D83" s="347"/>
      <c r="E83" s="347"/>
      <c r="F83" s="348" t="s">
        <v>1910</v>
      </c>
      <c r="G83" s="347"/>
      <c r="H83" s="347" t="s">
        <v>1916</v>
      </c>
      <c r="I83" s="347" t="s">
        <v>1906</v>
      </c>
      <c r="J83" s="347">
        <v>15</v>
      </c>
      <c r="K83" s="335"/>
    </row>
    <row r="84" s="1" customFormat="1" ht="15" customHeight="1">
      <c r="B84" s="346"/>
      <c r="C84" s="347" t="s">
        <v>1917</v>
      </c>
      <c r="D84" s="347"/>
      <c r="E84" s="347"/>
      <c r="F84" s="348" t="s">
        <v>1910</v>
      </c>
      <c r="G84" s="347"/>
      <c r="H84" s="347" t="s">
        <v>1918</v>
      </c>
      <c r="I84" s="347" t="s">
        <v>1906</v>
      </c>
      <c r="J84" s="347">
        <v>15</v>
      </c>
      <c r="K84" s="335"/>
    </row>
    <row r="85" s="1" customFormat="1" ht="15" customHeight="1">
      <c r="B85" s="346"/>
      <c r="C85" s="347" t="s">
        <v>1919</v>
      </c>
      <c r="D85" s="347"/>
      <c r="E85" s="347"/>
      <c r="F85" s="348" t="s">
        <v>1910</v>
      </c>
      <c r="G85" s="347"/>
      <c r="H85" s="347" t="s">
        <v>1920</v>
      </c>
      <c r="I85" s="347" t="s">
        <v>1906</v>
      </c>
      <c r="J85" s="347">
        <v>20</v>
      </c>
      <c r="K85" s="335"/>
    </row>
    <row r="86" s="1" customFormat="1" ht="15" customHeight="1">
      <c r="B86" s="346"/>
      <c r="C86" s="347" t="s">
        <v>1921</v>
      </c>
      <c r="D86" s="347"/>
      <c r="E86" s="347"/>
      <c r="F86" s="348" t="s">
        <v>1910</v>
      </c>
      <c r="G86" s="347"/>
      <c r="H86" s="347" t="s">
        <v>1922</v>
      </c>
      <c r="I86" s="347" t="s">
        <v>1906</v>
      </c>
      <c r="J86" s="347">
        <v>20</v>
      </c>
      <c r="K86" s="335"/>
    </row>
    <row r="87" s="1" customFormat="1" ht="15" customHeight="1">
      <c r="B87" s="346"/>
      <c r="C87" s="321" t="s">
        <v>1923</v>
      </c>
      <c r="D87" s="321"/>
      <c r="E87" s="321"/>
      <c r="F87" s="344" t="s">
        <v>1910</v>
      </c>
      <c r="G87" s="345"/>
      <c r="H87" s="321" t="s">
        <v>1924</v>
      </c>
      <c r="I87" s="321" t="s">
        <v>1906</v>
      </c>
      <c r="J87" s="321">
        <v>50</v>
      </c>
      <c r="K87" s="335"/>
    </row>
    <row r="88" s="1" customFormat="1" ht="15" customHeight="1">
      <c r="B88" s="346"/>
      <c r="C88" s="321" t="s">
        <v>1925</v>
      </c>
      <c r="D88" s="321"/>
      <c r="E88" s="321"/>
      <c r="F88" s="344" t="s">
        <v>1910</v>
      </c>
      <c r="G88" s="345"/>
      <c r="H88" s="321" t="s">
        <v>1926</v>
      </c>
      <c r="I88" s="321" t="s">
        <v>1906</v>
      </c>
      <c r="J88" s="321">
        <v>20</v>
      </c>
      <c r="K88" s="335"/>
    </row>
    <row r="89" s="1" customFormat="1" ht="15" customHeight="1">
      <c r="B89" s="346"/>
      <c r="C89" s="321" t="s">
        <v>1927</v>
      </c>
      <c r="D89" s="321"/>
      <c r="E89" s="321"/>
      <c r="F89" s="344" t="s">
        <v>1910</v>
      </c>
      <c r="G89" s="345"/>
      <c r="H89" s="321" t="s">
        <v>1928</v>
      </c>
      <c r="I89" s="321" t="s">
        <v>1906</v>
      </c>
      <c r="J89" s="321">
        <v>20</v>
      </c>
      <c r="K89" s="335"/>
    </row>
    <row r="90" s="1" customFormat="1" ht="15" customHeight="1">
      <c r="B90" s="346"/>
      <c r="C90" s="321" t="s">
        <v>1929</v>
      </c>
      <c r="D90" s="321"/>
      <c r="E90" s="321"/>
      <c r="F90" s="344" t="s">
        <v>1910</v>
      </c>
      <c r="G90" s="345"/>
      <c r="H90" s="321" t="s">
        <v>1930</v>
      </c>
      <c r="I90" s="321" t="s">
        <v>1906</v>
      </c>
      <c r="J90" s="321">
        <v>50</v>
      </c>
      <c r="K90" s="335"/>
    </row>
    <row r="91" s="1" customFormat="1" ht="15" customHeight="1">
      <c r="B91" s="346"/>
      <c r="C91" s="321" t="s">
        <v>1931</v>
      </c>
      <c r="D91" s="321"/>
      <c r="E91" s="321"/>
      <c r="F91" s="344" t="s">
        <v>1910</v>
      </c>
      <c r="G91" s="345"/>
      <c r="H91" s="321" t="s">
        <v>1931</v>
      </c>
      <c r="I91" s="321" t="s">
        <v>1906</v>
      </c>
      <c r="J91" s="321">
        <v>50</v>
      </c>
      <c r="K91" s="335"/>
    </row>
    <row r="92" s="1" customFormat="1" ht="15" customHeight="1">
      <c r="B92" s="346"/>
      <c r="C92" s="321" t="s">
        <v>1932</v>
      </c>
      <c r="D92" s="321"/>
      <c r="E92" s="321"/>
      <c r="F92" s="344" t="s">
        <v>1910</v>
      </c>
      <c r="G92" s="345"/>
      <c r="H92" s="321" t="s">
        <v>1933</v>
      </c>
      <c r="I92" s="321" t="s">
        <v>1906</v>
      </c>
      <c r="J92" s="321">
        <v>255</v>
      </c>
      <c r="K92" s="335"/>
    </row>
    <row r="93" s="1" customFormat="1" ht="15" customHeight="1">
      <c r="B93" s="346"/>
      <c r="C93" s="321" t="s">
        <v>1934</v>
      </c>
      <c r="D93" s="321"/>
      <c r="E93" s="321"/>
      <c r="F93" s="344" t="s">
        <v>1904</v>
      </c>
      <c r="G93" s="345"/>
      <c r="H93" s="321" t="s">
        <v>1935</v>
      </c>
      <c r="I93" s="321" t="s">
        <v>1936</v>
      </c>
      <c r="J93" s="321"/>
      <c r="K93" s="335"/>
    </row>
    <row r="94" s="1" customFormat="1" ht="15" customHeight="1">
      <c r="B94" s="346"/>
      <c r="C94" s="321" t="s">
        <v>1937</v>
      </c>
      <c r="D94" s="321"/>
      <c r="E94" s="321"/>
      <c r="F94" s="344" t="s">
        <v>1904</v>
      </c>
      <c r="G94" s="345"/>
      <c r="H94" s="321" t="s">
        <v>1938</v>
      </c>
      <c r="I94" s="321" t="s">
        <v>1939</v>
      </c>
      <c r="J94" s="321"/>
      <c r="K94" s="335"/>
    </row>
    <row r="95" s="1" customFormat="1" ht="15" customHeight="1">
      <c r="B95" s="346"/>
      <c r="C95" s="321" t="s">
        <v>1940</v>
      </c>
      <c r="D95" s="321"/>
      <c r="E95" s="321"/>
      <c r="F95" s="344" t="s">
        <v>1904</v>
      </c>
      <c r="G95" s="345"/>
      <c r="H95" s="321" t="s">
        <v>1940</v>
      </c>
      <c r="I95" s="321" t="s">
        <v>1939</v>
      </c>
      <c r="J95" s="321"/>
      <c r="K95" s="335"/>
    </row>
    <row r="96" s="1" customFormat="1" ht="15" customHeight="1">
      <c r="B96" s="346"/>
      <c r="C96" s="321" t="s">
        <v>38</v>
      </c>
      <c r="D96" s="321"/>
      <c r="E96" s="321"/>
      <c r="F96" s="344" t="s">
        <v>1904</v>
      </c>
      <c r="G96" s="345"/>
      <c r="H96" s="321" t="s">
        <v>1941</v>
      </c>
      <c r="I96" s="321" t="s">
        <v>1939</v>
      </c>
      <c r="J96" s="321"/>
      <c r="K96" s="335"/>
    </row>
    <row r="97" s="1" customFormat="1" ht="15" customHeight="1">
      <c r="B97" s="346"/>
      <c r="C97" s="321" t="s">
        <v>48</v>
      </c>
      <c r="D97" s="321"/>
      <c r="E97" s="321"/>
      <c r="F97" s="344" t="s">
        <v>1904</v>
      </c>
      <c r="G97" s="345"/>
      <c r="H97" s="321" t="s">
        <v>1942</v>
      </c>
      <c r="I97" s="321" t="s">
        <v>1939</v>
      </c>
      <c r="J97" s="321"/>
      <c r="K97" s="335"/>
    </row>
    <row r="98" s="1" customFormat="1" ht="15" customHeight="1">
      <c r="B98" s="349"/>
      <c r="C98" s="350"/>
      <c r="D98" s="350"/>
      <c r="E98" s="350"/>
      <c r="F98" s="350"/>
      <c r="G98" s="350"/>
      <c r="H98" s="350"/>
      <c r="I98" s="350"/>
      <c r="J98" s="350"/>
      <c r="K98" s="351"/>
    </row>
    <row r="99" s="1" customFormat="1" ht="18.75" customHeight="1">
      <c r="B99" s="352"/>
      <c r="C99" s="353"/>
      <c r="D99" s="353"/>
      <c r="E99" s="353"/>
      <c r="F99" s="353"/>
      <c r="G99" s="353"/>
      <c r="H99" s="353"/>
      <c r="I99" s="353"/>
      <c r="J99" s="353"/>
      <c r="K99" s="352"/>
    </row>
    <row r="100" s="1" customFormat="1" ht="18.75" customHeight="1">
      <c r="B100" s="329"/>
      <c r="C100" s="329"/>
      <c r="D100" s="329"/>
      <c r="E100" s="329"/>
      <c r="F100" s="329"/>
      <c r="G100" s="329"/>
      <c r="H100" s="329"/>
      <c r="I100" s="329"/>
      <c r="J100" s="329"/>
      <c r="K100" s="329"/>
    </row>
    <row r="101" s="1" customFormat="1" ht="7.5" customHeight="1">
      <c r="B101" s="330"/>
      <c r="C101" s="331"/>
      <c r="D101" s="331"/>
      <c r="E101" s="331"/>
      <c r="F101" s="331"/>
      <c r="G101" s="331"/>
      <c r="H101" s="331"/>
      <c r="I101" s="331"/>
      <c r="J101" s="331"/>
      <c r="K101" s="332"/>
    </row>
    <row r="102" s="1" customFormat="1" ht="45" customHeight="1">
      <c r="B102" s="333"/>
      <c r="C102" s="334" t="s">
        <v>1943</v>
      </c>
      <c r="D102" s="334"/>
      <c r="E102" s="334"/>
      <c r="F102" s="334"/>
      <c r="G102" s="334"/>
      <c r="H102" s="334"/>
      <c r="I102" s="334"/>
      <c r="J102" s="334"/>
      <c r="K102" s="335"/>
    </row>
    <row r="103" s="1" customFormat="1" ht="17.25" customHeight="1">
      <c r="B103" s="333"/>
      <c r="C103" s="336" t="s">
        <v>1898</v>
      </c>
      <c r="D103" s="336"/>
      <c r="E103" s="336"/>
      <c r="F103" s="336" t="s">
        <v>1899</v>
      </c>
      <c r="G103" s="337"/>
      <c r="H103" s="336" t="s">
        <v>54</v>
      </c>
      <c r="I103" s="336" t="s">
        <v>57</v>
      </c>
      <c r="J103" s="336" t="s">
        <v>1900</v>
      </c>
      <c r="K103" s="335"/>
    </row>
    <row r="104" s="1" customFormat="1" ht="17.25" customHeight="1">
      <c r="B104" s="333"/>
      <c r="C104" s="338" t="s">
        <v>1901</v>
      </c>
      <c r="D104" s="338"/>
      <c r="E104" s="338"/>
      <c r="F104" s="339" t="s">
        <v>1902</v>
      </c>
      <c r="G104" s="340"/>
      <c r="H104" s="338"/>
      <c r="I104" s="338"/>
      <c r="J104" s="338" t="s">
        <v>1903</v>
      </c>
      <c r="K104" s="335"/>
    </row>
    <row r="105" s="1" customFormat="1" ht="5.25" customHeight="1">
      <c r="B105" s="333"/>
      <c r="C105" s="336"/>
      <c r="D105" s="336"/>
      <c r="E105" s="336"/>
      <c r="F105" s="336"/>
      <c r="G105" s="354"/>
      <c r="H105" s="336"/>
      <c r="I105" s="336"/>
      <c r="J105" s="336"/>
      <c r="K105" s="335"/>
    </row>
    <row r="106" s="1" customFormat="1" ht="15" customHeight="1">
      <c r="B106" s="333"/>
      <c r="C106" s="321" t="s">
        <v>53</v>
      </c>
      <c r="D106" s="343"/>
      <c r="E106" s="343"/>
      <c r="F106" s="344" t="s">
        <v>1904</v>
      </c>
      <c r="G106" s="321"/>
      <c r="H106" s="321" t="s">
        <v>1944</v>
      </c>
      <c r="I106" s="321" t="s">
        <v>1906</v>
      </c>
      <c r="J106" s="321">
        <v>20</v>
      </c>
      <c r="K106" s="335"/>
    </row>
    <row r="107" s="1" customFormat="1" ht="15" customHeight="1">
      <c r="B107" s="333"/>
      <c r="C107" s="321" t="s">
        <v>1907</v>
      </c>
      <c r="D107" s="321"/>
      <c r="E107" s="321"/>
      <c r="F107" s="344" t="s">
        <v>1904</v>
      </c>
      <c r="G107" s="321"/>
      <c r="H107" s="321" t="s">
        <v>1944</v>
      </c>
      <c r="I107" s="321" t="s">
        <v>1906</v>
      </c>
      <c r="J107" s="321">
        <v>120</v>
      </c>
      <c r="K107" s="335"/>
    </row>
    <row r="108" s="1" customFormat="1" ht="15" customHeight="1">
      <c r="B108" s="346"/>
      <c r="C108" s="321" t="s">
        <v>1909</v>
      </c>
      <c r="D108" s="321"/>
      <c r="E108" s="321"/>
      <c r="F108" s="344" t="s">
        <v>1910</v>
      </c>
      <c r="G108" s="321"/>
      <c r="H108" s="321" t="s">
        <v>1944</v>
      </c>
      <c r="I108" s="321" t="s">
        <v>1906</v>
      </c>
      <c r="J108" s="321">
        <v>50</v>
      </c>
      <c r="K108" s="335"/>
    </row>
    <row r="109" s="1" customFormat="1" ht="15" customHeight="1">
      <c r="B109" s="346"/>
      <c r="C109" s="321" t="s">
        <v>1912</v>
      </c>
      <c r="D109" s="321"/>
      <c r="E109" s="321"/>
      <c r="F109" s="344" t="s">
        <v>1904</v>
      </c>
      <c r="G109" s="321"/>
      <c r="H109" s="321" t="s">
        <v>1944</v>
      </c>
      <c r="I109" s="321" t="s">
        <v>1914</v>
      </c>
      <c r="J109" s="321"/>
      <c r="K109" s="335"/>
    </row>
    <row r="110" s="1" customFormat="1" ht="15" customHeight="1">
      <c r="B110" s="346"/>
      <c r="C110" s="321" t="s">
        <v>1923</v>
      </c>
      <c r="D110" s="321"/>
      <c r="E110" s="321"/>
      <c r="F110" s="344" t="s">
        <v>1910</v>
      </c>
      <c r="G110" s="321"/>
      <c r="H110" s="321" t="s">
        <v>1944</v>
      </c>
      <c r="I110" s="321" t="s">
        <v>1906</v>
      </c>
      <c r="J110" s="321">
        <v>50</v>
      </c>
      <c r="K110" s="335"/>
    </row>
    <row r="111" s="1" customFormat="1" ht="15" customHeight="1">
      <c r="B111" s="346"/>
      <c r="C111" s="321" t="s">
        <v>1931</v>
      </c>
      <c r="D111" s="321"/>
      <c r="E111" s="321"/>
      <c r="F111" s="344" t="s">
        <v>1910</v>
      </c>
      <c r="G111" s="321"/>
      <c r="H111" s="321" t="s">
        <v>1944</v>
      </c>
      <c r="I111" s="321" t="s">
        <v>1906</v>
      </c>
      <c r="J111" s="321">
        <v>50</v>
      </c>
      <c r="K111" s="335"/>
    </row>
    <row r="112" s="1" customFormat="1" ht="15" customHeight="1">
      <c r="B112" s="346"/>
      <c r="C112" s="321" t="s">
        <v>1929</v>
      </c>
      <c r="D112" s="321"/>
      <c r="E112" s="321"/>
      <c r="F112" s="344" t="s">
        <v>1910</v>
      </c>
      <c r="G112" s="321"/>
      <c r="H112" s="321" t="s">
        <v>1944</v>
      </c>
      <c r="I112" s="321" t="s">
        <v>1906</v>
      </c>
      <c r="J112" s="321">
        <v>50</v>
      </c>
      <c r="K112" s="335"/>
    </row>
    <row r="113" s="1" customFormat="1" ht="15" customHeight="1">
      <c r="B113" s="346"/>
      <c r="C113" s="321" t="s">
        <v>53</v>
      </c>
      <c r="D113" s="321"/>
      <c r="E113" s="321"/>
      <c r="F113" s="344" t="s">
        <v>1904</v>
      </c>
      <c r="G113" s="321"/>
      <c r="H113" s="321" t="s">
        <v>1945</v>
      </c>
      <c r="I113" s="321" t="s">
        <v>1906</v>
      </c>
      <c r="J113" s="321">
        <v>20</v>
      </c>
      <c r="K113" s="335"/>
    </row>
    <row r="114" s="1" customFormat="1" ht="15" customHeight="1">
      <c r="B114" s="346"/>
      <c r="C114" s="321" t="s">
        <v>1946</v>
      </c>
      <c r="D114" s="321"/>
      <c r="E114" s="321"/>
      <c r="F114" s="344" t="s">
        <v>1904</v>
      </c>
      <c r="G114" s="321"/>
      <c r="H114" s="321" t="s">
        <v>1947</v>
      </c>
      <c r="I114" s="321" t="s">
        <v>1906</v>
      </c>
      <c r="J114" s="321">
        <v>120</v>
      </c>
      <c r="K114" s="335"/>
    </row>
    <row r="115" s="1" customFormat="1" ht="15" customHeight="1">
      <c r="B115" s="346"/>
      <c r="C115" s="321" t="s">
        <v>38</v>
      </c>
      <c r="D115" s="321"/>
      <c r="E115" s="321"/>
      <c r="F115" s="344" t="s">
        <v>1904</v>
      </c>
      <c r="G115" s="321"/>
      <c r="H115" s="321" t="s">
        <v>1948</v>
      </c>
      <c r="I115" s="321" t="s">
        <v>1939</v>
      </c>
      <c r="J115" s="321"/>
      <c r="K115" s="335"/>
    </row>
    <row r="116" s="1" customFormat="1" ht="15" customHeight="1">
      <c r="B116" s="346"/>
      <c r="C116" s="321" t="s">
        <v>48</v>
      </c>
      <c r="D116" s="321"/>
      <c r="E116" s="321"/>
      <c r="F116" s="344" t="s">
        <v>1904</v>
      </c>
      <c r="G116" s="321"/>
      <c r="H116" s="321" t="s">
        <v>1949</v>
      </c>
      <c r="I116" s="321" t="s">
        <v>1939</v>
      </c>
      <c r="J116" s="321"/>
      <c r="K116" s="335"/>
    </row>
    <row r="117" s="1" customFormat="1" ht="15" customHeight="1">
      <c r="B117" s="346"/>
      <c r="C117" s="321" t="s">
        <v>57</v>
      </c>
      <c r="D117" s="321"/>
      <c r="E117" s="321"/>
      <c r="F117" s="344" t="s">
        <v>1904</v>
      </c>
      <c r="G117" s="321"/>
      <c r="H117" s="321" t="s">
        <v>1950</v>
      </c>
      <c r="I117" s="321" t="s">
        <v>1951</v>
      </c>
      <c r="J117" s="321"/>
      <c r="K117" s="335"/>
    </row>
    <row r="118" s="1" customFormat="1" ht="15" customHeight="1">
      <c r="B118" s="349"/>
      <c r="C118" s="355"/>
      <c r="D118" s="355"/>
      <c r="E118" s="355"/>
      <c r="F118" s="355"/>
      <c r="G118" s="355"/>
      <c r="H118" s="355"/>
      <c r="I118" s="355"/>
      <c r="J118" s="355"/>
      <c r="K118" s="351"/>
    </row>
    <row r="119" s="1" customFormat="1" ht="18.75" customHeight="1">
      <c r="B119" s="356"/>
      <c r="C119" s="357"/>
      <c r="D119" s="357"/>
      <c r="E119" s="357"/>
      <c r="F119" s="358"/>
      <c r="G119" s="357"/>
      <c r="H119" s="357"/>
      <c r="I119" s="357"/>
      <c r="J119" s="357"/>
      <c r="K119" s="356"/>
    </row>
    <row r="120" s="1" customFormat="1" ht="18.75" customHeight="1">
      <c r="B120" s="329"/>
      <c r="C120" s="329"/>
      <c r="D120" s="329"/>
      <c r="E120" s="329"/>
      <c r="F120" s="329"/>
      <c r="G120" s="329"/>
      <c r="H120" s="329"/>
      <c r="I120" s="329"/>
      <c r="J120" s="329"/>
      <c r="K120" s="329"/>
    </row>
    <row r="121" s="1" customFormat="1" ht="7.5" customHeight="1">
      <c r="B121" s="359"/>
      <c r="C121" s="360"/>
      <c r="D121" s="360"/>
      <c r="E121" s="360"/>
      <c r="F121" s="360"/>
      <c r="G121" s="360"/>
      <c r="H121" s="360"/>
      <c r="I121" s="360"/>
      <c r="J121" s="360"/>
      <c r="K121" s="361"/>
    </row>
    <row r="122" s="1" customFormat="1" ht="45" customHeight="1">
      <c r="B122" s="362"/>
      <c r="C122" s="312" t="s">
        <v>1952</v>
      </c>
      <c r="D122" s="312"/>
      <c r="E122" s="312"/>
      <c r="F122" s="312"/>
      <c r="G122" s="312"/>
      <c r="H122" s="312"/>
      <c r="I122" s="312"/>
      <c r="J122" s="312"/>
      <c r="K122" s="363"/>
    </row>
    <row r="123" s="1" customFormat="1" ht="17.25" customHeight="1">
      <c r="B123" s="364"/>
      <c r="C123" s="336" t="s">
        <v>1898</v>
      </c>
      <c r="D123" s="336"/>
      <c r="E123" s="336"/>
      <c r="F123" s="336" t="s">
        <v>1899</v>
      </c>
      <c r="G123" s="337"/>
      <c r="H123" s="336" t="s">
        <v>54</v>
      </c>
      <c r="I123" s="336" t="s">
        <v>57</v>
      </c>
      <c r="J123" s="336" t="s">
        <v>1900</v>
      </c>
      <c r="K123" s="365"/>
    </row>
    <row r="124" s="1" customFormat="1" ht="17.25" customHeight="1">
      <c r="B124" s="364"/>
      <c r="C124" s="338" t="s">
        <v>1901</v>
      </c>
      <c r="D124" s="338"/>
      <c r="E124" s="338"/>
      <c r="F124" s="339" t="s">
        <v>1902</v>
      </c>
      <c r="G124" s="340"/>
      <c r="H124" s="338"/>
      <c r="I124" s="338"/>
      <c r="J124" s="338" t="s">
        <v>1903</v>
      </c>
      <c r="K124" s="365"/>
    </row>
    <row r="125" s="1" customFormat="1" ht="5.25" customHeight="1">
      <c r="B125" s="366"/>
      <c r="C125" s="341"/>
      <c r="D125" s="341"/>
      <c r="E125" s="341"/>
      <c r="F125" s="341"/>
      <c r="G125" s="367"/>
      <c r="H125" s="341"/>
      <c r="I125" s="341"/>
      <c r="J125" s="341"/>
      <c r="K125" s="368"/>
    </row>
    <row r="126" s="1" customFormat="1" ht="15" customHeight="1">
      <c r="B126" s="366"/>
      <c r="C126" s="321" t="s">
        <v>1907</v>
      </c>
      <c r="D126" s="343"/>
      <c r="E126" s="343"/>
      <c r="F126" s="344" t="s">
        <v>1904</v>
      </c>
      <c r="G126" s="321"/>
      <c r="H126" s="321" t="s">
        <v>1944</v>
      </c>
      <c r="I126" s="321" t="s">
        <v>1906</v>
      </c>
      <c r="J126" s="321">
        <v>120</v>
      </c>
      <c r="K126" s="369"/>
    </row>
    <row r="127" s="1" customFormat="1" ht="15" customHeight="1">
      <c r="B127" s="366"/>
      <c r="C127" s="321" t="s">
        <v>1953</v>
      </c>
      <c r="D127" s="321"/>
      <c r="E127" s="321"/>
      <c r="F127" s="344" t="s">
        <v>1904</v>
      </c>
      <c r="G127" s="321"/>
      <c r="H127" s="321" t="s">
        <v>1954</v>
      </c>
      <c r="I127" s="321" t="s">
        <v>1906</v>
      </c>
      <c r="J127" s="321" t="s">
        <v>1955</v>
      </c>
      <c r="K127" s="369"/>
    </row>
    <row r="128" s="1" customFormat="1" ht="15" customHeight="1">
      <c r="B128" s="366"/>
      <c r="C128" s="321" t="s">
        <v>83</v>
      </c>
      <c r="D128" s="321"/>
      <c r="E128" s="321"/>
      <c r="F128" s="344" t="s">
        <v>1904</v>
      </c>
      <c r="G128" s="321"/>
      <c r="H128" s="321" t="s">
        <v>1956</v>
      </c>
      <c r="I128" s="321" t="s">
        <v>1906</v>
      </c>
      <c r="J128" s="321" t="s">
        <v>1955</v>
      </c>
      <c r="K128" s="369"/>
    </row>
    <row r="129" s="1" customFormat="1" ht="15" customHeight="1">
      <c r="B129" s="366"/>
      <c r="C129" s="321" t="s">
        <v>1915</v>
      </c>
      <c r="D129" s="321"/>
      <c r="E129" s="321"/>
      <c r="F129" s="344" t="s">
        <v>1910</v>
      </c>
      <c r="G129" s="321"/>
      <c r="H129" s="321" t="s">
        <v>1916</v>
      </c>
      <c r="I129" s="321" t="s">
        <v>1906</v>
      </c>
      <c r="J129" s="321">
        <v>15</v>
      </c>
      <c r="K129" s="369"/>
    </row>
    <row r="130" s="1" customFormat="1" ht="15" customHeight="1">
      <c r="B130" s="366"/>
      <c r="C130" s="347" t="s">
        <v>1917</v>
      </c>
      <c r="D130" s="347"/>
      <c r="E130" s="347"/>
      <c r="F130" s="348" t="s">
        <v>1910</v>
      </c>
      <c r="G130" s="347"/>
      <c r="H130" s="347" t="s">
        <v>1918</v>
      </c>
      <c r="I130" s="347" t="s">
        <v>1906</v>
      </c>
      <c r="J130" s="347">
        <v>15</v>
      </c>
      <c r="K130" s="369"/>
    </row>
    <row r="131" s="1" customFormat="1" ht="15" customHeight="1">
      <c r="B131" s="366"/>
      <c r="C131" s="347" t="s">
        <v>1919</v>
      </c>
      <c r="D131" s="347"/>
      <c r="E131" s="347"/>
      <c r="F131" s="348" t="s">
        <v>1910</v>
      </c>
      <c r="G131" s="347"/>
      <c r="H131" s="347" t="s">
        <v>1920</v>
      </c>
      <c r="I131" s="347" t="s">
        <v>1906</v>
      </c>
      <c r="J131" s="347">
        <v>20</v>
      </c>
      <c r="K131" s="369"/>
    </row>
    <row r="132" s="1" customFormat="1" ht="15" customHeight="1">
      <c r="B132" s="366"/>
      <c r="C132" s="347" t="s">
        <v>1921</v>
      </c>
      <c r="D132" s="347"/>
      <c r="E132" s="347"/>
      <c r="F132" s="348" t="s">
        <v>1910</v>
      </c>
      <c r="G132" s="347"/>
      <c r="H132" s="347" t="s">
        <v>1922</v>
      </c>
      <c r="I132" s="347" t="s">
        <v>1906</v>
      </c>
      <c r="J132" s="347">
        <v>20</v>
      </c>
      <c r="K132" s="369"/>
    </row>
    <row r="133" s="1" customFormat="1" ht="15" customHeight="1">
      <c r="B133" s="366"/>
      <c r="C133" s="321" t="s">
        <v>1909</v>
      </c>
      <c r="D133" s="321"/>
      <c r="E133" s="321"/>
      <c r="F133" s="344" t="s">
        <v>1910</v>
      </c>
      <c r="G133" s="321"/>
      <c r="H133" s="321" t="s">
        <v>1944</v>
      </c>
      <c r="I133" s="321" t="s">
        <v>1906</v>
      </c>
      <c r="J133" s="321">
        <v>50</v>
      </c>
      <c r="K133" s="369"/>
    </row>
    <row r="134" s="1" customFormat="1" ht="15" customHeight="1">
      <c r="B134" s="366"/>
      <c r="C134" s="321" t="s">
        <v>1923</v>
      </c>
      <c r="D134" s="321"/>
      <c r="E134" s="321"/>
      <c r="F134" s="344" t="s">
        <v>1910</v>
      </c>
      <c r="G134" s="321"/>
      <c r="H134" s="321" t="s">
        <v>1944</v>
      </c>
      <c r="I134" s="321" t="s">
        <v>1906</v>
      </c>
      <c r="J134" s="321">
        <v>50</v>
      </c>
      <c r="K134" s="369"/>
    </row>
    <row r="135" s="1" customFormat="1" ht="15" customHeight="1">
      <c r="B135" s="366"/>
      <c r="C135" s="321" t="s">
        <v>1929</v>
      </c>
      <c r="D135" s="321"/>
      <c r="E135" s="321"/>
      <c r="F135" s="344" t="s">
        <v>1910</v>
      </c>
      <c r="G135" s="321"/>
      <c r="H135" s="321" t="s">
        <v>1944</v>
      </c>
      <c r="I135" s="321" t="s">
        <v>1906</v>
      </c>
      <c r="J135" s="321">
        <v>50</v>
      </c>
      <c r="K135" s="369"/>
    </row>
    <row r="136" s="1" customFormat="1" ht="15" customHeight="1">
      <c r="B136" s="366"/>
      <c r="C136" s="321" t="s">
        <v>1931</v>
      </c>
      <c r="D136" s="321"/>
      <c r="E136" s="321"/>
      <c r="F136" s="344" t="s">
        <v>1910</v>
      </c>
      <c r="G136" s="321"/>
      <c r="H136" s="321" t="s">
        <v>1944</v>
      </c>
      <c r="I136" s="321" t="s">
        <v>1906</v>
      </c>
      <c r="J136" s="321">
        <v>50</v>
      </c>
      <c r="K136" s="369"/>
    </row>
    <row r="137" s="1" customFormat="1" ht="15" customHeight="1">
      <c r="B137" s="366"/>
      <c r="C137" s="321" t="s">
        <v>1932</v>
      </c>
      <c r="D137" s="321"/>
      <c r="E137" s="321"/>
      <c r="F137" s="344" t="s">
        <v>1910</v>
      </c>
      <c r="G137" s="321"/>
      <c r="H137" s="321" t="s">
        <v>1957</v>
      </c>
      <c r="I137" s="321" t="s">
        <v>1906</v>
      </c>
      <c r="J137" s="321">
        <v>255</v>
      </c>
      <c r="K137" s="369"/>
    </row>
    <row r="138" s="1" customFormat="1" ht="15" customHeight="1">
      <c r="B138" s="366"/>
      <c r="C138" s="321" t="s">
        <v>1934</v>
      </c>
      <c r="D138" s="321"/>
      <c r="E138" s="321"/>
      <c r="F138" s="344" t="s">
        <v>1904</v>
      </c>
      <c r="G138" s="321"/>
      <c r="H138" s="321" t="s">
        <v>1958</v>
      </c>
      <c r="I138" s="321" t="s">
        <v>1936</v>
      </c>
      <c r="J138" s="321"/>
      <c r="K138" s="369"/>
    </row>
    <row r="139" s="1" customFormat="1" ht="15" customHeight="1">
      <c r="B139" s="366"/>
      <c r="C139" s="321" t="s">
        <v>1937</v>
      </c>
      <c r="D139" s="321"/>
      <c r="E139" s="321"/>
      <c r="F139" s="344" t="s">
        <v>1904</v>
      </c>
      <c r="G139" s="321"/>
      <c r="H139" s="321" t="s">
        <v>1959</v>
      </c>
      <c r="I139" s="321" t="s">
        <v>1939</v>
      </c>
      <c r="J139" s="321"/>
      <c r="K139" s="369"/>
    </row>
    <row r="140" s="1" customFormat="1" ht="15" customHeight="1">
      <c r="B140" s="366"/>
      <c r="C140" s="321" t="s">
        <v>1940</v>
      </c>
      <c r="D140" s="321"/>
      <c r="E140" s="321"/>
      <c r="F140" s="344" t="s">
        <v>1904</v>
      </c>
      <c r="G140" s="321"/>
      <c r="H140" s="321" t="s">
        <v>1940</v>
      </c>
      <c r="I140" s="321" t="s">
        <v>1939</v>
      </c>
      <c r="J140" s="321"/>
      <c r="K140" s="369"/>
    </row>
    <row r="141" s="1" customFormat="1" ht="15" customHeight="1">
      <c r="B141" s="366"/>
      <c r="C141" s="321" t="s">
        <v>38</v>
      </c>
      <c r="D141" s="321"/>
      <c r="E141" s="321"/>
      <c r="F141" s="344" t="s">
        <v>1904</v>
      </c>
      <c r="G141" s="321"/>
      <c r="H141" s="321" t="s">
        <v>1960</v>
      </c>
      <c r="I141" s="321" t="s">
        <v>1939</v>
      </c>
      <c r="J141" s="321"/>
      <c r="K141" s="369"/>
    </row>
    <row r="142" s="1" customFormat="1" ht="15" customHeight="1">
      <c r="B142" s="366"/>
      <c r="C142" s="321" t="s">
        <v>1961</v>
      </c>
      <c r="D142" s="321"/>
      <c r="E142" s="321"/>
      <c r="F142" s="344" t="s">
        <v>1904</v>
      </c>
      <c r="G142" s="321"/>
      <c r="H142" s="321" t="s">
        <v>1962</v>
      </c>
      <c r="I142" s="321" t="s">
        <v>1939</v>
      </c>
      <c r="J142" s="321"/>
      <c r="K142" s="369"/>
    </row>
    <row r="143" s="1" customFormat="1" ht="15" customHeight="1">
      <c r="B143" s="370"/>
      <c r="C143" s="371"/>
      <c r="D143" s="371"/>
      <c r="E143" s="371"/>
      <c r="F143" s="371"/>
      <c r="G143" s="371"/>
      <c r="H143" s="371"/>
      <c r="I143" s="371"/>
      <c r="J143" s="371"/>
      <c r="K143" s="372"/>
    </row>
    <row r="144" s="1" customFormat="1" ht="18.75" customHeight="1">
      <c r="B144" s="357"/>
      <c r="C144" s="357"/>
      <c r="D144" s="357"/>
      <c r="E144" s="357"/>
      <c r="F144" s="358"/>
      <c r="G144" s="357"/>
      <c r="H144" s="357"/>
      <c r="I144" s="357"/>
      <c r="J144" s="357"/>
      <c r="K144" s="357"/>
    </row>
    <row r="145" s="1" customFormat="1" ht="18.75" customHeight="1">
      <c r="B145" s="329"/>
      <c r="C145" s="329"/>
      <c r="D145" s="329"/>
      <c r="E145" s="329"/>
      <c r="F145" s="329"/>
      <c r="G145" s="329"/>
      <c r="H145" s="329"/>
      <c r="I145" s="329"/>
      <c r="J145" s="329"/>
      <c r="K145" s="329"/>
    </row>
    <row r="146" s="1" customFormat="1" ht="7.5" customHeight="1">
      <c r="B146" s="330"/>
      <c r="C146" s="331"/>
      <c r="D146" s="331"/>
      <c r="E146" s="331"/>
      <c r="F146" s="331"/>
      <c r="G146" s="331"/>
      <c r="H146" s="331"/>
      <c r="I146" s="331"/>
      <c r="J146" s="331"/>
      <c r="K146" s="332"/>
    </row>
    <row r="147" s="1" customFormat="1" ht="45" customHeight="1">
      <c r="B147" s="333"/>
      <c r="C147" s="334" t="s">
        <v>1963</v>
      </c>
      <c r="D147" s="334"/>
      <c r="E147" s="334"/>
      <c r="F147" s="334"/>
      <c r="G147" s="334"/>
      <c r="H147" s="334"/>
      <c r="I147" s="334"/>
      <c r="J147" s="334"/>
      <c r="K147" s="335"/>
    </row>
    <row r="148" s="1" customFormat="1" ht="17.25" customHeight="1">
      <c r="B148" s="333"/>
      <c r="C148" s="336" t="s">
        <v>1898</v>
      </c>
      <c r="D148" s="336"/>
      <c r="E148" s="336"/>
      <c r="F148" s="336" t="s">
        <v>1899</v>
      </c>
      <c r="G148" s="337"/>
      <c r="H148" s="336" t="s">
        <v>54</v>
      </c>
      <c r="I148" s="336" t="s">
        <v>57</v>
      </c>
      <c r="J148" s="336" t="s">
        <v>1900</v>
      </c>
      <c r="K148" s="335"/>
    </row>
    <row r="149" s="1" customFormat="1" ht="17.25" customHeight="1">
      <c r="B149" s="333"/>
      <c r="C149" s="338" t="s">
        <v>1901</v>
      </c>
      <c r="D149" s="338"/>
      <c r="E149" s="338"/>
      <c r="F149" s="339" t="s">
        <v>1902</v>
      </c>
      <c r="G149" s="340"/>
      <c r="H149" s="338"/>
      <c r="I149" s="338"/>
      <c r="J149" s="338" t="s">
        <v>1903</v>
      </c>
      <c r="K149" s="335"/>
    </row>
    <row r="150" s="1" customFormat="1" ht="5.25" customHeight="1">
      <c r="B150" s="346"/>
      <c r="C150" s="341"/>
      <c r="D150" s="341"/>
      <c r="E150" s="341"/>
      <c r="F150" s="341"/>
      <c r="G150" s="342"/>
      <c r="H150" s="341"/>
      <c r="I150" s="341"/>
      <c r="J150" s="341"/>
      <c r="K150" s="369"/>
    </row>
    <row r="151" s="1" customFormat="1" ht="15" customHeight="1">
      <c r="B151" s="346"/>
      <c r="C151" s="373" t="s">
        <v>1907</v>
      </c>
      <c r="D151" s="321"/>
      <c r="E151" s="321"/>
      <c r="F151" s="374" t="s">
        <v>1904</v>
      </c>
      <c r="G151" s="321"/>
      <c r="H151" s="373" t="s">
        <v>1944</v>
      </c>
      <c r="I151" s="373" t="s">
        <v>1906</v>
      </c>
      <c r="J151" s="373">
        <v>120</v>
      </c>
      <c r="K151" s="369"/>
    </row>
    <row r="152" s="1" customFormat="1" ht="15" customHeight="1">
      <c r="B152" s="346"/>
      <c r="C152" s="373" t="s">
        <v>1953</v>
      </c>
      <c r="D152" s="321"/>
      <c r="E152" s="321"/>
      <c r="F152" s="374" t="s">
        <v>1904</v>
      </c>
      <c r="G152" s="321"/>
      <c r="H152" s="373" t="s">
        <v>1964</v>
      </c>
      <c r="I152" s="373" t="s">
        <v>1906</v>
      </c>
      <c r="J152" s="373" t="s">
        <v>1955</v>
      </c>
      <c r="K152" s="369"/>
    </row>
    <row r="153" s="1" customFormat="1" ht="15" customHeight="1">
      <c r="B153" s="346"/>
      <c r="C153" s="373" t="s">
        <v>83</v>
      </c>
      <c r="D153" s="321"/>
      <c r="E153" s="321"/>
      <c r="F153" s="374" t="s">
        <v>1904</v>
      </c>
      <c r="G153" s="321"/>
      <c r="H153" s="373" t="s">
        <v>1965</v>
      </c>
      <c r="I153" s="373" t="s">
        <v>1906</v>
      </c>
      <c r="J153" s="373" t="s">
        <v>1955</v>
      </c>
      <c r="K153" s="369"/>
    </row>
    <row r="154" s="1" customFormat="1" ht="15" customHeight="1">
      <c r="B154" s="346"/>
      <c r="C154" s="373" t="s">
        <v>1909</v>
      </c>
      <c r="D154" s="321"/>
      <c r="E154" s="321"/>
      <c r="F154" s="374" t="s">
        <v>1910</v>
      </c>
      <c r="G154" s="321"/>
      <c r="H154" s="373" t="s">
        <v>1944</v>
      </c>
      <c r="I154" s="373" t="s">
        <v>1906</v>
      </c>
      <c r="J154" s="373">
        <v>50</v>
      </c>
      <c r="K154" s="369"/>
    </row>
    <row r="155" s="1" customFormat="1" ht="15" customHeight="1">
      <c r="B155" s="346"/>
      <c r="C155" s="373" t="s">
        <v>1912</v>
      </c>
      <c r="D155" s="321"/>
      <c r="E155" s="321"/>
      <c r="F155" s="374" t="s">
        <v>1904</v>
      </c>
      <c r="G155" s="321"/>
      <c r="H155" s="373" t="s">
        <v>1944</v>
      </c>
      <c r="I155" s="373" t="s">
        <v>1914</v>
      </c>
      <c r="J155" s="373"/>
      <c r="K155" s="369"/>
    </row>
    <row r="156" s="1" customFormat="1" ht="15" customHeight="1">
      <c r="B156" s="346"/>
      <c r="C156" s="373" t="s">
        <v>1923</v>
      </c>
      <c r="D156" s="321"/>
      <c r="E156" s="321"/>
      <c r="F156" s="374" t="s">
        <v>1910</v>
      </c>
      <c r="G156" s="321"/>
      <c r="H156" s="373" t="s">
        <v>1944</v>
      </c>
      <c r="I156" s="373" t="s">
        <v>1906</v>
      </c>
      <c r="J156" s="373">
        <v>50</v>
      </c>
      <c r="K156" s="369"/>
    </row>
    <row r="157" s="1" customFormat="1" ht="15" customHeight="1">
      <c r="B157" s="346"/>
      <c r="C157" s="373" t="s">
        <v>1931</v>
      </c>
      <c r="D157" s="321"/>
      <c r="E157" s="321"/>
      <c r="F157" s="374" t="s">
        <v>1910</v>
      </c>
      <c r="G157" s="321"/>
      <c r="H157" s="373" t="s">
        <v>1944</v>
      </c>
      <c r="I157" s="373" t="s">
        <v>1906</v>
      </c>
      <c r="J157" s="373">
        <v>50</v>
      </c>
      <c r="K157" s="369"/>
    </row>
    <row r="158" s="1" customFormat="1" ht="15" customHeight="1">
      <c r="B158" s="346"/>
      <c r="C158" s="373" t="s">
        <v>1929</v>
      </c>
      <c r="D158" s="321"/>
      <c r="E158" s="321"/>
      <c r="F158" s="374" t="s">
        <v>1910</v>
      </c>
      <c r="G158" s="321"/>
      <c r="H158" s="373" t="s">
        <v>1944</v>
      </c>
      <c r="I158" s="373" t="s">
        <v>1906</v>
      </c>
      <c r="J158" s="373">
        <v>50</v>
      </c>
      <c r="K158" s="369"/>
    </row>
    <row r="159" s="1" customFormat="1" ht="15" customHeight="1">
      <c r="B159" s="346"/>
      <c r="C159" s="373" t="s">
        <v>122</v>
      </c>
      <c r="D159" s="321"/>
      <c r="E159" s="321"/>
      <c r="F159" s="374" t="s">
        <v>1904</v>
      </c>
      <c r="G159" s="321"/>
      <c r="H159" s="373" t="s">
        <v>1966</v>
      </c>
      <c r="I159" s="373" t="s">
        <v>1906</v>
      </c>
      <c r="J159" s="373" t="s">
        <v>1967</v>
      </c>
      <c r="K159" s="369"/>
    </row>
    <row r="160" s="1" customFormat="1" ht="15" customHeight="1">
      <c r="B160" s="346"/>
      <c r="C160" s="373" t="s">
        <v>1968</v>
      </c>
      <c r="D160" s="321"/>
      <c r="E160" s="321"/>
      <c r="F160" s="374" t="s">
        <v>1904</v>
      </c>
      <c r="G160" s="321"/>
      <c r="H160" s="373" t="s">
        <v>1969</v>
      </c>
      <c r="I160" s="373" t="s">
        <v>1939</v>
      </c>
      <c r="J160" s="373"/>
      <c r="K160" s="369"/>
    </row>
    <row r="161" s="1" customFormat="1" ht="15" customHeight="1">
      <c r="B161" s="375"/>
      <c r="C161" s="355"/>
      <c r="D161" s="355"/>
      <c r="E161" s="355"/>
      <c r="F161" s="355"/>
      <c r="G161" s="355"/>
      <c r="H161" s="355"/>
      <c r="I161" s="355"/>
      <c r="J161" s="355"/>
      <c r="K161" s="376"/>
    </row>
    <row r="162" s="1" customFormat="1" ht="18.75" customHeight="1">
      <c r="B162" s="357"/>
      <c r="C162" s="367"/>
      <c r="D162" s="367"/>
      <c r="E162" s="367"/>
      <c r="F162" s="377"/>
      <c r="G162" s="367"/>
      <c r="H162" s="367"/>
      <c r="I162" s="367"/>
      <c r="J162" s="367"/>
      <c r="K162" s="357"/>
    </row>
    <row r="163" s="1" customFormat="1" ht="18.75" customHeight="1">
      <c r="B163" s="329"/>
      <c r="C163" s="329"/>
      <c r="D163" s="329"/>
      <c r="E163" s="329"/>
      <c r="F163" s="329"/>
      <c r="G163" s="329"/>
      <c r="H163" s="329"/>
      <c r="I163" s="329"/>
      <c r="J163" s="329"/>
      <c r="K163" s="329"/>
    </row>
    <row r="164" s="1" customFormat="1" ht="7.5" customHeight="1">
      <c r="B164" s="308"/>
      <c r="C164" s="309"/>
      <c r="D164" s="309"/>
      <c r="E164" s="309"/>
      <c r="F164" s="309"/>
      <c r="G164" s="309"/>
      <c r="H164" s="309"/>
      <c r="I164" s="309"/>
      <c r="J164" s="309"/>
      <c r="K164" s="310"/>
    </row>
    <row r="165" s="1" customFormat="1" ht="45" customHeight="1">
      <c r="B165" s="311"/>
      <c r="C165" s="312" t="s">
        <v>1970</v>
      </c>
      <c r="D165" s="312"/>
      <c r="E165" s="312"/>
      <c r="F165" s="312"/>
      <c r="G165" s="312"/>
      <c r="H165" s="312"/>
      <c r="I165" s="312"/>
      <c r="J165" s="312"/>
      <c r="K165" s="313"/>
    </row>
    <row r="166" s="1" customFormat="1" ht="17.25" customHeight="1">
      <c r="B166" s="311"/>
      <c r="C166" s="336" t="s">
        <v>1898</v>
      </c>
      <c r="D166" s="336"/>
      <c r="E166" s="336"/>
      <c r="F166" s="336" t="s">
        <v>1899</v>
      </c>
      <c r="G166" s="378"/>
      <c r="H166" s="379" t="s">
        <v>54</v>
      </c>
      <c r="I166" s="379" t="s">
        <v>57</v>
      </c>
      <c r="J166" s="336" t="s">
        <v>1900</v>
      </c>
      <c r="K166" s="313"/>
    </row>
    <row r="167" s="1" customFormat="1" ht="17.25" customHeight="1">
      <c r="B167" s="314"/>
      <c r="C167" s="338" t="s">
        <v>1901</v>
      </c>
      <c r="D167" s="338"/>
      <c r="E167" s="338"/>
      <c r="F167" s="339" t="s">
        <v>1902</v>
      </c>
      <c r="G167" s="380"/>
      <c r="H167" s="381"/>
      <c r="I167" s="381"/>
      <c r="J167" s="338" t="s">
        <v>1903</v>
      </c>
      <c r="K167" s="316"/>
    </row>
    <row r="168" s="1" customFormat="1" ht="5.25" customHeight="1">
      <c r="B168" s="346"/>
      <c r="C168" s="341"/>
      <c r="D168" s="341"/>
      <c r="E168" s="341"/>
      <c r="F168" s="341"/>
      <c r="G168" s="342"/>
      <c r="H168" s="341"/>
      <c r="I168" s="341"/>
      <c r="J168" s="341"/>
      <c r="K168" s="369"/>
    </row>
    <row r="169" s="1" customFormat="1" ht="15" customHeight="1">
      <c r="B169" s="346"/>
      <c r="C169" s="321" t="s">
        <v>1907</v>
      </c>
      <c r="D169" s="321"/>
      <c r="E169" s="321"/>
      <c r="F169" s="344" t="s">
        <v>1904</v>
      </c>
      <c r="G169" s="321"/>
      <c r="H169" s="321" t="s">
        <v>1944</v>
      </c>
      <c r="I169" s="321" t="s">
        <v>1906</v>
      </c>
      <c r="J169" s="321">
        <v>120</v>
      </c>
      <c r="K169" s="369"/>
    </row>
    <row r="170" s="1" customFormat="1" ht="15" customHeight="1">
      <c r="B170" s="346"/>
      <c r="C170" s="321" t="s">
        <v>1953</v>
      </c>
      <c r="D170" s="321"/>
      <c r="E170" s="321"/>
      <c r="F170" s="344" t="s">
        <v>1904</v>
      </c>
      <c r="G170" s="321"/>
      <c r="H170" s="321" t="s">
        <v>1954</v>
      </c>
      <c r="I170" s="321" t="s">
        <v>1906</v>
      </c>
      <c r="J170" s="321" t="s">
        <v>1955</v>
      </c>
      <c r="K170" s="369"/>
    </row>
    <row r="171" s="1" customFormat="1" ht="15" customHeight="1">
      <c r="B171" s="346"/>
      <c r="C171" s="321" t="s">
        <v>83</v>
      </c>
      <c r="D171" s="321"/>
      <c r="E171" s="321"/>
      <c r="F171" s="344" t="s">
        <v>1904</v>
      </c>
      <c r="G171" s="321"/>
      <c r="H171" s="321" t="s">
        <v>1971</v>
      </c>
      <c r="I171" s="321" t="s">
        <v>1906</v>
      </c>
      <c r="J171" s="321" t="s">
        <v>1955</v>
      </c>
      <c r="K171" s="369"/>
    </row>
    <row r="172" s="1" customFormat="1" ht="15" customHeight="1">
      <c r="B172" s="346"/>
      <c r="C172" s="321" t="s">
        <v>1909</v>
      </c>
      <c r="D172" s="321"/>
      <c r="E172" s="321"/>
      <c r="F172" s="344" t="s">
        <v>1910</v>
      </c>
      <c r="G172" s="321"/>
      <c r="H172" s="321" t="s">
        <v>1971</v>
      </c>
      <c r="I172" s="321" t="s">
        <v>1906</v>
      </c>
      <c r="J172" s="321">
        <v>50</v>
      </c>
      <c r="K172" s="369"/>
    </row>
    <row r="173" s="1" customFormat="1" ht="15" customHeight="1">
      <c r="B173" s="346"/>
      <c r="C173" s="321" t="s">
        <v>1912</v>
      </c>
      <c r="D173" s="321"/>
      <c r="E173" s="321"/>
      <c r="F173" s="344" t="s">
        <v>1904</v>
      </c>
      <c r="G173" s="321"/>
      <c r="H173" s="321" t="s">
        <v>1971</v>
      </c>
      <c r="I173" s="321" t="s">
        <v>1914</v>
      </c>
      <c r="J173" s="321"/>
      <c r="K173" s="369"/>
    </row>
    <row r="174" s="1" customFormat="1" ht="15" customHeight="1">
      <c r="B174" s="346"/>
      <c r="C174" s="321" t="s">
        <v>1923</v>
      </c>
      <c r="D174" s="321"/>
      <c r="E174" s="321"/>
      <c r="F174" s="344" t="s">
        <v>1910</v>
      </c>
      <c r="G174" s="321"/>
      <c r="H174" s="321" t="s">
        <v>1971</v>
      </c>
      <c r="I174" s="321" t="s">
        <v>1906</v>
      </c>
      <c r="J174" s="321">
        <v>50</v>
      </c>
      <c r="K174" s="369"/>
    </row>
    <row r="175" s="1" customFormat="1" ht="15" customHeight="1">
      <c r="B175" s="346"/>
      <c r="C175" s="321" t="s">
        <v>1931</v>
      </c>
      <c r="D175" s="321"/>
      <c r="E175" s="321"/>
      <c r="F175" s="344" t="s">
        <v>1910</v>
      </c>
      <c r="G175" s="321"/>
      <c r="H175" s="321" t="s">
        <v>1971</v>
      </c>
      <c r="I175" s="321" t="s">
        <v>1906</v>
      </c>
      <c r="J175" s="321">
        <v>50</v>
      </c>
      <c r="K175" s="369"/>
    </row>
    <row r="176" s="1" customFormat="1" ht="15" customHeight="1">
      <c r="B176" s="346"/>
      <c r="C176" s="321" t="s">
        <v>1929</v>
      </c>
      <c r="D176" s="321"/>
      <c r="E176" s="321"/>
      <c r="F176" s="344" t="s">
        <v>1910</v>
      </c>
      <c r="G176" s="321"/>
      <c r="H176" s="321" t="s">
        <v>1971</v>
      </c>
      <c r="I176" s="321" t="s">
        <v>1906</v>
      </c>
      <c r="J176" s="321">
        <v>50</v>
      </c>
      <c r="K176" s="369"/>
    </row>
    <row r="177" s="1" customFormat="1" ht="15" customHeight="1">
      <c r="B177" s="346"/>
      <c r="C177" s="321" t="s">
        <v>151</v>
      </c>
      <c r="D177" s="321"/>
      <c r="E177" s="321"/>
      <c r="F177" s="344" t="s">
        <v>1904</v>
      </c>
      <c r="G177" s="321"/>
      <c r="H177" s="321" t="s">
        <v>1972</v>
      </c>
      <c r="I177" s="321" t="s">
        <v>1973</v>
      </c>
      <c r="J177" s="321"/>
      <c r="K177" s="369"/>
    </row>
    <row r="178" s="1" customFormat="1" ht="15" customHeight="1">
      <c r="B178" s="346"/>
      <c r="C178" s="321" t="s">
        <v>57</v>
      </c>
      <c r="D178" s="321"/>
      <c r="E178" s="321"/>
      <c r="F178" s="344" t="s">
        <v>1904</v>
      </c>
      <c r="G178" s="321"/>
      <c r="H178" s="321" t="s">
        <v>1974</v>
      </c>
      <c r="I178" s="321" t="s">
        <v>1975</v>
      </c>
      <c r="J178" s="321">
        <v>1</v>
      </c>
      <c r="K178" s="369"/>
    </row>
    <row r="179" s="1" customFormat="1" ht="15" customHeight="1">
      <c r="B179" s="346"/>
      <c r="C179" s="321" t="s">
        <v>53</v>
      </c>
      <c r="D179" s="321"/>
      <c r="E179" s="321"/>
      <c r="F179" s="344" t="s">
        <v>1904</v>
      </c>
      <c r="G179" s="321"/>
      <c r="H179" s="321" t="s">
        <v>1976</v>
      </c>
      <c r="I179" s="321" t="s">
        <v>1906</v>
      </c>
      <c r="J179" s="321">
        <v>20</v>
      </c>
      <c r="K179" s="369"/>
    </row>
    <row r="180" s="1" customFormat="1" ht="15" customHeight="1">
      <c r="B180" s="346"/>
      <c r="C180" s="321" t="s">
        <v>54</v>
      </c>
      <c r="D180" s="321"/>
      <c r="E180" s="321"/>
      <c r="F180" s="344" t="s">
        <v>1904</v>
      </c>
      <c r="G180" s="321"/>
      <c r="H180" s="321" t="s">
        <v>1977</v>
      </c>
      <c r="I180" s="321" t="s">
        <v>1906</v>
      </c>
      <c r="J180" s="321">
        <v>255</v>
      </c>
      <c r="K180" s="369"/>
    </row>
    <row r="181" s="1" customFormat="1" ht="15" customHeight="1">
      <c r="B181" s="346"/>
      <c r="C181" s="321" t="s">
        <v>152</v>
      </c>
      <c r="D181" s="321"/>
      <c r="E181" s="321"/>
      <c r="F181" s="344" t="s">
        <v>1904</v>
      </c>
      <c r="G181" s="321"/>
      <c r="H181" s="321" t="s">
        <v>1868</v>
      </c>
      <c r="I181" s="321" t="s">
        <v>1906</v>
      </c>
      <c r="J181" s="321">
        <v>10</v>
      </c>
      <c r="K181" s="369"/>
    </row>
    <row r="182" s="1" customFormat="1" ht="15" customHeight="1">
      <c r="B182" s="346"/>
      <c r="C182" s="321" t="s">
        <v>153</v>
      </c>
      <c r="D182" s="321"/>
      <c r="E182" s="321"/>
      <c r="F182" s="344" t="s">
        <v>1904</v>
      </c>
      <c r="G182" s="321"/>
      <c r="H182" s="321" t="s">
        <v>1978</v>
      </c>
      <c r="I182" s="321" t="s">
        <v>1939</v>
      </c>
      <c r="J182" s="321"/>
      <c r="K182" s="369"/>
    </row>
    <row r="183" s="1" customFormat="1" ht="15" customHeight="1">
      <c r="B183" s="346"/>
      <c r="C183" s="321" t="s">
        <v>1979</v>
      </c>
      <c r="D183" s="321"/>
      <c r="E183" s="321"/>
      <c r="F183" s="344" t="s">
        <v>1904</v>
      </c>
      <c r="G183" s="321"/>
      <c r="H183" s="321" t="s">
        <v>1980</v>
      </c>
      <c r="I183" s="321" t="s">
        <v>1939</v>
      </c>
      <c r="J183" s="321"/>
      <c r="K183" s="369"/>
    </row>
    <row r="184" s="1" customFormat="1" ht="15" customHeight="1">
      <c r="B184" s="346"/>
      <c r="C184" s="321" t="s">
        <v>1968</v>
      </c>
      <c r="D184" s="321"/>
      <c r="E184" s="321"/>
      <c r="F184" s="344" t="s">
        <v>1904</v>
      </c>
      <c r="G184" s="321"/>
      <c r="H184" s="321" t="s">
        <v>1981</v>
      </c>
      <c r="I184" s="321" t="s">
        <v>1939</v>
      </c>
      <c r="J184" s="321"/>
      <c r="K184" s="369"/>
    </row>
    <row r="185" s="1" customFormat="1" ht="15" customHeight="1">
      <c r="B185" s="346"/>
      <c r="C185" s="321" t="s">
        <v>155</v>
      </c>
      <c r="D185" s="321"/>
      <c r="E185" s="321"/>
      <c r="F185" s="344" t="s">
        <v>1910</v>
      </c>
      <c r="G185" s="321"/>
      <c r="H185" s="321" t="s">
        <v>1982</v>
      </c>
      <c r="I185" s="321" t="s">
        <v>1906</v>
      </c>
      <c r="J185" s="321">
        <v>50</v>
      </c>
      <c r="K185" s="369"/>
    </row>
    <row r="186" s="1" customFormat="1" ht="15" customHeight="1">
      <c r="B186" s="346"/>
      <c r="C186" s="321" t="s">
        <v>1983</v>
      </c>
      <c r="D186" s="321"/>
      <c r="E186" s="321"/>
      <c r="F186" s="344" t="s">
        <v>1910</v>
      </c>
      <c r="G186" s="321"/>
      <c r="H186" s="321" t="s">
        <v>1984</v>
      </c>
      <c r="I186" s="321" t="s">
        <v>1985</v>
      </c>
      <c r="J186" s="321"/>
      <c r="K186" s="369"/>
    </row>
    <row r="187" s="1" customFormat="1" ht="15" customHeight="1">
      <c r="B187" s="346"/>
      <c r="C187" s="321" t="s">
        <v>1986</v>
      </c>
      <c r="D187" s="321"/>
      <c r="E187" s="321"/>
      <c r="F187" s="344" t="s">
        <v>1910</v>
      </c>
      <c r="G187" s="321"/>
      <c r="H187" s="321" t="s">
        <v>1987</v>
      </c>
      <c r="I187" s="321" t="s">
        <v>1985</v>
      </c>
      <c r="J187" s="321"/>
      <c r="K187" s="369"/>
    </row>
    <row r="188" s="1" customFormat="1" ht="15" customHeight="1">
      <c r="B188" s="346"/>
      <c r="C188" s="321" t="s">
        <v>1988</v>
      </c>
      <c r="D188" s="321"/>
      <c r="E188" s="321"/>
      <c r="F188" s="344" t="s">
        <v>1910</v>
      </c>
      <c r="G188" s="321"/>
      <c r="H188" s="321" t="s">
        <v>1989</v>
      </c>
      <c r="I188" s="321" t="s">
        <v>1985</v>
      </c>
      <c r="J188" s="321"/>
      <c r="K188" s="369"/>
    </row>
    <row r="189" s="1" customFormat="1" ht="15" customHeight="1">
      <c r="B189" s="346"/>
      <c r="C189" s="382" t="s">
        <v>1990</v>
      </c>
      <c r="D189" s="321"/>
      <c r="E189" s="321"/>
      <c r="F189" s="344" t="s">
        <v>1910</v>
      </c>
      <c r="G189" s="321"/>
      <c r="H189" s="321" t="s">
        <v>1991</v>
      </c>
      <c r="I189" s="321" t="s">
        <v>1992</v>
      </c>
      <c r="J189" s="383" t="s">
        <v>1993</v>
      </c>
      <c r="K189" s="369"/>
    </row>
    <row r="190" s="18" customFormat="1" ht="15" customHeight="1">
      <c r="B190" s="384"/>
      <c r="C190" s="385" t="s">
        <v>1994</v>
      </c>
      <c r="D190" s="386"/>
      <c r="E190" s="386"/>
      <c r="F190" s="387" t="s">
        <v>1910</v>
      </c>
      <c r="G190" s="386"/>
      <c r="H190" s="386" t="s">
        <v>1995</v>
      </c>
      <c r="I190" s="386" t="s">
        <v>1992</v>
      </c>
      <c r="J190" s="388" t="s">
        <v>1993</v>
      </c>
      <c r="K190" s="389"/>
    </row>
    <row r="191" s="1" customFormat="1" ht="15" customHeight="1">
      <c r="B191" s="346"/>
      <c r="C191" s="382" t="s">
        <v>42</v>
      </c>
      <c r="D191" s="321"/>
      <c r="E191" s="321"/>
      <c r="F191" s="344" t="s">
        <v>1904</v>
      </c>
      <c r="G191" s="321"/>
      <c r="H191" s="318" t="s">
        <v>1996</v>
      </c>
      <c r="I191" s="321" t="s">
        <v>1997</v>
      </c>
      <c r="J191" s="321"/>
      <c r="K191" s="369"/>
    </row>
    <row r="192" s="1" customFormat="1" ht="15" customHeight="1">
      <c r="B192" s="346"/>
      <c r="C192" s="382" t="s">
        <v>1998</v>
      </c>
      <c r="D192" s="321"/>
      <c r="E192" s="321"/>
      <c r="F192" s="344" t="s">
        <v>1904</v>
      </c>
      <c r="G192" s="321"/>
      <c r="H192" s="321" t="s">
        <v>1999</v>
      </c>
      <c r="I192" s="321" t="s">
        <v>1939</v>
      </c>
      <c r="J192" s="321"/>
      <c r="K192" s="369"/>
    </row>
    <row r="193" s="1" customFormat="1" ht="15" customHeight="1">
      <c r="B193" s="346"/>
      <c r="C193" s="382" t="s">
        <v>2000</v>
      </c>
      <c r="D193" s="321"/>
      <c r="E193" s="321"/>
      <c r="F193" s="344" t="s">
        <v>1904</v>
      </c>
      <c r="G193" s="321"/>
      <c r="H193" s="321" t="s">
        <v>2001</v>
      </c>
      <c r="I193" s="321" t="s">
        <v>1939</v>
      </c>
      <c r="J193" s="321"/>
      <c r="K193" s="369"/>
    </row>
    <row r="194" s="1" customFormat="1" ht="15" customHeight="1">
      <c r="B194" s="346"/>
      <c r="C194" s="382" t="s">
        <v>2002</v>
      </c>
      <c r="D194" s="321"/>
      <c r="E194" s="321"/>
      <c r="F194" s="344" t="s">
        <v>1910</v>
      </c>
      <c r="G194" s="321"/>
      <c r="H194" s="321" t="s">
        <v>2003</v>
      </c>
      <c r="I194" s="321" t="s">
        <v>1939</v>
      </c>
      <c r="J194" s="321"/>
      <c r="K194" s="369"/>
    </row>
    <row r="195" s="1" customFormat="1" ht="15" customHeight="1">
      <c r="B195" s="375"/>
      <c r="C195" s="390"/>
      <c r="D195" s="355"/>
      <c r="E195" s="355"/>
      <c r="F195" s="355"/>
      <c r="G195" s="355"/>
      <c r="H195" s="355"/>
      <c r="I195" s="355"/>
      <c r="J195" s="355"/>
      <c r="K195" s="376"/>
    </row>
    <row r="196" s="1" customFormat="1" ht="18.75" customHeight="1">
      <c r="B196" s="357"/>
      <c r="C196" s="367"/>
      <c r="D196" s="367"/>
      <c r="E196" s="367"/>
      <c r="F196" s="377"/>
      <c r="G196" s="367"/>
      <c r="H196" s="367"/>
      <c r="I196" s="367"/>
      <c r="J196" s="367"/>
      <c r="K196" s="357"/>
    </row>
    <row r="197" s="1" customFormat="1" ht="18.75" customHeight="1">
      <c r="B197" s="357"/>
      <c r="C197" s="367"/>
      <c r="D197" s="367"/>
      <c r="E197" s="367"/>
      <c r="F197" s="377"/>
      <c r="G197" s="367"/>
      <c r="H197" s="367"/>
      <c r="I197" s="367"/>
      <c r="J197" s="367"/>
      <c r="K197" s="357"/>
    </row>
    <row r="198" s="1" customFormat="1" ht="18.75" customHeight="1">
      <c r="B198" s="329"/>
      <c r="C198" s="329"/>
      <c r="D198" s="329"/>
      <c r="E198" s="329"/>
      <c r="F198" s="329"/>
      <c r="G198" s="329"/>
      <c r="H198" s="329"/>
      <c r="I198" s="329"/>
      <c r="J198" s="329"/>
      <c r="K198" s="329"/>
    </row>
    <row r="199" s="1" customFormat="1" ht="13.5">
      <c r="B199" s="308"/>
      <c r="C199" s="309"/>
      <c r="D199" s="309"/>
      <c r="E199" s="309"/>
      <c r="F199" s="309"/>
      <c r="G199" s="309"/>
      <c r="H199" s="309"/>
      <c r="I199" s="309"/>
      <c r="J199" s="309"/>
      <c r="K199" s="310"/>
    </row>
    <row r="200" s="1" customFormat="1" ht="21">
      <c r="B200" s="311"/>
      <c r="C200" s="312" t="s">
        <v>2004</v>
      </c>
      <c r="D200" s="312"/>
      <c r="E200" s="312"/>
      <c r="F200" s="312"/>
      <c r="G200" s="312"/>
      <c r="H200" s="312"/>
      <c r="I200" s="312"/>
      <c r="J200" s="312"/>
      <c r="K200" s="313"/>
    </row>
    <row r="201" s="1" customFormat="1" ht="25.5" customHeight="1">
      <c r="B201" s="311"/>
      <c r="C201" s="391" t="s">
        <v>2005</v>
      </c>
      <c r="D201" s="391"/>
      <c r="E201" s="391"/>
      <c r="F201" s="391" t="s">
        <v>2006</v>
      </c>
      <c r="G201" s="392"/>
      <c r="H201" s="391" t="s">
        <v>2007</v>
      </c>
      <c r="I201" s="391"/>
      <c r="J201" s="391"/>
      <c r="K201" s="313"/>
    </row>
    <row r="202" s="1" customFormat="1" ht="5.25" customHeight="1">
      <c r="B202" s="346"/>
      <c r="C202" s="341"/>
      <c r="D202" s="341"/>
      <c r="E202" s="341"/>
      <c r="F202" s="341"/>
      <c r="G202" s="367"/>
      <c r="H202" s="341"/>
      <c r="I202" s="341"/>
      <c r="J202" s="341"/>
      <c r="K202" s="369"/>
    </row>
    <row r="203" s="1" customFormat="1" ht="15" customHeight="1">
      <c r="B203" s="346"/>
      <c r="C203" s="321" t="s">
        <v>1997</v>
      </c>
      <c r="D203" s="321"/>
      <c r="E203" s="321"/>
      <c r="F203" s="344" t="s">
        <v>43</v>
      </c>
      <c r="G203" s="321"/>
      <c r="H203" s="321" t="s">
        <v>2008</v>
      </c>
      <c r="I203" s="321"/>
      <c r="J203" s="321"/>
      <c r="K203" s="369"/>
    </row>
    <row r="204" s="1" customFormat="1" ht="15" customHeight="1">
      <c r="B204" s="346"/>
      <c r="C204" s="321"/>
      <c r="D204" s="321"/>
      <c r="E204" s="321"/>
      <c r="F204" s="344" t="s">
        <v>44</v>
      </c>
      <c r="G204" s="321"/>
      <c r="H204" s="321" t="s">
        <v>2009</v>
      </c>
      <c r="I204" s="321"/>
      <c r="J204" s="321"/>
      <c r="K204" s="369"/>
    </row>
    <row r="205" s="1" customFormat="1" ht="15" customHeight="1">
      <c r="B205" s="346"/>
      <c r="C205" s="321"/>
      <c r="D205" s="321"/>
      <c r="E205" s="321"/>
      <c r="F205" s="344" t="s">
        <v>47</v>
      </c>
      <c r="G205" s="321"/>
      <c r="H205" s="321" t="s">
        <v>2010</v>
      </c>
      <c r="I205" s="321"/>
      <c r="J205" s="321"/>
      <c r="K205" s="369"/>
    </row>
    <row r="206" s="1" customFormat="1" ht="15" customHeight="1">
      <c r="B206" s="346"/>
      <c r="C206" s="321"/>
      <c r="D206" s="321"/>
      <c r="E206" s="321"/>
      <c r="F206" s="344" t="s">
        <v>45</v>
      </c>
      <c r="G206" s="321"/>
      <c r="H206" s="321" t="s">
        <v>2011</v>
      </c>
      <c r="I206" s="321"/>
      <c r="J206" s="321"/>
      <c r="K206" s="369"/>
    </row>
    <row r="207" s="1" customFormat="1" ht="15" customHeight="1">
      <c r="B207" s="346"/>
      <c r="C207" s="321"/>
      <c r="D207" s="321"/>
      <c r="E207" s="321"/>
      <c r="F207" s="344" t="s">
        <v>46</v>
      </c>
      <c r="G207" s="321"/>
      <c r="H207" s="321" t="s">
        <v>2012</v>
      </c>
      <c r="I207" s="321"/>
      <c r="J207" s="321"/>
      <c r="K207" s="369"/>
    </row>
    <row r="208" s="1" customFormat="1" ht="15" customHeight="1">
      <c r="B208" s="346"/>
      <c r="C208" s="321"/>
      <c r="D208" s="321"/>
      <c r="E208" s="321"/>
      <c r="F208" s="344"/>
      <c r="G208" s="321"/>
      <c r="H208" s="321"/>
      <c r="I208" s="321"/>
      <c r="J208" s="321"/>
      <c r="K208" s="369"/>
    </row>
    <row r="209" s="1" customFormat="1" ht="15" customHeight="1">
      <c r="B209" s="346"/>
      <c r="C209" s="321" t="s">
        <v>1951</v>
      </c>
      <c r="D209" s="321"/>
      <c r="E209" s="321"/>
      <c r="F209" s="344" t="s">
        <v>78</v>
      </c>
      <c r="G209" s="321"/>
      <c r="H209" s="321" t="s">
        <v>2013</v>
      </c>
      <c r="I209" s="321"/>
      <c r="J209" s="321"/>
      <c r="K209" s="369"/>
    </row>
    <row r="210" s="1" customFormat="1" ht="15" customHeight="1">
      <c r="B210" s="346"/>
      <c r="C210" s="321"/>
      <c r="D210" s="321"/>
      <c r="E210" s="321"/>
      <c r="F210" s="344" t="s">
        <v>1849</v>
      </c>
      <c r="G210" s="321"/>
      <c r="H210" s="321" t="s">
        <v>1850</v>
      </c>
      <c r="I210" s="321"/>
      <c r="J210" s="321"/>
      <c r="K210" s="369"/>
    </row>
    <row r="211" s="1" customFormat="1" ht="15" customHeight="1">
      <c r="B211" s="346"/>
      <c r="C211" s="321"/>
      <c r="D211" s="321"/>
      <c r="E211" s="321"/>
      <c r="F211" s="344" t="s">
        <v>1847</v>
      </c>
      <c r="G211" s="321"/>
      <c r="H211" s="321" t="s">
        <v>2014</v>
      </c>
      <c r="I211" s="321"/>
      <c r="J211" s="321"/>
      <c r="K211" s="369"/>
    </row>
    <row r="212" s="1" customFormat="1" ht="15" customHeight="1">
      <c r="B212" s="393"/>
      <c r="C212" s="321"/>
      <c r="D212" s="321"/>
      <c r="E212" s="321"/>
      <c r="F212" s="344" t="s">
        <v>1851</v>
      </c>
      <c r="G212" s="382"/>
      <c r="H212" s="373" t="s">
        <v>1852</v>
      </c>
      <c r="I212" s="373"/>
      <c r="J212" s="373"/>
      <c r="K212" s="394"/>
    </row>
    <row r="213" s="1" customFormat="1" ht="15" customHeight="1">
      <c r="B213" s="393"/>
      <c r="C213" s="321"/>
      <c r="D213" s="321"/>
      <c r="E213" s="321"/>
      <c r="F213" s="344" t="s">
        <v>942</v>
      </c>
      <c r="G213" s="382"/>
      <c r="H213" s="373" t="s">
        <v>1826</v>
      </c>
      <c r="I213" s="373"/>
      <c r="J213" s="373"/>
      <c r="K213" s="394"/>
    </row>
    <row r="214" s="1" customFormat="1" ht="15" customHeight="1">
      <c r="B214" s="393"/>
      <c r="C214" s="321"/>
      <c r="D214" s="321"/>
      <c r="E214" s="321"/>
      <c r="F214" s="344"/>
      <c r="G214" s="382"/>
      <c r="H214" s="373"/>
      <c r="I214" s="373"/>
      <c r="J214" s="373"/>
      <c r="K214" s="394"/>
    </row>
    <row r="215" s="1" customFormat="1" ht="15" customHeight="1">
      <c r="B215" s="393"/>
      <c r="C215" s="321" t="s">
        <v>1975</v>
      </c>
      <c r="D215" s="321"/>
      <c r="E215" s="321"/>
      <c r="F215" s="344">
        <v>1</v>
      </c>
      <c r="G215" s="382"/>
      <c r="H215" s="373" t="s">
        <v>2015</v>
      </c>
      <c r="I215" s="373"/>
      <c r="J215" s="373"/>
      <c r="K215" s="394"/>
    </row>
    <row r="216" s="1" customFormat="1" ht="15" customHeight="1">
      <c r="B216" s="393"/>
      <c r="C216" s="321"/>
      <c r="D216" s="321"/>
      <c r="E216" s="321"/>
      <c r="F216" s="344">
        <v>2</v>
      </c>
      <c r="G216" s="382"/>
      <c r="H216" s="373" t="s">
        <v>2016</v>
      </c>
      <c r="I216" s="373"/>
      <c r="J216" s="373"/>
      <c r="K216" s="394"/>
    </row>
    <row r="217" s="1" customFormat="1" ht="15" customHeight="1">
      <c r="B217" s="393"/>
      <c r="C217" s="321"/>
      <c r="D217" s="321"/>
      <c r="E217" s="321"/>
      <c r="F217" s="344">
        <v>3</v>
      </c>
      <c r="G217" s="382"/>
      <c r="H217" s="373" t="s">
        <v>2017</v>
      </c>
      <c r="I217" s="373"/>
      <c r="J217" s="373"/>
      <c r="K217" s="394"/>
    </row>
    <row r="218" s="1" customFormat="1" ht="15" customHeight="1">
      <c r="B218" s="393"/>
      <c r="C218" s="321"/>
      <c r="D218" s="321"/>
      <c r="E218" s="321"/>
      <c r="F218" s="344">
        <v>4</v>
      </c>
      <c r="G218" s="382"/>
      <c r="H218" s="373" t="s">
        <v>2018</v>
      </c>
      <c r="I218" s="373"/>
      <c r="J218" s="373"/>
      <c r="K218" s="394"/>
    </row>
    <row r="219" s="1" customFormat="1" ht="12.75" customHeight="1">
      <c r="B219" s="395"/>
      <c r="C219" s="396"/>
      <c r="D219" s="396"/>
      <c r="E219" s="396"/>
      <c r="F219" s="396"/>
      <c r="G219" s="396"/>
      <c r="H219" s="396"/>
      <c r="I219" s="396"/>
      <c r="J219" s="396"/>
      <c r="K219" s="39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2024-11-12T13:56:59Z</dcterms:created>
  <dcterms:modified xsi:type="dcterms:W3CDTF">2024-11-12T13:57:07Z</dcterms:modified>
</cp:coreProperties>
</file>