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C:\D\Rok 2023\Rekonstrukce mostu v km 133,610\44_Realizace soutěž\Soupi prací 09_2024\"/>
    </mc:Choice>
  </mc:AlternateContent>
  <xr:revisionPtr revIDLastSave="0" documentId="13_ncr:1_{AB78EA70-1D1B-4208-88DD-CAA429A69622}" xr6:coauthVersionLast="47" xr6:coauthVersionMax="47" xr10:uidLastSave="{00000000-0000-0000-0000-000000000000}"/>
  <bookViews>
    <workbookView xWindow="-120" yWindow="-120" windowWidth="29040" windowHeight="15840" activeTab="7" xr2:uid="{00000000-000D-0000-FFFF-FFFF00000000}"/>
  </bookViews>
  <sheets>
    <sheet name="Rekapitulace" sheetId="1" r:id="rId1"/>
    <sheet name="SO 01" sheetId="2" r:id="rId2"/>
    <sheet name="SO 02" sheetId="3" r:id="rId3"/>
    <sheet name="SO 03" sheetId="4" r:id="rId4"/>
    <sheet name="SO 04" sheetId="5" r:id="rId5"/>
    <sheet name="SO 05" sheetId="6" r:id="rId6"/>
    <sheet name="SO 90-90" sheetId="7" r:id="rId7"/>
    <sheet name="SO 98-98" sheetId="8" r:id="rId8"/>
  </sheet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4" i="8" l="1"/>
  <c r="O34" i="8" s="1"/>
  <c r="I30" i="8"/>
  <c r="O30" i="8" s="1"/>
  <c r="I26" i="8"/>
  <c r="O26" i="8" s="1"/>
  <c r="I22" i="8"/>
  <c r="O22" i="8" s="1"/>
  <c r="I17" i="8"/>
  <c r="O17" i="8" s="1"/>
  <c r="I13" i="8"/>
  <c r="O13" i="8" s="1"/>
  <c r="I9" i="8"/>
  <c r="I77" i="7"/>
  <c r="O77" i="7" s="1"/>
  <c r="I73" i="7"/>
  <c r="O73" i="7" s="1"/>
  <c r="I69" i="7"/>
  <c r="O69" i="7" s="1"/>
  <c r="I65" i="7"/>
  <c r="O65" i="7" s="1"/>
  <c r="I61" i="7"/>
  <c r="O61" i="7" s="1"/>
  <c r="I57" i="7"/>
  <c r="O57" i="7" s="1"/>
  <c r="I53" i="7"/>
  <c r="O53" i="7" s="1"/>
  <c r="I49" i="7"/>
  <c r="O49" i="7" s="1"/>
  <c r="I45" i="7"/>
  <c r="O45" i="7" s="1"/>
  <c r="I41" i="7"/>
  <c r="O41" i="7" s="1"/>
  <c r="I37" i="7"/>
  <c r="O37" i="7" s="1"/>
  <c r="I33" i="7"/>
  <c r="O33" i="7" s="1"/>
  <c r="I29" i="7"/>
  <c r="O29" i="7" s="1"/>
  <c r="I25" i="7"/>
  <c r="O25" i="7" s="1"/>
  <c r="I21" i="7"/>
  <c r="O21" i="7" s="1"/>
  <c r="I17" i="7"/>
  <c r="O17" i="7" s="1"/>
  <c r="I13" i="7"/>
  <c r="O13" i="7" s="1"/>
  <c r="I9" i="7"/>
  <c r="O9" i="7" s="1"/>
  <c r="I49" i="6"/>
  <c r="O49" i="6" s="1"/>
  <c r="R48" i="6" s="1"/>
  <c r="O48" i="6" s="1"/>
  <c r="I44" i="6"/>
  <c r="O44" i="6" s="1"/>
  <c r="I40" i="6"/>
  <c r="O40" i="6" s="1"/>
  <c r="I35" i="6"/>
  <c r="O35" i="6" s="1"/>
  <c r="I31" i="6"/>
  <c r="O31" i="6" s="1"/>
  <c r="I27" i="6"/>
  <c r="O27" i="6" s="1"/>
  <c r="I23" i="6"/>
  <c r="O23" i="6" s="1"/>
  <c r="I18" i="6"/>
  <c r="Q17" i="6" s="1"/>
  <c r="I17" i="6" s="1"/>
  <c r="I13" i="6"/>
  <c r="O13" i="6" s="1"/>
  <c r="I9" i="6"/>
  <c r="O9" i="6" s="1"/>
  <c r="I161" i="5"/>
  <c r="O161" i="5" s="1"/>
  <c r="I157" i="5"/>
  <c r="O157" i="5" s="1"/>
  <c r="I153" i="5"/>
  <c r="O153" i="5" s="1"/>
  <c r="I149" i="5"/>
  <c r="O149" i="5" s="1"/>
  <c r="I145" i="5"/>
  <c r="I140" i="5"/>
  <c r="O140" i="5" s="1"/>
  <c r="I136" i="5"/>
  <c r="O136" i="5" s="1"/>
  <c r="I132" i="5"/>
  <c r="O132" i="5" s="1"/>
  <c r="I128" i="5"/>
  <c r="O128" i="5" s="1"/>
  <c r="I124" i="5"/>
  <c r="O124" i="5" s="1"/>
  <c r="I120" i="5"/>
  <c r="O120" i="5" s="1"/>
  <c r="I116" i="5"/>
  <c r="O116" i="5" s="1"/>
  <c r="I112" i="5"/>
  <c r="O112" i="5" s="1"/>
  <c r="I108" i="5"/>
  <c r="O108" i="5" s="1"/>
  <c r="I104" i="5"/>
  <c r="O104" i="5" s="1"/>
  <c r="I100" i="5"/>
  <c r="O100" i="5" s="1"/>
  <c r="O96" i="5"/>
  <c r="I96" i="5"/>
  <c r="I92" i="5"/>
  <c r="O92" i="5" s="1"/>
  <c r="I88" i="5"/>
  <c r="O88" i="5" s="1"/>
  <c r="I84" i="5"/>
  <c r="O84" i="5" s="1"/>
  <c r="I80" i="5"/>
  <c r="O80" i="5" s="1"/>
  <c r="I76" i="5"/>
  <c r="O76" i="5" s="1"/>
  <c r="I72" i="5"/>
  <c r="O72" i="5" s="1"/>
  <c r="I68" i="5"/>
  <c r="O68" i="5" s="1"/>
  <c r="I64" i="5"/>
  <c r="O64" i="5" s="1"/>
  <c r="I60" i="5"/>
  <c r="O60" i="5" s="1"/>
  <c r="I56" i="5"/>
  <c r="O56" i="5" s="1"/>
  <c r="I52" i="5"/>
  <c r="O52" i="5" s="1"/>
  <c r="I48" i="5"/>
  <c r="O48" i="5" s="1"/>
  <c r="I44" i="5"/>
  <c r="O44" i="5" s="1"/>
  <c r="I40" i="5"/>
  <c r="O40" i="5" s="1"/>
  <c r="I36" i="5"/>
  <c r="I31" i="5"/>
  <c r="O31" i="5" s="1"/>
  <c r="R30" i="5" s="1"/>
  <c r="O30" i="5" s="1"/>
  <c r="I26" i="5"/>
  <c r="I22" i="5"/>
  <c r="O22" i="5" s="1"/>
  <c r="I18" i="5"/>
  <c r="O18" i="5" s="1"/>
  <c r="I14" i="5"/>
  <c r="O14" i="5" s="1"/>
  <c r="I9" i="5"/>
  <c r="O9" i="5" s="1"/>
  <c r="R8" i="5" s="1"/>
  <c r="O8" i="5" s="1"/>
  <c r="I74" i="4"/>
  <c r="Q73" i="4" s="1"/>
  <c r="I73" i="4" s="1"/>
  <c r="I69" i="4"/>
  <c r="O69" i="4" s="1"/>
  <c r="I65" i="4"/>
  <c r="O65" i="4" s="1"/>
  <c r="I61" i="4"/>
  <c r="O61" i="4" s="1"/>
  <c r="I56" i="4"/>
  <c r="Q55" i="4" s="1"/>
  <c r="I55" i="4" s="1"/>
  <c r="I51" i="4"/>
  <c r="O51" i="4" s="1"/>
  <c r="I47" i="4"/>
  <c r="O47" i="4" s="1"/>
  <c r="I43" i="4"/>
  <c r="O43" i="4" s="1"/>
  <c r="I38" i="4"/>
  <c r="O38" i="4" s="1"/>
  <c r="I34" i="4"/>
  <c r="I29" i="4"/>
  <c r="O29" i="4" s="1"/>
  <c r="I25" i="4"/>
  <c r="O25" i="4" s="1"/>
  <c r="I21" i="4"/>
  <c r="I17" i="4"/>
  <c r="O17" i="4" s="1"/>
  <c r="I13" i="4"/>
  <c r="O13" i="4" s="1"/>
  <c r="I9" i="4"/>
  <c r="O9" i="4" s="1"/>
  <c r="I144" i="3"/>
  <c r="O144" i="3" s="1"/>
  <c r="I140" i="3"/>
  <c r="I136" i="3"/>
  <c r="O136" i="3" s="1"/>
  <c r="I132" i="3"/>
  <c r="O132" i="3" s="1"/>
  <c r="I128" i="3"/>
  <c r="O128" i="3" s="1"/>
  <c r="I123" i="3"/>
  <c r="O123" i="3" s="1"/>
  <c r="I119" i="3"/>
  <c r="O119" i="3" s="1"/>
  <c r="I115" i="3"/>
  <c r="O115" i="3" s="1"/>
  <c r="I111" i="3"/>
  <c r="O111" i="3" s="1"/>
  <c r="I107" i="3"/>
  <c r="O107" i="3" s="1"/>
  <c r="I103" i="3"/>
  <c r="O103" i="3" s="1"/>
  <c r="I99" i="3"/>
  <c r="O99" i="3" s="1"/>
  <c r="I94" i="3"/>
  <c r="O94" i="3" s="1"/>
  <c r="I90" i="3"/>
  <c r="O90" i="3" s="1"/>
  <c r="I86" i="3"/>
  <c r="O86" i="3" s="1"/>
  <c r="I81" i="3"/>
  <c r="O81" i="3" s="1"/>
  <c r="I77" i="3"/>
  <c r="O77" i="3" s="1"/>
  <c r="I73" i="3"/>
  <c r="O73" i="3" s="1"/>
  <c r="I69" i="3"/>
  <c r="O69" i="3" s="1"/>
  <c r="I65" i="3"/>
  <c r="O65" i="3" s="1"/>
  <c r="I61" i="3"/>
  <c r="O61" i="3" s="1"/>
  <c r="I56" i="3"/>
  <c r="O56" i="3" s="1"/>
  <c r="I52" i="3"/>
  <c r="O52" i="3" s="1"/>
  <c r="I47" i="3"/>
  <c r="I43" i="3"/>
  <c r="O43" i="3" s="1"/>
  <c r="I39" i="3"/>
  <c r="O39" i="3" s="1"/>
  <c r="I35" i="3"/>
  <c r="O35" i="3" s="1"/>
  <c r="I30" i="3"/>
  <c r="O30" i="3" s="1"/>
  <c r="I26" i="3"/>
  <c r="O26" i="3" s="1"/>
  <c r="I22" i="3"/>
  <c r="O22" i="3" s="1"/>
  <c r="I18" i="3"/>
  <c r="O18" i="3" s="1"/>
  <c r="I14" i="3"/>
  <c r="O14" i="3" s="1"/>
  <c r="I9" i="3"/>
  <c r="O9" i="3" s="1"/>
  <c r="R8" i="3" s="1"/>
  <c r="O8" i="3" s="1"/>
  <c r="I213" i="2"/>
  <c r="O213" i="2" s="1"/>
  <c r="I209" i="2"/>
  <c r="O209" i="2" s="1"/>
  <c r="I205" i="2"/>
  <c r="O205" i="2" s="1"/>
  <c r="I201" i="2"/>
  <c r="O201" i="2" s="1"/>
  <c r="I197" i="2"/>
  <c r="O197" i="2" s="1"/>
  <c r="I193" i="2"/>
  <c r="O193" i="2" s="1"/>
  <c r="I189" i="2"/>
  <c r="O189" i="2" s="1"/>
  <c r="I185" i="2"/>
  <c r="O185" i="2" s="1"/>
  <c r="I181" i="2"/>
  <c r="O181" i="2" s="1"/>
  <c r="I177" i="2"/>
  <c r="I172" i="2"/>
  <c r="O172" i="2" s="1"/>
  <c r="I168" i="2"/>
  <c r="O168" i="2" s="1"/>
  <c r="I164" i="2"/>
  <c r="O164" i="2" s="1"/>
  <c r="I160" i="2"/>
  <c r="O160" i="2" s="1"/>
  <c r="I156" i="2"/>
  <c r="O156" i="2" s="1"/>
  <c r="I152" i="2"/>
  <c r="I147" i="2"/>
  <c r="O147" i="2" s="1"/>
  <c r="I143" i="2"/>
  <c r="O143" i="2" s="1"/>
  <c r="I139" i="2"/>
  <c r="O139" i="2" s="1"/>
  <c r="I135" i="2"/>
  <c r="O135" i="2" s="1"/>
  <c r="I131" i="2"/>
  <c r="O131" i="2" s="1"/>
  <c r="I127" i="2"/>
  <c r="O127" i="2" s="1"/>
  <c r="I123" i="2"/>
  <c r="O123" i="2" s="1"/>
  <c r="I119" i="2"/>
  <c r="O119" i="2" s="1"/>
  <c r="I115" i="2"/>
  <c r="O115" i="2" s="1"/>
  <c r="I111" i="2"/>
  <c r="O111" i="2" s="1"/>
  <c r="I106" i="2"/>
  <c r="O106" i="2" s="1"/>
  <c r="I102" i="2"/>
  <c r="O102" i="2" s="1"/>
  <c r="I98" i="2"/>
  <c r="O98" i="2" s="1"/>
  <c r="I94" i="2"/>
  <c r="O94" i="2" s="1"/>
  <c r="I90" i="2"/>
  <c r="O90" i="2" s="1"/>
  <c r="I86" i="2"/>
  <c r="O86" i="2" s="1"/>
  <c r="I82" i="2"/>
  <c r="O82" i="2" s="1"/>
  <c r="I78" i="2"/>
  <c r="I74" i="2"/>
  <c r="O74" i="2" s="1"/>
  <c r="I70" i="2"/>
  <c r="O70" i="2" s="1"/>
  <c r="I66" i="2"/>
  <c r="O66" i="2" s="1"/>
  <c r="I61" i="2"/>
  <c r="O61" i="2" s="1"/>
  <c r="R60" i="2" s="1"/>
  <c r="O60" i="2" s="1"/>
  <c r="I56" i="2"/>
  <c r="O56" i="2" s="1"/>
  <c r="R55" i="2" s="1"/>
  <c r="O55" i="2" s="1"/>
  <c r="I51" i="2"/>
  <c r="O51" i="2" s="1"/>
  <c r="R50" i="2" s="1"/>
  <c r="O50" i="2" s="1"/>
  <c r="I46" i="2"/>
  <c r="O46" i="2" s="1"/>
  <c r="I42" i="2"/>
  <c r="O42" i="2" s="1"/>
  <c r="I38" i="2"/>
  <c r="O38" i="2" s="1"/>
  <c r="I34" i="2"/>
  <c r="O34" i="2" s="1"/>
  <c r="I30" i="2"/>
  <c r="O30" i="2" s="1"/>
  <c r="I26" i="2"/>
  <c r="O26" i="2" s="1"/>
  <c r="I22" i="2"/>
  <c r="O22" i="2" s="1"/>
  <c r="I18" i="2"/>
  <c r="O18" i="2" s="1"/>
  <c r="I13" i="2"/>
  <c r="O13" i="2" s="1"/>
  <c r="I9" i="2"/>
  <c r="R21" i="8" l="1"/>
  <c r="O21" i="8" s="1"/>
  <c r="Q8" i="8"/>
  <c r="I8" i="8" s="1"/>
  <c r="I3" i="8" s="1"/>
  <c r="C16" i="1" s="1"/>
  <c r="O9" i="8"/>
  <c r="R8" i="8" s="1"/>
  <c r="O8" i="8" s="1"/>
  <c r="R39" i="6"/>
  <c r="O39" i="6" s="1"/>
  <c r="O2" i="6" s="1"/>
  <c r="D14" i="1" s="1"/>
  <c r="R22" i="6"/>
  <c r="O22" i="6" s="1"/>
  <c r="O18" i="6"/>
  <c r="R17" i="6" s="1"/>
  <c r="O17" i="6" s="1"/>
  <c r="R8" i="6"/>
  <c r="O8" i="6" s="1"/>
  <c r="Q8" i="6"/>
  <c r="I8" i="6" s="1"/>
  <c r="Q144" i="5"/>
  <c r="I144" i="5" s="1"/>
  <c r="O145" i="5"/>
  <c r="R144" i="5" s="1"/>
  <c r="O144" i="5" s="1"/>
  <c r="Q35" i="5"/>
  <c r="I35" i="5" s="1"/>
  <c r="O36" i="5"/>
  <c r="R35" i="5" s="1"/>
  <c r="O35" i="5" s="1"/>
  <c r="Q30" i="5"/>
  <c r="I30" i="5" s="1"/>
  <c r="Q13" i="5"/>
  <c r="I13" i="5" s="1"/>
  <c r="O74" i="4"/>
  <c r="R73" i="4" s="1"/>
  <c r="O73" i="4" s="1"/>
  <c r="O56" i="4"/>
  <c r="R55" i="4" s="1"/>
  <c r="O55" i="4" s="1"/>
  <c r="R42" i="4"/>
  <c r="O42" i="4" s="1"/>
  <c r="Q42" i="4"/>
  <c r="I42" i="4" s="1"/>
  <c r="Q33" i="4"/>
  <c r="I33" i="4" s="1"/>
  <c r="O34" i="4"/>
  <c r="R33" i="4" s="1"/>
  <c r="O33" i="4" s="1"/>
  <c r="Q8" i="4"/>
  <c r="I8" i="4" s="1"/>
  <c r="Q127" i="3"/>
  <c r="I127" i="3" s="1"/>
  <c r="R85" i="3"/>
  <c r="O85" i="3" s="1"/>
  <c r="R51" i="3"/>
  <c r="O51" i="3" s="1"/>
  <c r="Q34" i="3"/>
  <c r="I34" i="3" s="1"/>
  <c r="Q8" i="3"/>
  <c r="I8" i="3" s="1"/>
  <c r="Q13" i="3"/>
  <c r="I13" i="3" s="1"/>
  <c r="Q176" i="2"/>
  <c r="I176" i="2" s="1"/>
  <c r="O177" i="2"/>
  <c r="Q151" i="2"/>
  <c r="I151" i="2" s="1"/>
  <c r="O152" i="2"/>
  <c r="R151" i="2" s="1"/>
  <c r="O151" i="2" s="1"/>
  <c r="R110" i="2"/>
  <c r="O110" i="2" s="1"/>
  <c r="Q65" i="2"/>
  <c r="I65" i="2" s="1"/>
  <c r="Q55" i="2"/>
  <c r="I55" i="2" s="1"/>
  <c r="R17" i="2"/>
  <c r="O17" i="2" s="1"/>
  <c r="Q8" i="2"/>
  <c r="I8" i="2" s="1"/>
  <c r="O9" i="2"/>
  <c r="R8" i="2" s="1"/>
  <c r="O8" i="2" s="1"/>
  <c r="R13" i="3"/>
  <c r="O13" i="3" s="1"/>
  <c r="R176" i="2"/>
  <c r="O176" i="2" s="1"/>
  <c r="R98" i="3"/>
  <c r="O98" i="3" s="1"/>
  <c r="R60" i="4"/>
  <c r="O60" i="4" s="1"/>
  <c r="R8" i="7"/>
  <c r="O8" i="7" s="1"/>
  <c r="O2" i="7" s="1"/>
  <c r="D15" i="1" s="1"/>
  <c r="R60" i="3"/>
  <c r="O60" i="3" s="1"/>
  <c r="Q60" i="3"/>
  <c r="I60" i="3" s="1"/>
  <c r="Q85" i="3"/>
  <c r="I85" i="3" s="1"/>
  <c r="Q39" i="6"/>
  <c r="I39" i="6" s="1"/>
  <c r="Q8" i="7"/>
  <c r="I8" i="7" s="1"/>
  <c r="I3" i="7" s="1"/>
  <c r="C15" i="1" s="1"/>
  <c r="Q60" i="4"/>
  <c r="I60" i="4" s="1"/>
  <c r="O78" i="2"/>
  <c r="R65" i="2" s="1"/>
  <c r="O65" i="2" s="1"/>
  <c r="O47" i="3"/>
  <c r="R34" i="3" s="1"/>
  <c r="O34" i="3" s="1"/>
  <c r="O140" i="3"/>
  <c r="R127" i="3" s="1"/>
  <c r="O127" i="3" s="1"/>
  <c r="O21" i="4"/>
  <c r="R8" i="4" s="1"/>
  <c r="O8" i="4" s="1"/>
  <c r="O26" i="5"/>
  <c r="R13" i="5" s="1"/>
  <c r="O13" i="5" s="1"/>
  <c r="Q60" i="2"/>
  <c r="I60" i="2" s="1"/>
  <c r="Q110" i="2"/>
  <c r="I110" i="2" s="1"/>
  <c r="Q8" i="5"/>
  <c r="I8" i="5" s="1"/>
  <c r="Q22" i="6"/>
  <c r="I22" i="6" s="1"/>
  <c r="Q21" i="8"/>
  <c r="I21" i="8" s="1"/>
  <c r="Q17" i="2"/>
  <c r="I17" i="2" s="1"/>
  <c r="Q51" i="3"/>
  <c r="I51" i="3" s="1"/>
  <c r="Q50" i="2"/>
  <c r="I50" i="2" s="1"/>
  <c r="Q98" i="3"/>
  <c r="I98" i="3" s="1"/>
  <c r="Q48" i="6"/>
  <c r="I48" i="6" s="1"/>
  <c r="O2" i="8" l="1"/>
  <c r="D16" i="1" s="1"/>
  <c r="E16" i="1" s="1"/>
  <c r="E15" i="1"/>
  <c r="I3" i="6"/>
  <c r="C14" i="1" s="1"/>
  <c r="E14" i="1"/>
  <c r="O2" i="5"/>
  <c r="D13" i="1" s="1"/>
  <c r="I3" i="5"/>
  <c r="C13" i="1" s="1"/>
  <c r="I3" i="4"/>
  <c r="C12" i="1" s="1"/>
  <c r="O2" i="4"/>
  <c r="D12" i="1" s="1"/>
  <c r="I3" i="3"/>
  <c r="C11" i="1" s="1"/>
  <c r="I3" i="2"/>
  <c r="C10" i="1" s="1"/>
  <c r="O2" i="2"/>
  <c r="D10" i="1" s="1"/>
  <c r="O2" i="3"/>
  <c r="D11" i="1" s="1"/>
  <c r="E13" i="1" l="1"/>
  <c r="E12" i="1"/>
  <c r="E11" i="1"/>
  <c r="E10" i="1"/>
  <c r="C6" i="1"/>
  <c r="C7" i="1" l="1"/>
</calcChain>
</file>

<file path=xl/sharedStrings.xml><?xml version="1.0" encoding="utf-8"?>
<sst xmlns="http://schemas.openxmlformats.org/spreadsheetml/2006/main" count="2780" uniqueCount="654">
  <si>
    <t>Firma: SUDOP BRNO, spol. s r.o.</t>
  </si>
  <si>
    <t>Rekapitulace ceny</t>
  </si>
  <si>
    <t>Stavba: 23099 - Rekonstrukce mostu v km 133,610 na trati Retz - Kolín 4/2024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</si>
  <si>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</si>
  <si>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</si>
  <si>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</si>
  <si>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</si>
  <si>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</si>
  <si>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</si>
  <si>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</si>
  <si>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</si>
  <si>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</si>
  <si>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</si>
  <si>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</si>
  <si>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</si>
  <si>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23099</t>
  </si>
  <si>
    <t>Rekonstrukce mostu v km 133,610 na trati Retz - Kolín 4/2024</t>
  </si>
  <si>
    <t>O</t>
  </si>
  <si>
    <t>Rozpočet:</t>
  </si>
  <si>
    <t>0,00</t>
  </si>
  <si>
    <t>15,00</t>
  </si>
  <si>
    <t>21,00</t>
  </si>
  <si>
    <t>3</t>
  </si>
  <si>
    <t>2</t>
  </si>
  <si>
    <t>SO 01</t>
  </si>
  <si>
    <t>Kolejové řešení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</si>
  <si>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</si>
  <si>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</si>
  <si>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</si>
  <si>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</si>
  <si>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</si>
  <si>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</si>
  <si>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</si>
  <si>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</si>
  <si>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</si>
  <si>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</si>
  <si>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</si>
  <si>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</si>
  <si>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</si>
  <si>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</si>
  <si>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</si>
  <si>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</si>
  <si>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</si>
  <si>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</si>
  <si>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</si>
  <si>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</si>
  <si>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</si>
  <si>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</si>
  <si>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R010297</t>
  </si>
  <si>
    <t/>
  </si>
  <si>
    <t>KONTROLA GPK MĚŘICÍM VOZEM</t>
  </si>
  <si>
    <t>km</t>
  </si>
  <si>
    <t>PP</t>
  </si>
  <si>
    <t>Celková délka zřizovaných kolejí.</t>
  </si>
  <si>
    <t>VV</t>
  </si>
  <si>
    <t>133,974-133,066=0,908 [A]</t>
  </si>
  <si>
    <t>TS</t>
  </si>
  <si>
    <t>Zahrnuje veškeré náklady spojené s objednatelem požadovaným měření a vyhodnocením.</t>
  </si>
  <si>
    <t>R020297</t>
  </si>
  <si>
    <t>KONTROLA PROSTOROVÉ PRŮCHODNOSTI KOLEJE</t>
  </si>
  <si>
    <t>Kompletní provedení měření GPK měřícím vozem dle TKP staveb státních drah včetně předání 2 paré záznamu měření. Včetně všech nezbytných nákladů na provedení, včetně přepravy měřícího vozu z domovského stanoviště tam i zpět.</t>
  </si>
  <si>
    <t>Zemní práce</t>
  </si>
  <si>
    <t>11120</t>
  </si>
  <si>
    <t>ODSTRANĚNÍ KŘOVIN</t>
  </si>
  <si>
    <t>m2</t>
  </si>
  <si>
    <t>2024_OTSKP</t>
  </si>
  <si>
    <t>2356=2 356,000 [A]</t>
  </si>
  <si>
    <t>odstranění křovin a stromů do průměru 100 mm  
doprava dřevin bez ohledu na vzdálenost  
spálení na hromadách nebo štěpkování</t>
  </si>
  <si>
    <t>11203</t>
  </si>
  <si>
    <t>KÁCENÍ STROMŮ D KMENE PŘES 0,9M S ODSTRAN PAŘEZŮ</t>
  </si>
  <si>
    <t>KUS</t>
  </si>
  <si>
    <t>1=1,000 [A]</t>
  </si>
  <si>
    <t>Položka  zahrnuje:  
- poražení stromu a osekání větví  
- spálení větví na hromadách nebo štěpkování  
- dopravu a uložení kmenů, případné další práce s nimi dle pokynů zadávací dokumentace  
- vytrhání nebo vykopání pařezů  
- veškeré zemní práce spojené s odstraněním pařezů  
- dopravu a uložení pařezů, případně další práce s nimi dle pokynů zadávací dokumentace  
- zásyp jam po pařezech  
Položka nezahrnuje:  
- x  
Způsob měření:  
- kácení stromů se měří v [ks] poražených stromů (průměr stromů se měří ve výšce 1,3m nad terénem)</t>
  </si>
  <si>
    <t>11204</t>
  </si>
  <si>
    <t>KÁCENÍ STROMŮ D KMENE DO 0,3M S ODSTRANĚNÍM PAŘEZŮ</t>
  </si>
  <si>
    <t>30=30,000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</si>
  <si>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</si>
  <si>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12273A</t>
  </si>
  <si>
    <t>ODKOPÁVKY A PROKOPÁVKY OBECNÉ TŘ. I - BEZ DOPRAVY</t>
  </si>
  <si>
    <t>M3</t>
  </si>
  <si>
    <t>1605,75=1 605,750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</si>
  <si>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</si>
  <si>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7</t>
  </si>
  <si>
    <t>171103</t>
  </si>
  <si>
    <t>ULOŽENÍ SYPANINY DO NÁSYPŮ SE ZHUTNĚNÍM DO 100% PS</t>
  </si>
  <si>
    <t>Rozšíření násypu dle řezů km 133,450-133,500.</t>
  </si>
  <si>
    <t>35=35,000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</si>
  <si>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</si>
  <si>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8</t>
  </si>
  <si>
    <t>18110</t>
  </si>
  <si>
    <t>ÚPRAVA PLÁNĚ SE ZHUTNĚNÍM V HORNINĚ TŘ. I</t>
  </si>
  <si>
    <t>2660=2 660,000 [A]</t>
  </si>
  <si>
    <t>položka zahrnuje úpravu pláně včetně vyrovnání výškových rozdílů. Míru zhutnění určuje projekt.</t>
  </si>
  <si>
    <t>18481</t>
  </si>
  <si>
    <t>OCHRANA STROMŮ BEDNĚNÍM</t>
  </si>
  <si>
    <t>Položka zahrnuje:  
- veškerý materiál, výrobky a polotovary, včetně mimostaveništní a vnitrostaveništní dopravy (rovněž přesuny), včetně naložení a složení, případně s uložením  
Položka nezahrnuje:  
- x</t>
  </si>
  <si>
    <t>R184B14</t>
  </si>
  <si>
    <t>NÁHRADNÍ VÝSADBY</t>
  </si>
  <si>
    <t>SOUBOR</t>
  </si>
  <si>
    <t>Ceny za náhradní výsadbu pro jednotlivé obce vychází z hodnoty ekologické újmy za pokácené dřeviny a jsou uvedeny v TZ</t>
  </si>
  <si>
    <t>Základy</t>
  </si>
  <si>
    <t>289971</t>
  </si>
  <si>
    <t>OPLÁŠTĚNÍ (ZPEVNĚNÍ) Z GEOTEXTILIE</t>
  </si>
  <si>
    <t>Geotextilie na gabiony</t>
  </si>
  <si>
    <t>442=442,000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</si>
  <si>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</si>
  <si>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</si>
  <si>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12</t>
  </si>
  <si>
    <t>3272A3</t>
  </si>
  <si>
    <t>ZDI OPĚR, ZÁRUB, NÁBŘEŽ Z GABIONŮ RUČNĚ ROVNANÝCH, DRÁT O2,2MM, POVRCHOVÁ ÚPRAVA Zn + Al + PA6</t>
  </si>
  <si>
    <t>66,3=66,300 [A]</t>
  </si>
  <si>
    <t>- položka zahrnuje dodávku a osazení drátěných košů s výplní lomovým kamenem.  
- gabionové matrace se vykazují v pol.č.2722**.</t>
  </si>
  <si>
    <t>Vodorovné konstrukce</t>
  </si>
  <si>
    <t>13</t>
  </si>
  <si>
    <t>45152</t>
  </si>
  <si>
    <t>PODKLADNÍ A VÝPLŇOVÉ VRSTVY Z KAMENIVA DRCENÉHO</t>
  </si>
  <si>
    <t>vrstva pod gabiony.</t>
  </si>
  <si>
    <t>59,67=59,670 [A]</t>
  </si>
  <si>
    <t>položka zahrnuje dodávku předepsaného kameniva, mimostaveništní a vnitrostaveništní dopravu a jeho uložení  
není-li v zadávací dokumentaci uvedeno jinak, jedná se o nakupovaný materiál</t>
  </si>
  <si>
    <t>Komunikace</t>
  </si>
  <si>
    <t>14</t>
  </si>
  <si>
    <t>501101</t>
  </si>
  <si>
    <t>ZŘÍZENÍ KONSTRUKČNÍ VRSTVY TĚLESA ŽELEZNIČNÍHO SPODKU ZE ŠTĚRKODRTI NOVÉ</t>
  </si>
  <si>
    <t>560=560,000 [A]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</si>
  <si>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</si>
  <si>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15</t>
  </si>
  <si>
    <t>501201</t>
  </si>
  <si>
    <t>ZŘÍZENÍ KONSTRUKČNÍ VRSTVY TĚLESA ŽELEZNIČNÍHO SPODKU Z DRCENÉHO KAMENIVA NOVÉ</t>
  </si>
  <si>
    <t>Podkladní vrstva 0/90.</t>
  </si>
  <si>
    <t>633,5=633,500 [A]</t>
  </si>
  <si>
    <t>1. Položka obsahuje:  
 – nákup a dodání drceného kameniva v požadované kvalitě podle zadávací dokumentace  
 – očištění podkladu, případně zřízení spojovací vrstvy  
 – uložení drceného kameniva dle předepsaného technologického předpisu  
 – zřízení podkladní nebo konstrukční vrstvy z drceného kameniva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</si>
  <si>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16</t>
  </si>
  <si>
    <t>512550</t>
  </si>
  <si>
    <t>KOLEJOVÉ LOŽE - ZŘÍZENÍ Z KAMENIVA HRUBÉHO DRCENÉHO (ŠTĚRK)</t>
  </si>
  <si>
    <t>756=756,000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</si>
  <si>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</si>
  <si>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17</t>
  </si>
  <si>
    <t>513550</t>
  </si>
  <si>
    <t>KOLEJOVÉ LOŽE - DOPLNĚNÍ Z KAMENIVA HRUBÉHO DRCENÉHO (ŠTĚRK)</t>
  </si>
  <si>
    <t>274=274,000 [A]</t>
  </si>
  <si>
    <t>18</t>
  </si>
  <si>
    <t>52X000</t>
  </si>
  <si>
    <t>KOLEJ ZPĚTNĚ NAMONTOVANÁ Z VYZÍSKANÉHO MATERIÁLU</t>
  </si>
  <si>
    <t>m</t>
  </si>
  <si>
    <t>360=360,000 [A]</t>
  </si>
  <si>
    <t>1. Položka obsahuje:  
 – ověření kvality vyzískaných materiálů s případnou regenerací do předpisového stavu  
 – defektoskopické zkoušky kolejnic, jsou-li vyžadovány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</si>
  <si>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19</t>
  </si>
  <si>
    <t>542121</t>
  </si>
  <si>
    <t>SMĚROVÉ A VÝŠKOVÉ VYROVNÁNÍ KOLEJE NA PRAŽCÍCH BETONOVÝCH DO 0,05 M</t>
  </si>
  <si>
    <t>329+219=548,000 [A] 
+celý úsek tzv..3. podbití 908=908,000 [B] 
a+b=1 456,000 [C]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</si>
  <si>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</si>
  <si>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20</t>
  </si>
  <si>
    <t>543231</t>
  </si>
  <si>
    <t>VÝMĚNA JEDNOTLIVÉHO PRAŽCE BETONOVÉHO PODKLADNICOVÉHO, UPEVNĚNÍ TUHÉ</t>
  </si>
  <si>
    <t>49=49,000 [A]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</si>
  <si>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– poplatek za likvidaci odpadů (nacení se dle SSD 0)  
3. Způsob měření:  
Udává se počet kusů kompletní konstrukce nebo práce.</t>
  </si>
  <si>
    <t>21</t>
  </si>
  <si>
    <t>543332</t>
  </si>
  <si>
    <t>VÝMĚNA KOLEJNICE 49 E1 SPOJITĚ</t>
  </si>
  <si>
    <t>73=73,000 [A]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</si>
  <si>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</si>
  <si>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22</t>
  </si>
  <si>
    <t>543411</t>
  </si>
  <si>
    <t>VÝMĚNA UPEVNĚNÍ (ŠROUBŮ, SPON, SVĚREK, KROUŽKŮ) TUHÉHO</t>
  </si>
  <si>
    <t>PÁR</t>
  </si>
  <si>
    <t>833+547=1 380,000 [A]</t>
  </si>
  <si>
    <t>1. Položka obsahuje:  
 – dodávku a uložení vyměňovaného materiálu, ať nového, regenerovaného nebo vyzískaného  
 – případné doplnění ostatního drobného kolejiva  
 – naložení a odvoz demontovaného materiálu do skladu nebo na likvidaci  
 – příplatky za ztížené podmínky při práci v koleji, např. překážky po stranách koleje, práci v tunelu ap.  
2. Položka neobsahuje:  
 X  
3. Způsob měření:  
Udává se vždy pár, tj. po dvou kusech úložných ploch kolejnice na každém pražci.</t>
  </si>
  <si>
    <t>23</t>
  </si>
  <si>
    <t>543430</t>
  </si>
  <si>
    <t>VÝMĚNA PODLOŽEK POD KOLEJNICEMI</t>
  </si>
  <si>
    <t>1. Položka obsahuje:  
 – dodávku a uložení vyměňovaného materiálu, ať nového, regenerovaného nebo vyzískaného  
 – případné doplnění ostatního drobného kolejiva  
 – naložení a odvoz demontovaného materiálu do skladu nebo na likvidaci  
 – příplatky za ztížené podmínky při práci v koleji, např. překážky po stranách koleje, práci v tunelu ap.  
2. Položka neobsahuje:  
 – poplatek za likvidaci odpadů (nacení se dle SSD 0)  
3. Způsob měření:  
Udává se vždy pár, tj. po dvou kusech úložných ploch kolejnice na každém pražci.</t>
  </si>
  <si>
    <t>24</t>
  </si>
  <si>
    <t>549510</t>
  </si>
  <si>
    <t>ŘEZÁNÍ KOLEJNIC</t>
  </si>
  <si>
    <t>Úprava konců kolejnic.</t>
  </si>
  <si>
    <t>145+3=148,000 [A]</t>
  </si>
  <si>
    <t>1. Položka obsahuje:  
 – rozřezání kolejnic všech profilů  
 – příplatky za ztížené podmínky při práci v koleji, např. překážky po stranách koleje, práci v tunelu ap.  
2. Položka neobsahuje:  
 X  
3. Způsob měření:  
Udává se počet kusů kompletní konstrukce nebo práce..</t>
  </si>
  <si>
    <t>Přidružená stavební výroba</t>
  </si>
  <si>
    <t>25</t>
  </si>
  <si>
    <t>701005</t>
  </si>
  <si>
    <t>VYHLEDÁVACÍ MARKER ZEMNÍ S MOŽNOSTÍ ZÁPISU</t>
  </si>
  <si>
    <t>1. Položka obsahuje:  
 – veškeré práce a materiál obsažený v názvu položky  
2. Položka neobsahuje:  
 X  
3. Způsob měření:  
Udává se počet kusů kompletní konstrukce nebo práce.</t>
  </si>
  <si>
    <t>26</t>
  </si>
  <si>
    <t>75A131</t>
  </si>
  <si>
    <t>KABEL METALICKÝ DVOUPLÁŠŤOVÝ DO 12 PÁRŮ - DODÁVKA</t>
  </si>
  <si>
    <t>KMPÁR</t>
  </si>
  <si>
    <t>1. Položka obsahuje:  
 – dodání kabelů podle typu od výrobců včetně mimostaveništní dopravy  
2. Položka neobsahuje:  
 X  
3. Způsob měření:  
Měří se n-násobky páru vodičů na kilometr.</t>
  </si>
  <si>
    <t>27</t>
  </si>
  <si>
    <t>75A217</t>
  </si>
  <si>
    <t>ZATAŽENÍ A SPOJKOVÁNÍ KABELŮ DO 12 PÁRŮ - MONTÁŽ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</si>
  <si>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</si>
  <si>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28</t>
  </si>
  <si>
    <t>75B717</t>
  </si>
  <si>
    <t>PŘEPĚŤOVÁ OCHRANA PRO PRVEK V KOLEJIŠTI - MONTÁŽ</t>
  </si>
  <si>
    <t>1. Položka obsahuje:  
 – montáž ochrany dle předpisu dodavatele pro montáž  
 – montáž dodaného zařízení se všemi pomocnými a doplňujícími pracemi a součástmi, případné použití mechanizmů  
2. Položka neobsahuje:  
 X  
3. Způsob měření:  
Udává se počet kusů kompletní konstrukce nebo práce.</t>
  </si>
  <si>
    <t>29</t>
  </si>
  <si>
    <t>75B718</t>
  </si>
  <si>
    <t>PŘEPĚŤOVÁ OCHRANA PRO PRVEK V KOLEJIŠTI - DEMONTÁŽ</t>
  </si>
  <si>
    <t>1. Položka obsahuje:  
 – demontáž ochrany dle předpisu dodavatele pro demontáž  
 – demontáž zařízení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</si>
  <si>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30</t>
  </si>
  <si>
    <t>75C917</t>
  </si>
  <si>
    <t>SNÍMAČ POČÍTAČE NÁPRAV - MONTÁŽ</t>
  </si>
  <si>
    <t>1. Položka obsahuje:  
 – montáž snímače počítače náprav včetně zapojení kabelových forem (včetně měření a zapojení po měření), přezkoušení  
 – montáž snímače počítače náprav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</si>
  <si>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31</t>
  </si>
  <si>
    <t>75C918</t>
  </si>
  <si>
    <t>SNÍMAČ POČÍTAČE NÁPRAV - DEMONTÁŽ</t>
  </si>
  <si>
    <t>1. Položka obsahuje:  
 – demontáž snímače počítače náprav včetně odpojení kabelových přívodů  
 – demontáž snímače počítače náprav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</si>
  <si>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32</t>
  </si>
  <si>
    <t>75E127</t>
  </si>
  <si>
    <t>CELKOVÁ PROHLÍDKA ZAŘÍZENÍ A VYHOTOVENÍ REVIZNÍ ZPRÁVY</t>
  </si>
  <si>
    <t>HOD</t>
  </si>
  <si>
    <t>16=16,000 [A]</t>
  </si>
  <si>
    <t>1. Položka obsahuje:  
 – kontrola zařízení, zda odpovídá podmínkám pro bezpečný provoz, včetně potřebných měření a vyhotovení revizní zprávy odpovědným pracovníkem  
 – vlastní kontrolu, příslušná měření a zpracování revizní zprávy  
2. Položka neobsahuje:  
 X  
3. Způsob měření:  
Udává se počet hodin provádění dozoru, revize nebo práce.</t>
  </si>
  <si>
    <t>33</t>
  </si>
  <si>
    <t>75E1B7</t>
  </si>
  <si>
    <t>REGULACE A ZKOUŠENÍ ZABEZPEČOVACÍHO ZAŘÍZENÍ</t>
  </si>
  <si>
    <t>1. Položka obsahuje:  
 – zajištění a provedení čiností určenných položkou včetně dodávky potřebného pomocného materiálu a dopravy na místo určení  
 – provedení zkušebního provozu se všemi pomocnými a doplňujícími pracemi a součástmi, případné použití mechanizmů  
2. Položka neobsahuje:  
 X  
3. Způsob měření:  
Udává se počet hodin provádění dozoru, revize nebo práce.</t>
  </si>
  <si>
    <t>34</t>
  </si>
  <si>
    <t>75E1C7</t>
  </si>
  <si>
    <t>PROTOKOL UTZ</t>
  </si>
  <si>
    <t>1. Položka obsahuje:  
 – protokol autorizovanou osobou podle požadavku ČSN, včetně hodnocení  
2. Položka neobsahuje:  
 X  
3. Způsob měření:  
Udává se počet kusů kompletní konstrukce nebo práce.</t>
  </si>
  <si>
    <t>Ostatní konstrukce a práce</t>
  </si>
  <si>
    <t>35</t>
  </si>
  <si>
    <t>923491</t>
  </si>
  <si>
    <t>STANIČNÍK - TABULE "ŠIROKÁ"</t>
  </si>
  <si>
    <t>km 133,4-133,7.</t>
  </si>
  <si>
    <t>4=4,000 [A]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</si>
  <si>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</si>
  <si>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36</t>
  </si>
  <si>
    <t>923821</t>
  </si>
  <si>
    <t>SLOUPEK DN 60 PRO NÁVĚST</t>
  </si>
  <si>
    <t>pro plechové staničníky.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</si>
  <si>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</si>
  <si>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37</t>
  </si>
  <si>
    <t>925110</t>
  </si>
  <si>
    <t>DRÁŽNÍ STEZKY Z DRTI TL. DO 50 MM</t>
  </si>
  <si>
    <t>132,6=132,600 [A]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</si>
  <si>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</si>
  <si>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38</t>
  </si>
  <si>
    <t>965010</t>
  </si>
  <si>
    <t>ODSTRANĚNÍ KOLEJOVÉHO LOŽE A DRÁŽNÍCH STEZEK</t>
  </si>
  <si>
    <t>684=684,000 [A]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</si>
  <si>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</si>
  <si>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39</t>
  </si>
  <si>
    <t>965114</t>
  </si>
  <si>
    <t>DEMONTÁŽ KOLEJE NA BETONOVÝCH PRAŽCÍCH ROZEBRÁNÍM DO SOUČÁSTÍ</t>
  </si>
  <si>
    <t>V úseku úpravy roštu a GPK budou pražce ponechány na místě.</t>
  </si>
  <si>
    <t>360+548=908,000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</si>
  <si>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jednotlivých součástí a jejich hrubé očištění  
 – naložení vybouraného materiálu na dopravní prostředek  
 – příplatky za ztížené podmínky při práci v kolejišti, např. za překážky na straně koleje apod.  
2. Položka neobsahuje:  
 – odvoz vybouraného materiálu na montážní základnu nebo na likvidaci  
 – poplatky za likvidaci odpadů, nacení se položkami ze ssd 0  
3. Způsob měření:  
Měří se délka koleje ve smyslu ČSN 73 6360, tj. v ose koleje.</t>
  </si>
  <si>
    <t>40</t>
  </si>
  <si>
    <t>965821</t>
  </si>
  <si>
    <t>DEMONTÁŽ KILOMETROVNÍKU, HEKTOMETROVNÍKU, MEZNÍKU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</si>
  <si>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</si>
  <si>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990</t>
  </si>
  <si>
    <t>Poplatky za skládky</t>
  </si>
  <si>
    <t>41</t>
  </si>
  <si>
    <t>R015111</t>
  </si>
  <si>
    <t>901</t>
  </si>
  <si>
    <t>POPLATKY ZA LIKVIDACI ODPADŮ NEKONTAMINOVANÝCH - 17 05 04 VYTĚŽENÉ ZEMINY A HORNINY - I. TŘÍDA TĚŽITELNOSTI VČETNĚ DOPRAVY</t>
  </si>
  <si>
    <t>T</t>
  </si>
  <si>
    <t>Evidenční položka, Neoceňovat v objektu SO/PS, položka se oceňuje pouze v objektu SO 90-90.  
Způsob likvidace: recyklace, druhotné využití.</t>
  </si>
  <si>
    <t>2023,2=2 023,200 [A]</t>
  </si>
  <si>
    <t>1. Položka obsahuje:       
 – veškeré poplatky provozovateli skládky, recyklační linky nebo jiného zařízení na zpracování nebo likvidaci odpadů související s převzetím, uložením, zpracováním nebo likvidací odpadu       
 – náklady spojené s dopravou z místa stavby na místo převzetí provozovatelem skládky, recyklační linky nebo jiného zařízení na zpracování nebo likvidaci odpadů        
 – náklady spojené s vyložením a manipulací s materiálem v místě skládky        
2. Položka neobsahuje:       
 – náklady spojené s naložením a manipulací materiálem        
3. Způsob měření:       
Tunou se rozumí hmotnost odpadu vytříděného v souladu se zákonem č. 541/2020 Sb., o nakládání s odpady, v platném znění.</t>
  </si>
  <si>
    <t>42</t>
  </si>
  <si>
    <t>R015150</t>
  </si>
  <si>
    <t>POPLATKY ZA LIKVIDACI ODPADŮ NEKONTAMINOVANÝCH - 17 05 08 ŠTĚRK Z KOLEJIŠTĚ (ODPAD PO RECYKLACI) VČETNĚ DOPRAVY</t>
  </si>
  <si>
    <t>969,6=969,600 [A]</t>
  </si>
  <si>
    <t>43</t>
  </si>
  <si>
    <t>R015160</t>
  </si>
  <si>
    <t>POPLATKY ZA LIKVIDACI ODPADŮ NEKONTAMINOVANÝCH - 02 01 03 SMÝCENÉ STROMY A KEŘE VČETNĚ DOPRAVY</t>
  </si>
  <si>
    <t>Evidenční položka, Neoceňovat v objektu SO/PS, položka se oceňuje pouze v objektu SO 90-90.  
Způsob likvidace: kompostování.</t>
  </si>
  <si>
    <t>((plocha keřů * výška) * 0,2 dřevní hmota bez vzduchu %) + ((počet stromů * 0,5) * 0,2 dřevní hmota bez vzduchu %) = m3 / 13 převod na tuny *0,1 odhad hmoty nezpracovatelné štěpkováním/pálením 
10=10,000 [A]</t>
  </si>
  <si>
    <t>1. Položka obsahuje:      
 – veškeré poplatky provozovateli skládky, recyklační linky nebo jiného zařízení na zpracování nebo likvidaci odpadů související s převzetím, uložením, zpracováním nebo likvidací odpadu      
 – náklady spojené s dopravou z místa stavby na místo převzetí provozovatelem skládky, recyklační linky nebo jiného zařízení na zpracování nebo likvidaci odpadů       
 – náklady spojené s vyložením a manipulací s materiálem v místě skládky       
2. Položka neobsahuje:      
 – náklady spojené s naložením a manipulací materiálem       
3. Způsob měření:      
Tunou se rozumí hmotnost odpadu vytříděného v souladu se zákonem č. 541/2020 Sb., o nakládání s odpady, v platném znění.</t>
  </si>
  <si>
    <t>44</t>
  </si>
  <si>
    <t>R015210</t>
  </si>
  <si>
    <t>POPLATKY ZA LIKVIDACI ODPADŮ NEKONTAMINOVANÝCH - 17 01 01 ŽELEZNIČNÍ PRAŽCE BETONOVÉ VČETNĚ DOPRAVY</t>
  </si>
  <si>
    <t>Evidenční položka, Neoceňovat v objektu SO/PS, položka se oceňuje pouze v objektu SO 90-90    
V případě možnosti je u odpadu upředňostnována recyklace před skládkováním.</t>
  </si>
  <si>
    <t>12,91=12,910 [A]</t>
  </si>
  <si>
    <t>45</t>
  </si>
  <si>
    <t>R015260</t>
  </si>
  <si>
    <t>POPLATKY ZA LIKVIDACI ODPADŮ NEKONTAMINOVANÝCH - 07 02 99 PRYŽOVÉ PODLOŽKY (ŽEL. SVRŠEK), VČETNĚ DOPRAVY</t>
  </si>
  <si>
    <t>Evidenční položka, Neoceňovat v objektu SO/PS, položka se oceňuje pouze v objektu SO 90-90.</t>
  </si>
  <si>
    <t>0,199+0,303=0,502 [A]</t>
  </si>
  <si>
    <t>46</t>
  </si>
  <si>
    <t>R015510</t>
  </si>
  <si>
    <t>POPLATKY ZA LIKVIDACI ODPADŮ NEBEZPEČNÝCH - 17 05 07* ŠTĚRK Z KOLEJIŠTĚ (VÝHYBKY) LOKÁLNĚ ZNEČIŠTĚNÁ NEBEZPEČNÝMI LÁTKAMI (NAPŘ. As, Pb) - SKLÁDKA S-NO, VČETNĚ DOPRAVY</t>
  </si>
  <si>
    <t>Evidenční položka, Neoceňovat v objektu SO/PS, položka se oceňuje pouze v objektu SO 90-90.  
N odpad: nebezpečné látky: těžké kovy a pod. (třída vyluhovatelnosti překračuje I, a II. třídu a nepřekračuje III. třídu dle vyhlášky 273/2021 Sb.)       
Způsob likvidace: skládka S-NO</t>
  </si>
  <si>
    <t>138,5=138,500 [A]</t>
  </si>
  <si>
    <t>47</t>
  </si>
  <si>
    <t>R015511</t>
  </si>
  <si>
    <t>POPLATKY ZA LIKVIDACI ODPADŮ NEBEZPEČNÝCH - 17 05 07* ŠTĚRK Z KOLEJIŠTĚ LOKÁLNĚ ZNEČIŠTĚNÝ ROPNÝMI LÁTKAMI (VÝHYBKY) - BIODEGRADACE, VČETNĚ DOPRAVY</t>
  </si>
  <si>
    <t>Evidenční položka, Neoceňovat v objektu SO/PS, položka se oceňuje pouze v objektu SO 90-90.  
N odpad: nebezpečné látky: ropné látky        
Způsob likvidace: biodegradace</t>
  </si>
  <si>
    <t>277=277,000 [A]</t>
  </si>
  <si>
    <t>48</t>
  </si>
  <si>
    <t>R015512</t>
  </si>
  <si>
    <t>POPLATKY ZA LIKVIDACI ODPADŮ NEBEZPEČNÝCH - 17 05 03* ZEMINA Z KOLEJIŠTĚ (VÝHYBKY) LOKÁLNĚ ZNEČIŠTĚNÁ ROPNÝMI LÁTKAMI - BIODEGRADACE, VČETNĚ DOPRAVY</t>
  </si>
  <si>
    <t>Evidenční položka, Neoceňovat v objektu SO/PS, položka se oceňuje pouze v objektu SO 90-90  
N odpad: nebezpečné látky: ropné látky        
Způsob likvidace: biodegradace</t>
  </si>
  <si>
    <t>578,1=578,100 [A]</t>
  </si>
  <si>
    <t>49</t>
  </si>
  <si>
    <t>R015513</t>
  </si>
  <si>
    <t>POPLATKY ZA LIKVIDACI ODPADŮ NEBEZPEČNÝCH - 17 05 03* ZEMINA Z KOLEJIŠTĚ (VÝHYBKY) LOKÁLNĚ ZNEČIŠTĚNÁ NEBEZPEČNÝMI LÁTKAMI (NAPŘ. As, Pb) - SKLÁDKA S-NO, VČETNĚ DOPRAVY</t>
  </si>
  <si>
    <t>Evidenční položka, Neoceňovat v objektu SO/PS, položka se oceňuje pouze v objektu SO 90-90    
N odpad: nebezpečné látky: těžké kovy a pod. (třída vyluhovatelnosti překračuje I, a II. třídu a nepřekračuje III. třídu dle vyhlášky 273/2021 Sb.)       
Způsob likvidace: skládka S-NO</t>
  </si>
  <si>
    <t>289=289,000 [A]</t>
  </si>
  <si>
    <t>50</t>
  </si>
  <si>
    <t>R015810</t>
  </si>
  <si>
    <t>POPLATKY ZA LIKVIDACI ODPADŮ NEKONTAMINOVANÝCH - 17 04 05 - ŽELEZNÝ A OCELOVÝ ŠROT, VČETNĚ DOPRAVY</t>
  </si>
  <si>
    <t>Evidenční položka, neoceňovat v objektu SO/PS, položka se oceňuje pouze v objektu SO 90-90.    
Druhotná surovina - výkup</t>
  </si>
  <si>
    <t>14,6=14,600 [A]</t>
  </si>
  <si>
    <t>SO 02</t>
  </si>
  <si>
    <t>Most v ev. km 133,610</t>
  </si>
  <si>
    <t>029511</t>
  </si>
  <si>
    <t>OSTATNÍ POŽADAVKY - POSUDKY A KONTROLY</t>
  </si>
  <si>
    <t>dle požadavků investora, především havní prohlídka mostu</t>
  </si>
  <si>
    <t>zahrnuje veškeré náklady spojené s objednatelem požadovanými pracemi</t>
  </si>
  <si>
    <t>12110A</t>
  </si>
  <si>
    <t>SEJMUTÍ ORNICE NEBO LESNÍ PŮDY - BEZ DOPRAVY</t>
  </si>
  <si>
    <t>4*40m2*0,15m=24,000 [A]</t>
  </si>
  <si>
    <t>položka zahrnuje sejmutí ornice bez ohledu na tloušťku vrstvy  
nezahrnuje uložení na trvalou skládku</t>
  </si>
  <si>
    <t>13173A</t>
  </si>
  <si>
    <t>HLOUBENÍ JAM ZAPAŽ I NEPAŽ TŘ. I - BEZ DOPRAVY</t>
  </si>
  <si>
    <t>nosná konstrukce: 72m2*9,6m=691,200 [A] 
křídla: (14,5m2+6,5m2)*14m=294,000 [B] 
A+B=985,200 [C]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</si>
  <si>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</si>
  <si>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</si>
  <si>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</si>
  <si>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</si>
  <si>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</si>
  <si>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</si>
  <si>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4*40m2=160,000 [A]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</si>
  <si>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</si>
  <si>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</si>
  <si>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</si>
  <si>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</si>
  <si>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21263</t>
  </si>
  <si>
    <t>TRATIVODY KOMPLET Z TRUB Z PLAST HMOT DN DO 150MM</t>
  </si>
  <si>
    <t>včetně víček na vtoku a úprav dle přílohy 2.041</t>
  </si>
  <si>
    <t>2*21=42,000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</si>
  <si>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</si>
  <si>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272325</t>
  </si>
  <si>
    <t>ZÁKLADY ZE ŽELEZOBETONU DO C30/37</t>
  </si>
  <si>
    <t>příloha 2.211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</si>
  <si>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</si>
  <si>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</si>
  <si>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</si>
  <si>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Položka:  
-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  
Položka nezahrnuje:  
- x</t>
  </si>
  <si>
    <t>R27152</t>
  </si>
  <si>
    <t>POLŠTÁŘE POD ZÁKLADY Z KAMENIVA DRCENÉHO STMELENÉHO POJIVEM</t>
  </si>
  <si>
    <t>0,6m*8,1m*23,5m=114,210 [A]</t>
  </si>
  <si>
    <t>- položka zahrnuje dodávku předepsaného kameniva, mimostaveništní a vnitrostaveništní dopravu a jeho uložení 
- jedná se o nakupovaný materiál 
- dodání materiálů pro uvedenou stabilizaci v požadované kvalitě podle zadávací dokumentace, včetně zeminy a pojiva 
- uložení materiálů pro stabilizaci dle předepsaného technologického předpisu 
- zřízení vrstvy na místě nebo z dovezeného materiálu (z mísícího centra), bez rozlišení šířky, pokládání vrstvy po etapách, příp. dílčích vrstvách, včetně pracovních spar a spojů 
- úprava, očištění, ochrana a zhutnění podloží 
- hutnění na předepsanou míru hutnění 
- průkazní zkoušky, kontrolní zkoušky a kontrolní měření 
- ošetření úložiště po celou dobu práce v něm včetně klimatických opatření 
- ztížení v okolí vedení, konstrukcí a objektů a jejich dočasné zajištění 
- ztížení provádění vč. hutnění ve ztížených podmínkách a stísněných prostorech 
- úpravu povrchu vrstvy</t>
  </si>
  <si>
    <t>348173</t>
  </si>
  <si>
    <t>ZÁBRADLÍ Z DÍLCŮ KOVOVÝCH ŽÁROVĚ ZINK PONOREM S NÁTĚREM</t>
  </si>
  <si>
    <t>kg</t>
  </si>
  <si>
    <t>včetně kotvení a VTD</t>
  </si>
  <si>
    <t>468,13+50,8=518,930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</si>
  <si>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</si>
  <si>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R38912</t>
  </si>
  <si>
    <t>MOSTNÍ RÁMOVÉ KONSTRUKCE Z DÍLCŮ ŽELEZOBETONOVÝCH</t>
  </si>
  <si>
    <t>KPL</t>
  </si>
  <si>
    <t>dodání, skladování, doprava a osazení do definitivní polohy včetně potřebné mechanizace a zpevněných ploch, 
zahrnuje VTD včetně komplexní technologie výroby a montáže 
mostní konstrukce dle přílohy 2.301, 1.001, 3.001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</si>
  <si>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</si>
  <si>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451312</t>
  </si>
  <si>
    <t>PODKLADNÍ A VÝPLŇOVÉ VRSTVY Z PROSTÉHO BETONU C12/15</t>
  </si>
  <si>
    <t>odvodnění rubu</t>
  </si>
  <si>
    <t>2*0,51m2*20m=20,400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</si>
  <si>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</si>
  <si>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451314</t>
  </si>
  <si>
    <t>PODKLADNÍ A VÝPLŇOVÉ VRSTVY Z PROSTÉHO BETONU C25/30</t>
  </si>
  <si>
    <t>odláždění svahu</t>
  </si>
  <si>
    <t>dlažba: 2*23m2*0,1m=4,600 [A] 
prahy: 2*24m*0,3m*0,3m=4,320 [B] 
A+B=8,920 [C]</t>
  </si>
  <si>
    <t>45138</t>
  </si>
  <si>
    <t>PODKL VRSTVY ZE ŽELEZOBET VČET VÝZTUŽE</t>
  </si>
  <si>
    <t>základová deska 
příloha 2.201</t>
  </si>
  <si>
    <t>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nátěry zabraňující soudržnost betonu a bednění  
- výplň, těsnění  a tmelení spar a spojů  
- opatření  povrchů  betonu  izolací  proti zemní vlhkosti v částech, kde přijdou do styku se zeminou nebo kamenivem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úpravy výztuže pro osazení doplňkových konstrukcí  
- veškerá opatření pro zajištění soudržnosti výztuže a betonu  
- povrchovou antikorozní úpravu výztuže  
- separaci výztuže</t>
  </si>
  <si>
    <t>457313</t>
  </si>
  <si>
    <t>VYROVNÁVACÍ A SPÁDOVÝ PROSTÝ BETON C16/20</t>
  </si>
  <si>
    <t>2*0,12m2*20m=4,800 [A]</t>
  </si>
  <si>
    <t>45852</t>
  </si>
  <si>
    <t>VÝPLŇ ZA OPĚRAMI A ZDMI Z KAMENIVA DRCENÉHO</t>
  </si>
  <si>
    <t>nosná konstrukce: 78,4m2*13m=1 019,200 [A] 
křídla: (13,6m2+7,8m2)*8m=171,200 [B] 
A+B=1 190,400 [C]</t>
  </si>
  <si>
    <t>465512</t>
  </si>
  <si>
    <t>DLAŽBY Z LOMOVÉHO KAMENE NA MC</t>
  </si>
  <si>
    <t>2*23m2*0,2m=9,200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</si>
  <si>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</si>
  <si>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711111</t>
  </si>
  <si>
    <t>IZOLACE BĚŽNÝCH KONSTRUKCÍ PROTI ZEMNÍ VLHKOSTI ASFALTOVÝMI NÁTĚRY</t>
  </si>
  <si>
    <t>patky zábradlí</t>
  </si>
  <si>
    <t>12*2*(0,34m+0,4m)*(1m+0,733m)/2=15,389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</si>
  <si>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</si>
  <si>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711412</t>
  </si>
  <si>
    <t>IZOLACE MOSTOVEK CELOPLOŠNÁ ASFALTOVÝMI PÁSY</t>
  </si>
  <si>
    <t>20,5m*14,1m+2*2,1m*20,5m=375,150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</si>
  <si>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</si>
  <si>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711509</t>
  </si>
  <si>
    <t>OCHRANA IZOLACE NA POVRCHU TEXTILIÍ</t>
  </si>
  <si>
    <t>položka zahrnuje:  
- dodání  předepsaného ochranného materiálu  
- zřízení ochrany izolace</t>
  </si>
  <si>
    <t>91355</t>
  </si>
  <si>
    <t>EVIDENČNÍ ČÍSLO MOSTU</t>
  </si>
  <si>
    <t>letopočet</t>
  </si>
  <si>
    <t>položka zahrnuje štítek s evidenčním číslem mostu, sloupek dopravní značky včetně osazení a nutných zemních prací a zabetonování</t>
  </si>
  <si>
    <t>96613</t>
  </si>
  <si>
    <t>BOURÁNÍ KONSTRUKCÍ Z KAMENE NA MC</t>
  </si>
  <si>
    <t>2*15m2*0,2m=6,000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</si>
  <si>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</si>
  <si>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96614A</t>
  </si>
  <si>
    <t>BOURÁNÍ KONSTRUKCÍ Z CIHEL A TVÁRNIC - BEZ DOPRAVY</t>
  </si>
  <si>
    <t>19,3m2*9,65m=186,245 [A]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</si>
  <si>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</si>
  <si>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96615</t>
  </si>
  <si>
    <t>BOURÁNÍ KONSTRUKCÍ Z PROSTÉHO BETONU</t>
  </si>
  <si>
    <t>10*0,4m*0,4m*1m=1,600 [A]</t>
  </si>
  <si>
    <t>96618</t>
  </si>
  <si>
    <t>BOURÁNÍ KONSTRUKCÍ KOVOVÝCH</t>
  </si>
  <si>
    <t>2*11,4m*0,03t/m=0,684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</si>
  <si>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</si>
  <si>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97817</t>
  </si>
  <si>
    <t>ODSTRANĚNÍ MOSTNÍ IZOLACE</t>
  </si>
  <si>
    <t>7,6m*8,2m=62,320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</si>
  <si>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</si>
  <si>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R91345</t>
  </si>
  <si>
    <t>NIVELAČNÍ ZNAČKY KOVOVÉ</t>
  </si>
  <si>
    <t>položka zahrnuje: 
- dodání a osazení nivelační značky včetně nutných prací a materiálů a výplně pro kotvení 
- vnitrostaveništní a mimostaveništní dopravu 
- rekongoskaci 
- zaměření místopisu 
- měření a výpočty</t>
  </si>
  <si>
    <t>Likvidace odpadů vč. dopravy</t>
  </si>
  <si>
    <t>objem: 985,2+6=991,200 [A] 
hmotnost: 2,2*A=2 180,640 [B]</t>
  </si>
  <si>
    <t>R015120</t>
  </si>
  <si>
    <t>POPLATKY ZA LIKVIDACI ODPADŮ NEKONTAMINOVANÝCH - 17 01 07 STAVEBNÍ A DEMOLIČNÍ SUŤ VČETNĚ DOPRAVY</t>
  </si>
  <si>
    <t>Evidenční položka, Neoceňovat v objektu SO/PS, položka se oceňuje pouze v objektu SO 90-90.  
V případě možnosti je u odpadu upředňostnována recyklace před skládkováním.</t>
  </si>
  <si>
    <t>objem: 186,245m3=186,245 [A] 
hmotnost: 2,2*A=409,739 [B]</t>
  </si>
  <si>
    <t>R015140</t>
  </si>
  <si>
    <t>POPLATKY ZA LIKVIDACI ODPADŮ NEKONTAMINOVANÝCH - 17 01 01 BETON Z DEMOLIC OBJEKTŮ, ZÁKLADŮ TV, KŮLY A SLOUPY VČETNĚ DOPRAVY</t>
  </si>
  <si>
    <t>objem: 1,6m3=1,600 [A] 
hmotnost: 2,3*A=3,680 [B]</t>
  </si>
  <si>
    <t>R015570</t>
  </si>
  <si>
    <t>POPLATKY ZA LIKVIDACI ODPADŮ NEBEZPEČNÝCH - 17 03 01* ASFALTOVÉ SMĚSI OBSAHUJÍCÍ DEHET (VOZOVKA, IZOLACE, STAVEBNÍ NÁTĚRY), VČETNĚ DOPRAVY</t>
  </si>
  <si>
    <t>Evidenční položka, neoceňovat v objektu SO/PS, položka se oceňuje pouze v objektu SO 90-90.    
N odpad: nebezpečné látky:dehet (třída vyluhovatelnosti překračuje I, a II. třídu a nepřekračuje III. třídu dle vyhlášky 273/2021 Sb.)       
Způsob likvidace: skládka S-NO, spalovna N odpadu</t>
  </si>
  <si>
    <t>objem: 62,32m2*0,06m=3,739 [A] 
hmostnost: 2,5*A=9,348 [B]</t>
  </si>
  <si>
    <t>SO 03</t>
  </si>
  <si>
    <t>Propustek v km 133,608</t>
  </si>
  <si>
    <t>úprava příkopů</t>
  </si>
  <si>
    <t>0,15m*(11m+6m)*2m=5,100 [A]</t>
  </si>
  <si>
    <t>Položka zahrnuje:  
- sejmutí ornice bez ohledu na tloušťku vrstvy  
Položka nezahrnuje:  
- vodorovnou dopravu  
- uložení na trvalou skládku</t>
  </si>
  <si>
    <t>129957</t>
  </si>
  <si>
    <t>ČIŠTĚNÍ POTRUBÍ DN DO 500MM</t>
  </si>
  <si>
    <t>Položka zahrnuje:  
- vodorovnou a svislou dopravu, přemístění, přeložení, manipulace s materiálem a uložení na skládku.  
Položka nezahrnuje:  
-  poplatek za skládku, který se vykazuje v položce 0141** (s výjimkou malého množství  materiálu, kde je možné poplatek zahrnout do jednotkové ceny položky – tento fakt musí být uveden v doplňujícím textu k položce)</t>
  </si>
  <si>
    <t>(4m+6m)*0,7m2=7,000 [A]</t>
  </si>
  <si>
    <t>Položka zahrnuje:  
-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vodorovnou dopravu  
- uložení zeminy (na skládku, do násypu) ani poplatky za skládku, vykazují se v položce č.0141**</t>
  </si>
  <si>
    <t>17411</t>
  </si>
  <si>
    <t>ZÁSYP JAM A RÝH ZEMINOU SE ZHUTNĚNÍM</t>
  </si>
  <si>
    <t>(1,5m+2m+6,5m)*0,7m2=7,000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</si>
  <si>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</si>
  <si>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18230</t>
  </si>
  <si>
    <t>ROZPROSTŘENÍ ORNICE V ROVINĚ</t>
  </si>
  <si>
    <t>0,15m*(4m2+30m2)=5,100 [A]</t>
  </si>
  <si>
    <t>Položka zahrnuje:  
- nutné přemístění ornice z dočasných skládek vzdálených do 50m  
- rozprostření ornice v předepsané tloušťce v rovině a ve svahu do 1:5</t>
  </si>
  <si>
    <t>4m2+30m2=34,000 [A]</t>
  </si>
  <si>
    <t>Položka zahrnuje:  
- dodání předepsané travní směsi, hydroosev na ornici, zalévání, první pokosení, to vše bez ohledu na sklon terénu  
Položka nezahrnuje:  
- x</t>
  </si>
  <si>
    <t>1,6m*0,25m*18,8m+2*0,9m2*2,5m+2*0,4m*0,6m*2m=12,980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</si>
  <si>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nátěrů zabraňujících soudržnosti betonu a bednění,  
- podpěrné  konstr. (skruže) a lešení všech druhů pro bednění,  vč. ochranných a bezpečnostních opatření a základů těchto konstrukcí a lešení,  
- vytvoření kotevních čel, kapes, nálitků a sedel, zřízení  všech  požadovaných  otvorů, 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  
Položka nezahrnuje:  
- dodání a osazení výztuže</t>
  </si>
  <si>
    <t>příloha 2.201</t>
  </si>
  <si>
    <t>0,128t+0,798t=0,926 [A]</t>
  </si>
  <si>
    <t>1,75m*0,1m*23m=4,025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</si>
  <si>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nátěrů zabraňujících soudržnosti betonu a bednění,  
- podpěrné  konstr. (skruže) a lešení všech druhů pro bednění,  vč. ochranných a bezpečnostních opatření a základů těchto konstrukcí a lešení,  
- vytvoření kotevních čel, kapes, nálitků a sedel, zřízení  všech  požadovaných  otvorů, 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  
Položka nezahrnuje:  
- x</t>
  </si>
  <si>
    <t>dlažba</t>
  </si>
  <si>
    <t>dlažba: (15,7m2+14,6m2)*0,1m=3,030 [A] 
prahy: (14,1m+12,2m)*0,3m*0,3m=2,367 [B] 
A+B=5,397 [C]</t>
  </si>
  <si>
    <t>(15,7m2+14,6m2)*0,2m=6,060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</si>
  <si>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Položka nezahrnuje:  
- podklad pod dlažbu, vykazuje se samostatně položkami SD 45</t>
  </si>
  <si>
    <t>5,5m*23,8m=130,900 [A]</t>
  </si>
  <si>
    <t>Položka zahrnuje:  
- dodání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Položka nezahrnuje:  
- ochranné vrstvy, např. geotextilii</t>
  </si>
  <si>
    <t>918372</t>
  </si>
  <si>
    <t>PROPUSTY Z TRUB DN 1200MM</t>
  </si>
  <si>
    <t>Položka zahrnuje:  
- dodání a položení potrubí z trub z dokumentací předepsaného materiálu a předepsaného průměru  
- případné úpravy trub (zkrácení, šikmé seříznutí)  
Položka nezahrnuje:  
- podkladní vrstvy a obetonování</t>
  </si>
  <si>
    <t>96711</t>
  </si>
  <si>
    <t>VYBOURÁNÍ ČÁSTÍ KONSTRUKCÍ Z BETON DÍLCŮ</t>
  </si>
  <si>
    <t>opuštěné potrubí u vtoku</t>
  </si>
  <si>
    <t>0,16m2*4,5m=0,720 [A]</t>
  </si>
  <si>
    <t>Položka zahrnuje:  
- veškerou manipulaci s vybouranou sutí a hmotami včetně uložení na skládku,  
- veškeré další práce plynoucí z technologického předpisu a z platných předpisů,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</si>
  <si>
    <t>objem: 0,720=0,720 [A] 
hmotnost: 2,3*A=1,656 [B]</t>
  </si>
  <si>
    <t>SO 04</t>
  </si>
  <si>
    <t>Přeložky drážních sdělovacích kabelů</t>
  </si>
  <si>
    <t>02945</t>
  </si>
  <si>
    <t>OSTAT POŽADAVKY - GEOMETRICKÝ PLÁN</t>
  </si>
  <si>
    <t>HM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</si>
  <si>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  
Položka nezahrnuje:  
- x</t>
  </si>
  <si>
    <t>13273</t>
  </si>
  <si>
    <t>HLOUBENÍ RÝH ŠÍŘ DO 2M PAŽ I NEPAŽ TŘ. I</t>
  </si>
  <si>
    <t>12*0,5*1,26+(35-12)*0,5*1,2+32*0,5*1,2=40,560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</si>
  <si>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</si>
  <si>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32*0,5*1,2=19,200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</si>
  <si>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</si>
  <si>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12*0,5*1+(35-12)*0,5*1=17,500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</si>
  <si>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</si>
  <si>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</si>
  <si>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</si>
  <si>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23*0,5*0,2=2,300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</si>
  <si>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   
Způsob měření:  
- zemina vytlačená potrubím o DN 180mm se od kubatury obsypů neodečítá</t>
  </si>
  <si>
    <t>27231</t>
  </si>
  <si>
    <t>ZÁKLADY Z PROSTÉHO BETONU</t>
  </si>
  <si>
    <t>12*0,5*0,26=1,560 [A]</t>
  </si>
  <si>
    <t>1. Položka obsahuje: 
 – úprava dna výkopu 
 – položení betonového žlabu / chráničky včetně zakrytí 
 – pomocné mechanismy 
2. Položka neobsahuje: 
 X 
3. Způsob měření: 
Udává se počet kusů kompletní konstrukce nebo práce.</t>
  </si>
  <si>
    <t>702212</t>
  </si>
  <si>
    <t>KABELOVÁ CHRÁNIČKA ZEMNÍ DN PŘES 100 DO 200 MM</t>
  </si>
  <si>
    <t>12*2=24,000 [A]</t>
  </si>
  <si>
    <t>1. Položka obsahuje:  
 – přípravu podkladu pro osazení  
2. Položka neobsahuje:  
 X  
3. Způsob měření:  
Měří se metr délkový.</t>
  </si>
  <si>
    <t>702313</t>
  </si>
  <si>
    <t>ZAKRYTÍ KABELŮ VÝSTRAŽNOU FÓLIÍ ŠÍŘKY PŘES 40 CM</t>
  </si>
  <si>
    <t>1. Položka obsahuje:  
 – dodávku a montáž fólie  
 – přípravu podkladu pro osazení  
2. Položka neobsahuje:  
 X  
3. Způsob měření:  
Měří se metr délkový.</t>
  </si>
  <si>
    <t>75I11Y</t>
  </si>
  <si>
    <t>KABEL ZEMNÍ JEDNOPLÁŠŤOVÝ BEZ PANCÍŘE PRŮMĚRU ŽÍLY 0,6 MM - DEMONTÁŽ</t>
  </si>
  <si>
    <t>1. Položka obsahuje: 
 – demontáž (pro další využití/do šrotu) specifikované kabelizace včetně potřebného drobného pomocného materiálu 
 – veškeré potřebné mechanizmy, včetně obsluhy, náklady na mzdy a přibližné (průměrné) náklady na pořízení potřebných materiálů včetně všech ostatních vedlejších nákladů 
 – odvoz demontované kabelizace a skladování, případně ekologické likvidace bloku/zařízení 
2. Položka neobsahuje: 
 X 
3. Způsob měření: 
Udává se počet metrů kompletní konstrukce nebo práce.</t>
  </si>
  <si>
    <t>75I222</t>
  </si>
  <si>
    <t>KABEL ZEMNÍ DVOUPLÁŠŤOVÝ BEZ PANCÍŘE PRŮMĚRU ŽÍLY 0,8 MM DO 25XN</t>
  </si>
  <si>
    <t>KMČTYŘKA</t>
  </si>
  <si>
    <t>délka 0,035=0,035 [A] 
10XN 10=10,000 [B] 
A*B=0,350 [C]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</si>
  <si>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 a montáž specifikované kabelizace se měří v délce udané v kmčtyřkách.</t>
  </si>
  <si>
    <t>75I22X</t>
  </si>
  <si>
    <t>KABEL ZEMNÍ DVOUPLÁŠŤOVÝ BEZ PANCÍŘE PRŮMĚRU ŽÍLY 0,8 MM - MONTÁŽ</t>
  </si>
  <si>
    <t>1. Položka obsahuje: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</si>
  <si>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75I22Y</t>
  </si>
  <si>
    <t>KABEL ZEMNÍ DVOUPLÁŠŤOVÝ BEZ PANCÍŘE PRŮMĚRU ŽÍLY 0,8 MM - DEMONTÁŽ</t>
  </si>
  <si>
    <t>1. Položka obsahuje:  
 – demontáž (pro další využití/do šrotu) specifikované kabelizace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 kabelizace a skladování, případně ekologické likvidace bloku/zařízení/kabelizace  
2. Položka neobsahuje:  
 X  
3. Způsob měření:  
 –  Udává se počet metrů kompletní konstrukce nebo práce.</t>
  </si>
  <si>
    <t>75I813</t>
  </si>
  <si>
    <t>KABEL OPTICKÝ SINGLEMODE DO 72 VLÁKEN</t>
  </si>
  <si>
    <t>KMVLÁKNO</t>
  </si>
  <si>
    <t>48*8=384,000 [A]</t>
  </si>
  <si>
    <t>1. Položka obsahuje:  
 – dodávku specifikované kabelizace včetně potřebného drobného montážního materiálu  
 – dodávku souvisejícího příslušenství pro specifickou kabelizaci  
 – náklady na dopravu a skladování  
 – práce spojené s montáží specifikované kabelizace specifikovaným způsobem  
 – veškeré potřebné mechanizmy, včetně obsluhy, náklady na mzdy a přibližné (průměrné) náklady na pořízení potřebných materiálů včetně všech ostatních vedlejších nákladů  
2. Položka neobsahuje:  
 X  
3. Způsob měření:  
 – Dodávka a montáž specifikované kabelizace se měří v délce udané v kmvláknech.</t>
  </si>
  <si>
    <t>75I815</t>
  </si>
  <si>
    <t>KABEL OPTICKÝ SINGLEMODE - MONTÁŽ DO OBSAZENÉ TRUBKY</t>
  </si>
  <si>
    <t>1. Položka obsahuje:  
 – práce spojené s montáží specifikované kabelizace specifikovaným způsobem (uložení na konstrukci, uložení, zatažení, zafouknutí)  
 – veškeré potřebné mechanizmy, včetně obsluhy, náklady na mzdy a přibližné (průměrné) náklady na pořízení potřebných materiálů včetně všech ostatních vedlejších nákladů  
2. Položka neobsahuje:  
 X  
3. Způsob měření:  
 – Práce specifikovaného se měří v délce kabelizace udané v metrech.</t>
  </si>
  <si>
    <t>75I81Y</t>
  </si>
  <si>
    <t>KABEL OPTICKÝ SINGLEMODE - DEMONTÁŽ</t>
  </si>
  <si>
    <t>75I911</t>
  </si>
  <si>
    <t>OPTOTRUBKA HDPE PRŮMĚRU DO 40 MM</t>
  </si>
  <si>
    <t>35*2=70,000 [A]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</si>
  <si>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metrech.</t>
  </si>
  <si>
    <t>75I91X</t>
  </si>
  <si>
    <t>OPTOTRUBKA HDPE - MONTÁŽ</t>
  </si>
  <si>
    <t>75I91Y</t>
  </si>
  <si>
    <t>OPTOTRUBKA HDPE - DEMONTÁŽ</t>
  </si>
  <si>
    <t>75I961</t>
  </si>
  <si>
    <t>OPTOTRUBKA - HERMETIZACE ÚSEKU DO 2000 M</t>
  </si>
  <si>
    <t>ÚSEK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</si>
  <si>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úseků.</t>
  </si>
  <si>
    <t>75I962</t>
  </si>
  <si>
    <t>OPTOTRUBKA - KALIBRACE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</si>
  <si>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metrů.</t>
  </si>
  <si>
    <t>75IA11</t>
  </si>
  <si>
    <t>OPTOTRUBKOVÁ SPOJKA  PRŮMĚRU DO 40 MM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</si>
  <si>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</si>
  <si>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75IA1X</t>
  </si>
  <si>
    <t>OPTOTRUBKOVÁ SPOJKA  - MONTÁŽ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</si>
  <si>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</si>
  <si>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75IH11</t>
  </si>
  <si>
    <t>UKONČENÍ KABELU CELOPLASTOVÉHO BEZ PANCÍŘE DO 40 ŽIL</t>
  </si>
  <si>
    <t>1. Položka obsahuje:  
 – kompletní ukončení specifikované kabelizace  specifikovaným způsobem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 –  Udává se počet kusů kompletní konstrukce nebo práce.</t>
  </si>
  <si>
    <t>75IH1Y</t>
  </si>
  <si>
    <t>UKONČENÍ KABELU CELOPLASTOVÉHO BEZ PANCÍŘE - DEMONTÁŽ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</si>
  <si>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 – Udává se počet kusů kompletní konstrukce nebo práce.</t>
  </si>
  <si>
    <t>75IH63</t>
  </si>
  <si>
    <t>UKONČENÍ KABELU OPTICKÉHO DO 72 VLÁKEN</t>
  </si>
  <si>
    <t>75IH6Y</t>
  </si>
  <si>
    <t>UKONČENÍ KABELU OPTICKÉHO - DEMONTÁŽ</t>
  </si>
  <si>
    <t>75II11</t>
  </si>
  <si>
    <t>SPOJKA PRO CELOPLASTOVÉ KABELY BEZ PANCÍŘE DO 100 ŽIL</t>
  </si>
  <si>
    <t>1. Položka obsahuje: 
 – dodávku specifikovaného bloku/zařízení včetně potřebného drobného montážního materiálu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</si>
  <si>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75II1X</t>
  </si>
  <si>
    <t>SPOJKA PRO CELOPLASTOVÉ KABELY BEZ PANCÍŘE - MONTÁŽ</t>
  </si>
  <si>
    <t>75IJ12</t>
  </si>
  <si>
    <t>MĚŘENÍ JEDNOSMĚRNÉ NA SDĚLOVACÍM KABELU</t>
  </si>
  <si>
    <t>10*4*2=80,000 [A]</t>
  </si>
  <si>
    <t>1. Položka obsahuje:  
 – kompletní zřízení vývodu pro měření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 – Udává se počet kusů kompletní konstrukce nebo práce.</t>
  </si>
  <si>
    <t>75IK21</t>
  </si>
  <si>
    <t>MĚŘENÍ KOMPLEXNÍ OPTICKÉHO KABELU</t>
  </si>
  <si>
    <t>VLÁKNO</t>
  </si>
  <si>
    <t>48*2=96,000 [A]</t>
  </si>
  <si>
    <t>1. Položka obsahuje:  
 – práce spojené s kontrolním měřením stávající optické kabelizace ke zjištění technických parametrů optického kabelu před manipulací včetně potřebného drobného montážního materiálu  
 – měření metodou OTDR na třech vlnových délkách 1310/1550/1625nm v obou směrech dle ČSN EN 61280-4-2 a dle TS v platném znění  
 – vystavení měřících protokolů případně závěrečné zprávy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 – Měřící práce se udávají počtem optických vláken.</t>
  </si>
  <si>
    <t>R74F331</t>
  </si>
  <si>
    <t>DOHLED SPRÁVCE ZAŘÍZENÍ</t>
  </si>
  <si>
    <t>1. Položka obsahuje: 
 – zajištění pracoviště TDI vč. nájmu pracovníků a poUŽITÝch mechanismů nutných k výkonu 
2. Položka neobsahuje: 
 X 
3. Způsob měření: 
Udává se čas v hodinách.</t>
  </si>
  <si>
    <t>R75O2F1</t>
  </si>
  <si>
    <t>KABELOVÁ KNIHA - VYHOTOVENÍ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</si>
  <si>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metrů pro které byla vyhotovena kabelová kniha.</t>
  </si>
  <si>
    <t>R015240</t>
  </si>
  <si>
    <t>POPLATKY ZA LIKVIDACI ODPADŮ NEKONTAMINOVANÝCH - 20 03 01 SMĚSNÝ KOMUNÁLNÍ ODPAD, VČETNĚ DOPRAVY</t>
  </si>
  <si>
    <t>R015250</t>
  </si>
  <si>
    <t>POPLATKY ZA LIKVIDACI ODPADŮ NEKONTAMINOVANÝCH - 17 02 03 PLASTY: POLYETYLÉNOVÉ PODLOŽKY (ŽEL. SVRŠEK), HDPE TRUBKY, KANALIZAČNÍ TRUBKY, VČETNĚ DOPRAVY</t>
  </si>
  <si>
    <t>R015890</t>
  </si>
  <si>
    <t>POPLATKY ZA LIKVIDACI ODPADŮ NEKONTAMINOVANÝCH - 17 04 11 - KABELY A VODIČE BEZ NEBEZPEČNÝCH LÁTEK, VČETNĚ DOPRAVY</t>
  </si>
  <si>
    <t>R015895</t>
  </si>
  <si>
    <t>POPLATKY ZA LIKVIDACI ODPADŮ NEKONTAMINOVANÝCH - 17 02 03 ZBYTKY OPTICKÝCH KABELŮ, VČETNĚ DOPRAVY</t>
  </si>
  <si>
    <t>R015910</t>
  </si>
  <si>
    <t>POPLATKY ZA LIKVIDACI ODPADŮ NEKONTAMINOVANÝCH - 15 01 02 - OBALY PLASTOVÉ, VČETNĚ DOPRAVY</t>
  </si>
  <si>
    <t>Evidenční položka, neoceňovat v objektu SO/PS, položka se oceňuje pouze v objektu SO 90-90.    
V případě možnosti je u odpadu upředňostnována recyklace před skládkováním.</t>
  </si>
  <si>
    <t>SO 05</t>
  </si>
  <si>
    <t>Stavební úpravy přemosťované účelové komunikace</t>
  </si>
  <si>
    <t>12373A</t>
  </si>
  <si>
    <t>ODKOP PRO SPOD STAVBU SILNIC A ŽELEZNIC TŘ. I - BEZ DOPRAVY</t>
  </si>
  <si>
    <t>120*0,8=96,000 [A]</t>
  </si>
  <si>
    <t>Položka zahrnuje:  
-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vodorovnou dopravu  
- nezahrnuje uložení zeminy (na skládku, do násypu) ani poplatky za skládku, vykazují se v položce č.0141**</t>
  </si>
  <si>
    <t>54+20=74,000 [A]</t>
  </si>
  <si>
    <t>Položka zahrnuje:  
- úpravu pláně včetně vyrovnání výškových rozdílů. Míru zhutnění určuje projekt.  
Položka nezahrnuje:  
- x</t>
  </si>
  <si>
    <t>21457</t>
  </si>
  <si>
    <t>SANAČNÍ VRSTVY Z KAMENIVA TĚŽENÉHO</t>
  </si>
  <si>
    <t>70*0.5=35,000 [A]</t>
  </si>
  <si>
    <t>Položka zahrnuje:  
- dodávku předepsaného kameniva  
- mimostaveništní a vnitrostaveništní dopravu a jeho uložení  
- není-li v zadávací dokumentaci uvedeno jinak, jedná se o nakupovaný materiál  
Položka nezahrnuje:  
- x</t>
  </si>
  <si>
    <t>56324</t>
  </si>
  <si>
    <t>VOZOVKOVÉ VRSTVY Z VIBROVANÉHO ŠTĚRKU TL. DO 200MM</t>
  </si>
  <si>
    <t>12=12,000 [A] 
výplň k opěrám a krajnice</t>
  </si>
  <si>
    <t>Položka zahrnuje:  
- dodání kameniva předepsané kvality a zrnitosti  
- rozprostření a zhutnění vrstvy v předepsané tloušťce  
- zřízení vrstvy bez rozlišení šířky, pokládání vrstvy po etapách  
Položka nezahrnuje:  
- postřiky, nátěry</t>
  </si>
  <si>
    <t>56333</t>
  </si>
  <si>
    <t>VOZOVKOVÉ VRSTVY ZE ŠTĚRKODRTI TL. DO 150MM</t>
  </si>
  <si>
    <t>104=104,000 [A]</t>
  </si>
  <si>
    <t>56334</t>
  </si>
  <si>
    <t>VOZOVKOVÉ VRSTVY ZE ŠTĚRKODRTI TL. DO 200MM</t>
  </si>
  <si>
    <t>110-40=70,000 [A]</t>
  </si>
  <si>
    <t>564632</t>
  </si>
  <si>
    <t>VOZOVKOVÉ VRSTVY Z PENETRAČNÍHO MAKADAMU HRUBÉHO TL. 100MM</t>
  </si>
  <si>
    <t>Položka zahrnuje:  
- dodání kameniva předepsané kvality a zrnitosti  
- dodání asfaltového pojiva (asfalt silniční ropný, emulze asfaltová kationaktivní)  
- rozprostření kamenné kostry v předepsané tloušťce, prolití kostry asfaltem distributorem, rozprostření a zavibrování výplňového kameniva  
- zřízení vrstvy bez rozlišení šířky, pokládání vrstvy po etapách  
- úpravu napojení, ukončení  
Položka nezahrnuje:  
- postřiky, nátěry</t>
  </si>
  <si>
    <t>914126</t>
  </si>
  <si>
    <t>DOPRAV ZNAČKY ZÁKLAD VEL OCEL FÓLIE TŘ 1 - DOD, MONT NA PORT</t>
  </si>
  <si>
    <t>2=2,000 [A]</t>
  </si>
  <si>
    <t>Položka zahrnuje:  
- dodávku a montáž značek v požadovaném provedení  
- upevňovací materiál  
- pomocné konstrukce (lešení, zdvíhací plošina).  
Položka nezahrnuje:  
- x</t>
  </si>
  <si>
    <t>917224</t>
  </si>
  <si>
    <t>SILNIČNÍ A CHODNÍKOVÉ OBRUBY Z BETONOVÝCH OBRUBNÍKŮ ŠÍŘ 150MM</t>
  </si>
  <si>
    <t>5,6+30=35,600 [A] 
nájezdy + obruba</t>
  </si>
  <si>
    <t>Položka zahrnuje:  
- dodání a pokládku betonových obrubníků o rozměrech předepsaných zadávací dokumentací  
- betonové lože i boční betonovou opěrku  
Položka nezahrnuje:  
- x</t>
  </si>
  <si>
    <t>96*1,8=172,800 [A]</t>
  </si>
  <si>
    <t>SO 90-90</t>
  </si>
  <si>
    <t>SO 98-98</t>
  </si>
  <si>
    <t>Všeobecný objekt</t>
  </si>
  <si>
    <t>Dokumentace stavby</t>
  </si>
  <si>
    <t>VSEOB001</t>
  </si>
  <si>
    <t>Dokumentace skutečného provedení stavby, geodetická část</t>
  </si>
  <si>
    <t>R-položka</t>
  </si>
  <si>
    <t>Vypracování vybrané části dokumentace skutečného provedení (DSPS)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</si>
  <si>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</si>
  <si>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</si>
  <si>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</si>
  <si>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</si>
  <si>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</si>
  <si>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</si>
  <si>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</si>
  <si>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</si>
  <si>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</si>
  <si>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</si>
  <si>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</si>
  <si>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</si>
  <si>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</si>
  <si>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</si>
  <si>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</si>
  <si>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</si>
  <si>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</si>
  <si>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</si>
  <si>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Biologický dozor</t>
  </si>
  <si>
    <t>popis položky</t>
  </si>
  <si>
    <t>Technická specifikace položky - DOPLNIT.</t>
  </si>
  <si>
    <t>VSEOB007</t>
  </si>
  <si>
    <t>Studentská exkurze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</si>
</sst>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1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5" fillId="2" borderId="2" xfId="6" applyFont="1" applyFill="1" applyBorder="1" applyAlignment="1">
      <alignment horizontal="right"/>
    </xf>
    <xf numFmtId="0" fontId="5" fillId="2" borderId="0" xfId="6" applyFont="1" applyFill="1" applyAlignment="1">
      <alignment horizontal="right"/>
    </xf>
    <xf numFmtId="0" fontId="2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6" xfId="6" applyFont="1" applyFill="1" applyBorder="1"/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6" xfId="6" applyFont="1" applyFill="1" applyBorder="1" applyAlignment="1">
      <alignment horizontal="right"/>
    </xf>
    <xf numFmtId="0" fontId="3" fillId="2" borderId="6" xfId="6" applyFont="1" applyFill="1" applyBorder="1" applyAlignment="1">
      <alignment wrapText="1"/>
    </xf>
    <xf numFmtId="4" fontId="3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workbookViewId="0"/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7"/>
      <c r="B1" s="8" t="s">
        <v>0</v>
      </c>
      <c r="C1" s="8"/>
      <c r="D1" s="8"/>
      <c r="E1" s="8"/>
    </row>
    <row r="2" spans="1:5" ht="12.75" customHeight="1" x14ac:dyDescent="0.2">
      <c r="A2" s="7"/>
      <c r="B2" s="6" t="s">
        <v>1</v>
      </c>
      <c r="C2" s="8"/>
      <c r="D2" s="8"/>
      <c r="E2" s="8"/>
    </row>
    <row r="3" spans="1:5" ht="20.100000000000001" customHeight="1" x14ac:dyDescent="0.2">
      <c r="A3" s="7"/>
      <c r="B3" s="7"/>
      <c r="C3" s="8"/>
      <c r="D3" s="8"/>
      <c r="E3" s="8"/>
    </row>
    <row r="4" spans="1:5" ht="20.100000000000001" customHeight="1" x14ac:dyDescent="0.3">
      <c r="A4" s="8"/>
      <c r="B4" s="5" t="s">
        <v>2</v>
      </c>
      <c r="C4" s="7"/>
      <c r="D4" s="7"/>
      <c r="E4" s="8"/>
    </row>
    <row r="5" spans="1:5" ht="12.75" customHeight="1" x14ac:dyDescent="0.2">
      <c r="A5" s="8"/>
      <c r="B5" s="7" t="s">
        <v>3</v>
      </c>
      <c r="C5" s="7"/>
      <c r="D5" s="7"/>
      <c r="E5" s="8"/>
    </row>
    <row r="6" spans="1:5" ht="12.75" customHeight="1" x14ac:dyDescent="0.2">
      <c r="A6" s="8"/>
      <c r="B6" s="10" t="s">
        <v>4</v>
      </c>
      <c r="C6" s="13">
        <f>SUM(C10:C16)</f>
        <v>0</v>
      </c>
      <c r="D6" s="8"/>
      <c r="E6" s="8"/>
    </row>
    <row r="7" spans="1:5" ht="12.75" customHeight="1" x14ac:dyDescent="0.2">
      <c r="A7" s="8"/>
      <c r="B7" s="10" t="s">
        <v>5</v>
      </c>
      <c r="C7" s="13">
        <f>SUM(E10:E16)</f>
        <v>0</v>
      </c>
      <c r="D7" s="8"/>
      <c r="E7" s="8"/>
    </row>
    <row r="8" spans="1:5" ht="12.75" customHeight="1" x14ac:dyDescent="0.2">
      <c r="A8" s="12"/>
      <c r="B8" s="12"/>
      <c r="C8" s="12"/>
      <c r="D8" s="12"/>
      <c r="E8" s="12"/>
    </row>
    <row r="9" spans="1:5" ht="12.75" customHeight="1" x14ac:dyDescent="0.2">
      <c r="A9" s="11" t="s">
        <v>6</v>
      </c>
      <c r="B9" s="11" t="s">
        <v>7</v>
      </c>
      <c r="C9" s="11" t="s">
        <v>8</v>
      </c>
      <c r="D9" s="11" t="s">
        <v>9</v>
      </c>
      <c r="E9" s="11" t="s">
        <v>10</v>
      </c>
    </row>
    <row r="10" spans="1:5" ht="12.75" customHeight="1" x14ac:dyDescent="0.2">
      <c r="A10" s="23" t="s">
        <v>24</v>
      </c>
      <c r="B10" s="23" t="s">
        <v>25</v>
      </c>
      <c r="C10" s="24">
        <f>'SO 01'!I3</f>
        <v>0</v>
      </c>
      <c r="D10" s="24">
        <f>'SO 01'!O2</f>
        <v>0</v>
      </c>
      <c r="E10" s="24">
        <f t="shared" ref="E10:E16" si="0">C10+D10</f>
        <v>0</v>
      </c>
    </row>
    <row r="11" spans="1:5" ht="12.75" customHeight="1" x14ac:dyDescent="0.2">
      <c r="A11" s="23" t="s">
        <v>308</v>
      </c>
      <c r="B11" s="23" t="s">
        <v>309</v>
      </c>
      <c r="C11" s="24">
        <f>'SO 02'!I3</f>
        <v>0</v>
      </c>
      <c r="D11" s="24">
        <f>'SO 02'!O2</f>
        <v>0</v>
      </c>
      <c r="E11" s="24">
        <f t="shared" si="0"/>
        <v>0</v>
      </c>
    </row>
    <row r="12" spans="1:5" ht="12.75" customHeight="1" x14ac:dyDescent="0.2">
      <c r="A12" s="23" t="s">
        <v>433</v>
      </c>
      <c r="B12" s="23" t="s">
        <v>434</v>
      </c>
      <c r="C12" s="24">
        <f>'SO 03'!I3</f>
        <v>0</v>
      </c>
      <c r="D12" s="24">
        <f>'SO 03'!O2</f>
        <v>0</v>
      </c>
      <c r="E12" s="24">
        <f t="shared" si="0"/>
        <v>0</v>
      </c>
    </row>
    <row r="13" spans="1:5" ht="12.75" customHeight="1" x14ac:dyDescent="0.2">
      <c r="A13" s="23" t="s">
        <v>474</v>
      </c>
      <c r="B13" s="23" t="s">
        <v>475</v>
      </c>
      <c r="C13" s="24">
        <f>'SO 04'!I3</f>
        <v>0</v>
      </c>
      <c r="D13" s="24">
        <f>'SO 04'!O2</f>
        <v>0</v>
      </c>
      <c r="E13" s="24">
        <f t="shared" si="0"/>
        <v>0</v>
      </c>
    </row>
    <row r="14" spans="1:5" ht="12.75" customHeight="1" x14ac:dyDescent="0.2">
      <c r="A14" s="23" t="s">
        <v>589</v>
      </c>
      <c r="B14" s="23" t="s">
        <v>590</v>
      </c>
      <c r="C14" s="24">
        <f>'SO 05'!I3</f>
        <v>0</v>
      </c>
      <c r="D14" s="24">
        <f>'SO 05'!O2</f>
        <v>0</v>
      </c>
      <c r="E14" s="24">
        <f t="shared" si="0"/>
        <v>0</v>
      </c>
    </row>
    <row r="15" spans="1:5" ht="12.75" customHeight="1" x14ac:dyDescent="0.2">
      <c r="A15" s="23" t="s">
        <v>623</v>
      </c>
      <c r="B15" s="23" t="s">
        <v>420</v>
      </c>
      <c r="C15" s="24">
        <f>'SO 90-90'!I3</f>
        <v>0</v>
      </c>
      <c r="D15" s="24">
        <f>'SO 90-90'!O2</f>
        <v>0</v>
      </c>
      <c r="E15" s="24">
        <f t="shared" si="0"/>
        <v>0</v>
      </c>
    </row>
    <row r="16" spans="1:5" ht="12.75" customHeight="1" x14ac:dyDescent="0.2">
      <c r="A16" s="23" t="s">
        <v>624</v>
      </c>
      <c r="B16" s="23" t="s">
        <v>625</v>
      </c>
      <c r="C16" s="24">
        <f>'SO 98-98'!I3</f>
        <v>0</v>
      </c>
      <c r="D16" s="24">
        <f>'SO 98-98'!O2</f>
        <v>0</v>
      </c>
      <c r="E16" s="24">
        <f t="shared" si="0"/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16"/>
  <sheetViews>
    <sheetView workbookViewId="0">
      <pane ySplit="7" topLeftCell="A216" activePane="bottomLeft" state="frozen"/>
      <selection pane="bottomLeft" activeCell="J175" sqref="J175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J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J2" s="8"/>
      <c r="O2">
        <f>0+O8+O17+O50+O55+O60+O65+O110+O151+O176</f>
        <v>0</v>
      </c>
      <c r="P2" t="s">
        <v>22</v>
      </c>
    </row>
    <row r="3" spans="1:18" ht="15" customHeight="1" x14ac:dyDescent="0.25">
      <c r="A3" t="s">
        <v>12</v>
      </c>
      <c r="B3" s="17" t="s">
        <v>14</v>
      </c>
      <c r="C3" s="4" t="s">
        <v>15</v>
      </c>
      <c r="D3" s="7"/>
      <c r="E3" s="18" t="s">
        <v>16</v>
      </c>
      <c r="F3" s="8"/>
      <c r="G3" s="15"/>
      <c r="H3" s="14" t="s">
        <v>24</v>
      </c>
      <c r="I3" s="40">
        <f>0+I8+I17+I50+I55+I60+I65+I110+I151+I176</f>
        <v>0</v>
      </c>
      <c r="J3" s="16"/>
      <c r="O3" t="s">
        <v>19</v>
      </c>
      <c r="P3" t="s">
        <v>23</v>
      </c>
    </row>
    <row r="4" spans="1:18" ht="15" customHeight="1" x14ac:dyDescent="0.25">
      <c r="A4" t="s">
        <v>17</v>
      </c>
      <c r="B4" s="20" t="s">
        <v>18</v>
      </c>
      <c r="C4" s="3" t="s">
        <v>24</v>
      </c>
      <c r="D4" s="2"/>
      <c r="E4" s="21" t="s">
        <v>25</v>
      </c>
      <c r="F4" s="12"/>
      <c r="G4" s="12"/>
      <c r="H4" s="22"/>
      <c r="I4" s="22"/>
      <c r="J4" s="12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J5" s="1" t="s">
        <v>43</v>
      </c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39</v>
      </c>
      <c r="I6" s="19" t="s">
        <v>41</v>
      </c>
      <c r="J6" s="1"/>
    </row>
    <row r="7" spans="1:18" ht="12.75" customHeight="1" x14ac:dyDescent="0.2">
      <c r="A7" s="19" t="s">
        <v>27</v>
      </c>
      <c r="B7" s="19" t="s">
        <v>29</v>
      </c>
      <c r="C7" s="19" t="s">
        <v>23</v>
      </c>
      <c r="D7" s="19" t="s">
        <v>22</v>
      </c>
      <c r="E7" s="19" t="s">
        <v>33</v>
      </c>
      <c r="F7" s="19" t="s">
        <v>35</v>
      </c>
      <c r="G7" s="19" t="s">
        <v>37</v>
      </c>
      <c r="H7" s="19" t="s">
        <v>40</v>
      </c>
      <c r="I7" s="19" t="s">
        <v>42</v>
      </c>
      <c r="J7" s="19" t="s">
        <v>44</v>
      </c>
    </row>
    <row r="8" spans="1:18" ht="12.75" customHeight="1" x14ac:dyDescent="0.2">
      <c r="A8" s="22" t="s">
        <v>45</v>
      </c>
      <c r="B8" s="22"/>
      <c r="C8" s="26" t="s">
        <v>27</v>
      </c>
      <c r="D8" s="22"/>
      <c r="E8" s="27" t="s">
        <v>46</v>
      </c>
      <c r="F8" s="22"/>
      <c r="G8" s="22"/>
      <c r="H8" s="22"/>
      <c r="I8" s="28">
        <f>0+Q8</f>
        <v>0</v>
      </c>
      <c r="J8" s="22"/>
      <c r="O8">
        <f>0+R8</f>
        <v>0</v>
      </c>
      <c r="Q8">
        <f>0+I9+I13</f>
        <v>0</v>
      </c>
      <c r="R8">
        <f>0+O9+O13</f>
        <v>0</v>
      </c>
    </row>
    <row r="9" spans="1:18" x14ac:dyDescent="0.2">
      <c r="A9" s="25" t="s">
        <v>47</v>
      </c>
      <c r="B9" s="29" t="s">
        <v>29</v>
      </c>
      <c r="C9" s="29" t="s">
        <v>48</v>
      </c>
      <c r="D9" s="25" t="s">
        <v>49</v>
      </c>
      <c r="E9" s="30" t="s">
        <v>50</v>
      </c>
      <c r="F9" s="31" t="s">
        <v>51</v>
      </c>
      <c r="G9" s="32">
        <v>0.90800000000000003</v>
      </c>
      <c r="H9" s="33">
        <v>0</v>
      </c>
      <c r="I9" s="33">
        <f>ROUND(ROUND(H9,2)*ROUND(G9,3),2)</f>
        <v>0</v>
      </c>
      <c r="J9" s="31"/>
      <c r="O9">
        <f>(I9*21)/100</f>
        <v>0</v>
      </c>
      <c r="P9" t="s">
        <v>23</v>
      </c>
    </row>
    <row r="10" spans="1:18" x14ac:dyDescent="0.2">
      <c r="A10" s="34" t="s">
        <v>52</v>
      </c>
      <c r="E10" s="35" t="s">
        <v>53</v>
      </c>
    </row>
    <row r="11" spans="1:18" x14ac:dyDescent="0.2">
      <c r="A11" s="36" t="s">
        <v>54</v>
      </c>
      <c r="E11" s="37" t="s">
        <v>55</v>
      </c>
    </row>
    <row r="12" spans="1:18" ht="25.5" x14ac:dyDescent="0.2">
      <c r="A12" t="s">
        <v>56</v>
      </c>
      <c r="E12" s="35" t="s">
        <v>57</v>
      </c>
    </row>
    <row r="13" spans="1:18" x14ac:dyDescent="0.2">
      <c r="A13" s="25" t="s">
        <v>47</v>
      </c>
      <c r="B13" s="29" t="s">
        <v>23</v>
      </c>
      <c r="C13" s="29" t="s">
        <v>58</v>
      </c>
      <c r="D13" s="25" t="s">
        <v>49</v>
      </c>
      <c r="E13" s="30" t="s">
        <v>59</v>
      </c>
      <c r="F13" s="31" t="s">
        <v>51</v>
      </c>
      <c r="G13" s="32">
        <v>0.90800000000000003</v>
      </c>
      <c r="H13" s="33">
        <v>0</v>
      </c>
      <c r="I13" s="33">
        <f>ROUND(ROUND(H13,2)*ROUND(G13,3),2)</f>
        <v>0</v>
      </c>
      <c r="J13" s="31"/>
      <c r="O13">
        <f>(I13*21)/100</f>
        <v>0</v>
      </c>
      <c r="P13" t="s">
        <v>23</v>
      </c>
    </row>
    <row r="14" spans="1:18" x14ac:dyDescent="0.2">
      <c r="A14" s="34" t="s">
        <v>52</v>
      </c>
      <c r="E14" s="35" t="s">
        <v>53</v>
      </c>
    </row>
    <row r="15" spans="1:18" x14ac:dyDescent="0.2">
      <c r="A15" s="36" t="s">
        <v>54</v>
      </c>
      <c r="E15" s="37" t="s">
        <v>55</v>
      </c>
    </row>
    <row r="16" spans="1:18" ht="38.25" x14ac:dyDescent="0.2">
      <c r="A16" t="s">
        <v>56</v>
      </c>
      <c r="E16" s="35" t="s">
        <v>60</v>
      </c>
    </row>
    <row r="17" spans="1:18" ht="12.75" customHeight="1" x14ac:dyDescent="0.2">
      <c r="A17" s="12" t="s">
        <v>45</v>
      </c>
      <c r="B17" s="12"/>
      <c r="C17" s="38" t="s">
        <v>29</v>
      </c>
      <c r="D17" s="12"/>
      <c r="E17" s="27" t="s">
        <v>61</v>
      </c>
      <c r="F17" s="12"/>
      <c r="G17" s="12"/>
      <c r="H17" s="12"/>
      <c r="I17" s="39">
        <f>0+Q17</f>
        <v>0</v>
      </c>
      <c r="J17" s="12"/>
      <c r="O17">
        <f>0+R17</f>
        <v>0</v>
      </c>
      <c r="Q17">
        <f>0+I18+I22+I26+I30+I34+I38+I42+I46</f>
        <v>0</v>
      </c>
      <c r="R17">
        <f>0+O18+O22+O26+O30+O34+O38+O42+O46</f>
        <v>0</v>
      </c>
    </row>
    <row r="18" spans="1:18" x14ac:dyDescent="0.2">
      <c r="A18" s="25" t="s">
        <v>47</v>
      </c>
      <c r="B18" s="29" t="s">
        <v>22</v>
      </c>
      <c r="C18" s="29" t="s">
        <v>62</v>
      </c>
      <c r="D18" s="25" t="s">
        <v>49</v>
      </c>
      <c r="E18" s="30" t="s">
        <v>63</v>
      </c>
      <c r="F18" s="31" t="s">
        <v>64</v>
      </c>
      <c r="G18" s="32">
        <v>2356</v>
      </c>
      <c r="H18" s="33">
        <v>0</v>
      </c>
      <c r="I18" s="33">
        <f>ROUND(ROUND(H18,2)*ROUND(G18,3),2)</f>
        <v>0</v>
      </c>
      <c r="J18" s="31" t="s">
        <v>65</v>
      </c>
      <c r="O18">
        <f>(I18*21)/100</f>
        <v>0</v>
      </c>
      <c r="P18" t="s">
        <v>23</v>
      </c>
    </row>
    <row r="19" spans="1:18" x14ac:dyDescent="0.2">
      <c r="A19" s="34" t="s">
        <v>52</v>
      </c>
      <c r="E19" s="35" t="s">
        <v>49</v>
      </c>
    </row>
    <row r="20" spans="1:18" x14ac:dyDescent="0.2">
      <c r="A20" s="36" t="s">
        <v>54</v>
      </c>
      <c r="E20" s="37" t="s">
        <v>66</v>
      </c>
    </row>
    <row r="21" spans="1:18" ht="38.25" x14ac:dyDescent="0.2">
      <c r="A21" t="s">
        <v>56</v>
      </c>
      <c r="E21" s="35" t="s">
        <v>67</v>
      </c>
    </row>
    <row r="22" spans="1:18" x14ac:dyDescent="0.2">
      <c r="A22" s="25" t="s">
        <v>47</v>
      </c>
      <c r="B22" s="29" t="s">
        <v>33</v>
      </c>
      <c r="C22" s="29" t="s">
        <v>68</v>
      </c>
      <c r="D22" s="25" t="s">
        <v>49</v>
      </c>
      <c r="E22" s="30" t="s">
        <v>69</v>
      </c>
      <c r="F22" s="31" t="s">
        <v>70</v>
      </c>
      <c r="G22" s="32">
        <v>1</v>
      </c>
      <c r="H22" s="33">
        <v>0</v>
      </c>
      <c r="I22" s="33">
        <f>ROUND(ROUND(H22,2)*ROUND(G22,3),2)</f>
        <v>0</v>
      </c>
      <c r="J22" s="31" t="s">
        <v>65</v>
      </c>
      <c r="O22">
        <f>(I22*21)/100</f>
        <v>0</v>
      </c>
      <c r="P22" t="s">
        <v>23</v>
      </c>
    </row>
    <row r="23" spans="1:18" x14ac:dyDescent="0.2">
      <c r="A23" s="34" t="s">
        <v>52</v>
      </c>
      <c r="E23" s="35" t="s">
        <v>49</v>
      </c>
    </row>
    <row r="24" spans="1:18" x14ac:dyDescent="0.2">
      <c r="A24" s="36" t="s">
        <v>54</v>
      </c>
      <c r="E24" s="37" t="s">
        <v>71</v>
      </c>
    </row>
    <row r="25" spans="1:18" ht="191.25" x14ac:dyDescent="0.2">
      <c r="A25" t="s">
        <v>56</v>
      </c>
      <c r="E25" s="35" t="s">
        <v>72</v>
      </c>
    </row>
    <row r="26" spans="1:18" x14ac:dyDescent="0.2">
      <c r="A26" s="25" t="s">
        <v>47</v>
      </c>
      <c r="B26" s="29" t="s">
        <v>35</v>
      </c>
      <c r="C26" s="29" t="s">
        <v>73</v>
      </c>
      <c r="D26" s="25" t="s">
        <v>49</v>
      </c>
      <c r="E26" s="30" t="s">
        <v>74</v>
      </c>
      <c r="F26" s="31" t="s">
        <v>70</v>
      </c>
      <c r="G26" s="32">
        <v>30</v>
      </c>
      <c r="H26" s="33">
        <v>0</v>
      </c>
      <c r="I26" s="33">
        <f>ROUND(ROUND(H26,2)*ROUND(G26,3),2)</f>
        <v>0</v>
      </c>
      <c r="J26" s="31" t="s">
        <v>65</v>
      </c>
      <c r="O26">
        <f>(I26*21)/100</f>
        <v>0</v>
      </c>
      <c r="P26" t="s">
        <v>23</v>
      </c>
    </row>
    <row r="27" spans="1:18" x14ac:dyDescent="0.2">
      <c r="A27" s="34" t="s">
        <v>52</v>
      </c>
      <c r="E27" s="35" t="s">
        <v>49</v>
      </c>
    </row>
    <row r="28" spans="1:18" x14ac:dyDescent="0.2">
      <c r="A28" s="36" t="s">
        <v>54</v>
      </c>
      <c r="E28" s="37" t="s">
        <v>75</v>
      </c>
    </row>
    <row r="29" spans="1:18" ht="165.75" x14ac:dyDescent="0.2">
      <c r="A29" t="s">
        <v>56</v>
      </c>
      <c r="E29" s="35" t="s">
        <v>76</v>
      </c>
    </row>
    <row r="30" spans="1:18" x14ac:dyDescent="0.2">
      <c r="A30" s="25" t="s">
        <v>47</v>
      </c>
      <c r="B30" s="29" t="s">
        <v>37</v>
      </c>
      <c r="C30" s="29" t="s">
        <v>77</v>
      </c>
      <c r="D30" s="25" t="s">
        <v>49</v>
      </c>
      <c r="E30" s="30" t="s">
        <v>78</v>
      </c>
      <c r="F30" s="31" t="s">
        <v>79</v>
      </c>
      <c r="G30" s="32">
        <v>1605.75</v>
      </c>
      <c r="H30" s="33">
        <v>0</v>
      </c>
      <c r="I30" s="33">
        <f>ROUND(ROUND(H30,2)*ROUND(G30,3),2)</f>
        <v>0</v>
      </c>
      <c r="J30" s="31" t="s">
        <v>65</v>
      </c>
      <c r="O30">
        <f>(I30*21)/100</f>
        <v>0</v>
      </c>
      <c r="P30" t="s">
        <v>23</v>
      </c>
    </row>
    <row r="31" spans="1:18" x14ac:dyDescent="0.2">
      <c r="A31" s="34" t="s">
        <v>52</v>
      </c>
      <c r="E31" s="35" t="s">
        <v>49</v>
      </c>
    </row>
    <row r="32" spans="1:18" x14ac:dyDescent="0.2">
      <c r="A32" s="36" t="s">
        <v>54</v>
      </c>
      <c r="E32" s="37" t="s">
        <v>80</v>
      </c>
    </row>
    <row r="33" spans="1:16" ht="369.75" x14ac:dyDescent="0.2">
      <c r="A33" t="s">
        <v>56</v>
      </c>
      <c r="E33" s="35" t="s">
        <v>81</v>
      </c>
    </row>
    <row r="34" spans="1:16" x14ac:dyDescent="0.2">
      <c r="A34" s="25" t="s">
        <v>47</v>
      </c>
      <c r="B34" s="29" t="s">
        <v>82</v>
      </c>
      <c r="C34" s="29" t="s">
        <v>83</v>
      </c>
      <c r="D34" s="25" t="s">
        <v>49</v>
      </c>
      <c r="E34" s="30" t="s">
        <v>84</v>
      </c>
      <c r="F34" s="31" t="s">
        <v>79</v>
      </c>
      <c r="G34" s="32">
        <v>35</v>
      </c>
      <c r="H34" s="33">
        <v>0</v>
      </c>
      <c r="I34" s="33">
        <f>ROUND(ROUND(H34,2)*ROUND(G34,3),2)</f>
        <v>0</v>
      </c>
      <c r="J34" s="31" t="s">
        <v>65</v>
      </c>
      <c r="O34">
        <f>(I34*21)/100</f>
        <v>0</v>
      </c>
      <c r="P34" t="s">
        <v>23</v>
      </c>
    </row>
    <row r="35" spans="1:16" x14ac:dyDescent="0.2">
      <c r="A35" s="34" t="s">
        <v>52</v>
      </c>
      <c r="E35" s="35" t="s">
        <v>85</v>
      </c>
    </row>
    <row r="36" spans="1:16" x14ac:dyDescent="0.2">
      <c r="A36" s="36" t="s">
        <v>54</v>
      </c>
      <c r="E36" s="37" t="s">
        <v>86</v>
      </c>
    </row>
    <row r="37" spans="1:16" ht="293.25" x14ac:dyDescent="0.2">
      <c r="A37" t="s">
        <v>56</v>
      </c>
      <c r="E37" s="35" t="s">
        <v>87</v>
      </c>
    </row>
    <row r="38" spans="1:16" x14ac:dyDescent="0.2">
      <c r="A38" s="25" t="s">
        <v>47</v>
      </c>
      <c r="B38" s="29" t="s">
        <v>88</v>
      </c>
      <c r="C38" s="29" t="s">
        <v>89</v>
      </c>
      <c r="D38" s="25" t="s">
        <v>49</v>
      </c>
      <c r="E38" s="30" t="s">
        <v>90</v>
      </c>
      <c r="F38" s="31" t="s">
        <v>64</v>
      </c>
      <c r="G38" s="32">
        <v>2660</v>
      </c>
      <c r="H38" s="33">
        <v>0</v>
      </c>
      <c r="I38" s="33">
        <f>ROUND(ROUND(H38,2)*ROUND(G38,3),2)</f>
        <v>0</v>
      </c>
      <c r="J38" s="31" t="s">
        <v>65</v>
      </c>
      <c r="O38">
        <f>(I38*21)/100</f>
        <v>0</v>
      </c>
      <c r="P38" t="s">
        <v>23</v>
      </c>
    </row>
    <row r="39" spans="1:16" x14ac:dyDescent="0.2">
      <c r="A39" s="34" t="s">
        <v>52</v>
      </c>
      <c r="E39" s="35" t="s">
        <v>49</v>
      </c>
    </row>
    <row r="40" spans="1:16" x14ac:dyDescent="0.2">
      <c r="A40" s="36" t="s">
        <v>54</v>
      </c>
      <c r="E40" s="37" t="s">
        <v>91</v>
      </c>
    </row>
    <row r="41" spans="1:16" ht="25.5" x14ac:dyDescent="0.2">
      <c r="A41" t="s">
        <v>56</v>
      </c>
      <c r="E41" s="35" t="s">
        <v>92</v>
      </c>
    </row>
    <row r="42" spans="1:16" x14ac:dyDescent="0.2">
      <c r="A42" s="25" t="s">
        <v>47</v>
      </c>
      <c r="B42" s="29" t="s">
        <v>40</v>
      </c>
      <c r="C42" s="29" t="s">
        <v>93</v>
      </c>
      <c r="D42" s="25" t="s">
        <v>49</v>
      </c>
      <c r="E42" s="30" t="s">
        <v>94</v>
      </c>
      <c r="F42" s="31" t="s">
        <v>64</v>
      </c>
      <c r="G42" s="32">
        <v>35</v>
      </c>
      <c r="H42" s="33">
        <v>0</v>
      </c>
      <c r="I42" s="33">
        <f>ROUND(ROUND(H42,2)*ROUND(G42,3),2)</f>
        <v>0</v>
      </c>
      <c r="J42" s="31" t="s">
        <v>65</v>
      </c>
      <c r="O42">
        <f>(I42*21)/100</f>
        <v>0</v>
      </c>
      <c r="P42" t="s">
        <v>23</v>
      </c>
    </row>
    <row r="43" spans="1:16" x14ac:dyDescent="0.2">
      <c r="A43" s="34" t="s">
        <v>52</v>
      </c>
      <c r="E43" s="35" t="s">
        <v>49</v>
      </c>
    </row>
    <row r="44" spans="1:16" x14ac:dyDescent="0.2">
      <c r="A44" s="36" t="s">
        <v>54</v>
      </c>
      <c r="E44" s="37" t="s">
        <v>86</v>
      </c>
    </row>
    <row r="45" spans="1:16" ht="76.5" x14ac:dyDescent="0.2">
      <c r="A45" t="s">
        <v>56</v>
      </c>
      <c r="E45" s="35" t="s">
        <v>95</v>
      </c>
    </row>
    <row r="46" spans="1:16" x14ac:dyDescent="0.2">
      <c r="A46" s="25" t="s">
        <v>47</v>
      </c>
      <c r="B46" s="29" t="s">
        <v>42</v>
      </c>
      <c r="C46" s="29" t="s">
        <v>96</v>
      </c>
      <c r="D46" s="25" t="s">
        <v>49</v>
      </c>
      <c r="E46" s="30" t="s">
        <v>97</v>
      </c>
      <c r="F46" s="31" t="s">
        <v>98</v>
      </c>
      <c r="G46" s="32">
        <v>1</v>
      </c>
      <c r="H46" s="33">
        <v>0</v>
      </c>
      <c r="I46" s="33">
        <f>ROUND(ROUND(H46,2)*ROUND(G46,3),2)</f>
        <v>0</v>
      </c>
      <c r="J46" s="31"/>
      <c r="O46">
        <f>(I46*21)/100</f>
        <v>0</v>
      </c>
      <c r="P46" t="s">
        <v>23</v>
      </c>
    </row>
    <row r="47" spans="1:16" x14ac:dyDescent="0.2">
      <c r="A47" s="34" t="s">
        <v>52</v>
      </c>
      <c r="E47" s="35" t="s">
        <v>49</v>
      </c>
    </row>
    <row r="48" spans="1:16" x14ac:dyDescent="0.2">
      <c r="A48" s="36" t="s">
        <v>54</v>
      </c>
      <c r="E48" s="37" t="s">
        <v>71</v>
      </c>
    </row>
    <row r="49" spans="1:18" ht="25.5" x14ac:dyDescent="0.2">
      <c r="A49" t="s">
        <v>56</v>
      </c>
      <c r="E49" s="35" t="s">
        <v>99</v>
      </c>
    </row>
    <row r="50" spans="1:18" ht="12.75" customHeight="1" x14ac:dyDescent="0.2">
      <c r="A50" s="12" t="s">
        <v>45</v>
      </c>
      <c r="B50" s="12"/>
      <c r="C50" s="38" t="s">
        <v>23</v>
      </c>
      <c r="D50" s="12"/>
      <c r="E50" s="27" t="s">
        <v>100</v>
      </c>
      <c r="F50" s="12"/>
      <c r="G50" s="12"/>
      <c r="H50" s="12"/>
      <c r="I50" s="39">
        <f>0+Q50</f>
        <v>0</v>
      </c>
      <c r="J50" s="12"/>
      <c r="O50">
        <f>0+R50</f>
        <v>0</v>
      </c>
      <c r="Q50">
        <f>0+I51</f>
        <v>0</v>
      </c>
      <c r="R50">
        <f>0+O51</f>
        <v>0</v>
      </c>
    </row>
    <row r="51" spans="1:18" x14ac:dyDescent="0.2">
      <c r="A51" s="25" t="s">
        <v>47</v>
      </c>
      <c r="B51" s="29" t="s">
        <v>44</v>
      </c>
      <c r="C51" s="29" t="s">
        <v>101</v>
      </c>
      <c r="D51" s="25" t="s">
        <v>49</v>
      </c>
      <c r="E51" s="30" t="s">
        <v>102</v>
      </c>
      <c r="F51" s="31" t="s">
        <v>64</v>
      </c>
      <c r="G51" s="32">
        <v>442</v>
      </c>
      <c r="H51" s="33">
        <v>0</v>
      </c>
      <c r="I51" s="33">
        <f>ROUND(ROUND(H51,2)*ROUND(G51,3),2)</f>
        <v>0</v>
      </c>
      <c r="J51" s="31" t="s">
        <v>65</v>
      </c>
      <c r="O51">
        <f>(I51*21)/100</f>
        <v>0</v>
      </c>
      <c r="P51" t="s">
        <v>23</v>
      </c>
    </row>
    <row r="52" spans="1:18" x14ac:dyDescent="0.2">
      <c r="A52" s="34" t="s">
        <v>52</v>
      </c>
      <c r="E52" s="35" t="s">
        <v>103</v>
      </c>
    </row>
    <row r="53" spans="1:18" x14ac:dyDescent="0.2">
      <c r="A53" s="36" t="s">
        <v>54</v>
      </c>
      <c r="E53" s="37" t="s">
        <v>104</v>
      </c>
    </row>
    <row r="54" spans="1:18" ht="102" x14ac:dyDescent="0.2">
      <c r="A54" t="s">
        <v>56</v>
      </c>
      <c r="E54" s="35" t="s">
        <v>105</v>
      </c>
    </row>
    <row r="55" spans="1:18" ht="12.75" customHeight="1" x14ac:dyDescent="0.2">
      <c r="A55" s="12" t="s">
        <v>45</v>
      </c>
      <c r="B55" s="12"/>
      <c r="C55" s="38" t="s">
        <v>22</v>
      </c>
      <c r="D55" s="12"/>
      <c r="E55" s="27" t="s">
        <v>106</v>
      </c>
      <c r="F55" s="12"/>
      <c r="G55" s="12"/>
      <c r="H55" s="12"/>
      <c r="I55" s="39">
        <f>0+Q55</f>
        <v>0</v>
      </c>
      <c r="J55" s="12"/>
      <c r="O55">
        <f>0+R55</f>
        <v>0</v>
      </c>
      <c r="Q55">
        <f>0+I56</f>
        <v>0</v>
      </c>
      <c r="R55">
        <f>0+O56</f>
        <v>0</v>
      </c>
    </row>
    <row r="56" spans="1:18" ht="25.5" x14ac:dyDescent="0.2">
      <c r="A56" s="25" t="s">
        <v>47</v>
      </c>
      <c r="B56" s="29" t="s">
        <v>107</v>
      </c>
      <c r="C56" s="29" t="s">
        <v>108</v>
      </c>
      <c r="D56" s="25" t="s">
        <v>49</v>
      </c>
      <c r="E56" s="30" t="s">
        <v>109</v>
      </c>
      <c r="F56" s="31" t="s">
        <v>79</v>
      </c>
      <c r="G56" s="32">
        <v>66.3</v>
      </c>
      <c r="H56" s="33">
        <v>0</v>
      </c>
      <c r="I56" s="33">
        <f>ROUND(ROUND(H56,2)*ROUND(G56,3),2)</f>
        <v>0</v>
      </c>
      <c r="J56" s="31" t="s">
        <v>65</v>
      </c>
      <c r="O56">
        <f>(I56*21)/100</f>
        <v>0</v>
      </c>
      <c r="P56" t="s">
        <v>23</v>
      </c>
    </row>
    <row r="57" spans="1:18" x14ac:dyDescent="0.2">
      <c r="A57" s="34" t="s">
        <v>52</v>
      </c>
      <c r="E57" s="35" t="s">
        <v>49</v>
      </c>
    </row>
    <row r="58" spans="1:18" x14ac:dyDescent="0.2">
      <c r="A58" s="36" t="s">
        <v>54</v>
      </c>
      <c r="E58" s="37" t="s">
        <v>110</v>
      </c>
    </row>
    <row r="59" spans="1:18" ht="38.25" x14ac:dyDescent="0.2">
      <c r="A59" t="s">
        <v>56</v>
      </c>
      <c r="E59" s="35" t="s">
        <v>111</v>
      </c>
    </row>
    <row r="60" spans="1:18" ht="12.75" customHeight="1" x14ac:dyDescent="0.2">
      <c r="A60" s="12" t="s">
        <v>45</v>
      </c>
      <c r="B60" s="12"/>
      <c r="C60" s="38" t="s">
        <v>33</v>
      </c>
      <c r="D60" s="12"/>
      <c r="E60" s="27" t="s">
        <v>112</v>
      </c>
      <c r="F60" s="12"/>
      <c r="G60" s="12"/>
      <c r="H60" s="12"/>
      <c r="I60" s="39">
        <f>0+Q60</f>
        <v>0</v>
      </c>
      <c r="J60" s="12"/>
      <c r="O60">
        <f>0+R60</f>
        <v>0</v>
      </c>
      <c r="Q60">
        <f>0+I61</f>
        <v>0</v>
      </c>
      <c r="R60">
        <f>0+O61</f>
        <v>0</v>
      </c>
    </row>
    <row r="61" spans="1:18" x14ac:dyDescent="0.2">
      <c r="A61" s="25" t="s">
        <v>47</v>
      </c>
      <c r="B61" s="29" t="s">
        <v>113</v>
      </c>
      <c r="C61" s="29" t="s">
        <v>114</v>
      </c>
      <c r="D61" s="25" t="s">
        <v>49</v>
      </c>
      <c r="E61" s="30" t="s">
        <v>115</v>
      </c>
      <c r="F61" s="31" t="s">
        <v>79</v>
      </c>
      <c r="G61" s="32">
        <v>59.67</v>
      </c>
      <c r="H61" s="33">
        <v>0</v>
      </c>
      <c r="I61" s="33">
        <f>ROUND(ROUND(H61,2)*ROUND(G61,3),2)</f>
        <v>0</v>
      </c>
      <c r="J61" s="31" t="s">
        <v>65</v>
      </c>
      <c r="O61">
        <f>(I61*21)/100</f>
        <v>0</v>
      </c>
      <c r="P61" t="s">
        <v>23</v>
      </c>
    </row>
    <row r="62" spans="1:18" x14ac:dyDescent="0.2">
      <c r="A62" s="34" t="s">
        <v>52</v>
      </c>
      <c r="E62" s="35" t="s">
        <v>116</v>
      </c>
    </row>
    <row r="63" spans="1:18" x14ac:dyDescent="0.2">
      <c r="A63" s="36" t="s">
        <v>54</v>
      </c>
      <c r="E63" s="37" t="s">
        <v>117</v>
      </c>
    </row>
    <row r="64" spans="1:18" ht="38.25" x14ac:dyDescent="0.2">
      <c r="A64" t="s">
        <v>56</v>
      </c>
      <c r="E64" s="35" t="s">
        <v>118</v>
      </c>
    </row>
    <row r="65" spans="1:18" ht="12.75" customHeight="1" x14ac:dyDescent="0.2">
      <c r="A65" s="12" t="s">
        <v>45</v>
      </c>
      <c r="B65" s="12"/>
      <c r="C65" s="38" t="s">
        <v>35</v>
      </c>
      <c r="D65" s="12"/>
      <c r="E65" s="27" t="s">
        <v>119</v>
      </c>
      <c r="F65" s="12"/>
      <c r="G65" s="12"/>
      <c r="H65" s="12"/>
      <c r="I65" s="39">
        <f>0+Q65</f>
        <v>0</v>
      </c>
      <c r="J65" s="12"/>
      <c r="O65">
        <f>0+R65</f>
        <v>0</v>
      </c>
      <c r="Q65">
        <f>0+I66+I70+I74+I78+I82+I86+I90+I94+I98+I102+I106</f>
        <v>0</v>
      </c>
      <c r="R65">
        <f>0+O66+O70+O74+O78+O82+O86+O90+O94+O98+O102+O106</f>
        <v>0</v>
      </c>
    </row>
    <row r="66" spans="1:18" ht="25.5" x14ac:dyDescent="0.2">
      <c r="A66" s="25" t="s">
        <v>47</v>
      </c>
      <c r="B66" s="29" t="s">
        <v>120</v>
      </c>
      <c r="C66" s="29" t="s">
        <v>121</v>
      </c>
      <c r="D66" s="25" t="s">
        <v>49</v>
      </c>
      <c r="E66" s="30" t="s">
        <v>122</v>
      </c>
      <c r="F66" s="31" t="s">
        <v>79</v>
      </c>
      <c r="G66" s="32">
        <v>560</v>
      </c>
      <c r="H66" s="33">
        <v>0</v>
      </c>
      <c r="I66" s="33">
        <f>ROUND(ROUND(H66,2)*ROUND(G66,3),2)</f>
        <v>0</v>
      </c>
      <c r="J66" s="31" t="s">
        <v>65</v>
      </c>
      <c r="O66">
        <f>(I66*21)/100</f>
        <v>0</v>
      </c>
      <c r="P66" t="s">
        <v>23</v>
      </c>
    </row>
    <row r="67" spans="1:18" x14ac:dyDescent="0.2">
      <c r="A67" s="34" t="s">
        <v>52</v>
      </c>
      <c r="E67" s="35" t="s">
        <v>49</v>
      </c>
    </row>
    <row r="68" spans="1:18" x14ac:dyDescent="0.2">
      <c r="A68" s="36" t="s">
        <v>54</v>
      </c>
      <c r="E68" s="37" t="s">
        <v>123</v>
      </c>
    </row>
    <row r="69" spans="1:18" ht="280.5" x14ac:dyDescent="0.2">
      <c r="A69" t="s">
        <v>56</v>
      </c>
      <c r="E69" s="35" t="s">
        <v>124</v>
      </c>
    </row>
    <row r="70" spans="1:18" ht="25.5" x14ac:dyDescent="0.2">
      <c r="A70" s="25" t="s">
        <v>47</v>
      </c>
      <c r="B70" s="29" t="s">
        <v>125</v>
      </c>
      <c r="C70" s="29" t="s">
        <v>126</v>
      </c>
      <c r="D70" s="25" t="s">
        <v>49</v>
      </c>
      <c r="E70" s="30" t="s">
        <v>127</v>
      </c>
      <c r="F70" s="31" t="s">
        <v>79</v>
      </c>
      <c r="G70" s="32">
        <v>633.5</v>
      </c>
      <c r="H70" s="33">
        <v>0</v>
      </c>
      <c r="I70" s="33">
        <f>ROUND(ROUND(H70,2)*ROUND(G70,3),2)</f>
        <v>0</v>
      </c>
      <c r="J70" s="31" t="s">
        <v>65</v>
      </c>
      <c r="O70">
        <f>(I70*21)/100</f>
        <v>0</v>
      </c>
      <c r="P70" t="s">
        <v>23</v>
      </c>
    </row>
    <row r="71" spans="1:18" x14ac:dyDescent="0.2">
      <c r="A71" s="34" t="s">
        <v>52</v>
      </c>
      <c r="E71" s="35" t="s">
        <v>128</v>
      </c>
    </row>
    <row r="72" spans="1:18" x14ac:dyDescent="0.2">
      <c r="A72" s="36" t="s">
        <v>54</v>
      </c>
      <c r="E72" s="37" t="s">
        <v>129</v>
      </c>
    </row>
    <row r="73" spans="1:18" ht="293.25" x14ac:dyDescent="0.2">
      <c r="A73" t="s">
        <v>56</v>
      </c>
      <c r="E73" s="35" t="s">
        <v>130</v>
      </c>
    </row>
    <row r="74" spans="1:18" x14ac:dyDescent="0.2">
      <c r="A74" s="25" t="s">
        <v>47</v>
      </c>
      <c r="B74" s="29" t="s">
        <v>131</v>
      </c>
      <c r="C74" s="29" t="s">
        <v>132</v>
      </c>
      <c r="D74" s="25" t="s">
        <v>49</v>
      </c>
      <c r="E74" s="30" t="s">
        <v>133</v>
      </c>
      <c r="F74" s="31" t="s">
        <v>79</v>
      </c>
      <c r="G74" s="32">
        <v>756</v>
      </c>
      <c r="H74" s="33">
        <v>0</v>
      </c>
      <c r="I74" s="33">
        <f>ROUND(ROUND(H74,2)*ROUND(G74,3),2)</f>
        <v>0</v>
      </c>
      <c r="J74" s="31" t="s">
        <v>65</v>
      </c>
      <c r="O74">
        <f>(I74*21)/100</f>
        <v>0</v>
      </c>
      <c r="P74" t="s">
        <v>23</v>
      </c>
    </row>
    <row r="75" spans="1:18" x14ac:dyDescent="0.2">
      <c r="A75" s="34" t="s">
        <v>52</v>
      </c>
      <c r="E75" s="35" t="s">
        <v>49</v>
      </c>
    </row>
    <row r="76" spans="1:18" x14ac:dyDescent="0.2">
      <c r="A76" s="36" t="s">
        <v>54</v>
      </c>
      <c r="E76" s="37" t="s">
        <v>134</v>
      </c>
    </row>
    <row r="77" spans="1:18" ht="89.25" x14ac:dyDescent="0.2">
      <c r="A77" t="s">
        <v>56</v>
      </c>
      <c r="E77" s="35" t="s">
        <v>135</v>
      </c>
    </row>
    <row r="78" spans="1:18" x14ac:dyDescent="0.2">
      <c r="A78" s="25" t="s">
        <v>47</v>
      </c>
      <c r="B78" s="29" t="s">
        <v>136</v>
      </c>
      <c r="C78" s="29" t="s">
        <v>137</v>
      </c>
      <c r="D78" s="25" t="s">
        <v>49</v>
      </c>
      <c r="E78" s="30" t="s">
        <v>138</v>
      </c>
      <c r="F78" s="31" t="s">
        <v>79</v>
      </c>
      <c r="G78" s="32">
        <v>274</v>
      </c>
      <c r="H78" s="33">
        <v>0</v>
      </c>
      <c r="I78" s="33">
        <f>ROUND(ROUND(H78,2)*ROUND(G78,3),2)</f>
        <v>0</v>
      </c>
      <c r="J78" s="31" t="s">
        <v>65</v>
      </c>
      <c r="O78">
        <f>(I78*21)/100</f>
        <v>0</v>
      </c>
      <c r="P78" t="s">
        <v>23</v>
      </c>
    </row>
    <row r="79" spans="1:18" x14ac:dyDescent="0.2">
      <c r="A79" s="34" t="s">
        <v>52</v>
      </c>
      <c r="E79" s="35" t="s">
        <v>49</v>
      </c>
    </row>
    <row r="80" spans="1:18" x14ac:dyDescent="0.2">
      <c r="A80" s="36" t="s">
        <v>54</v>
      </c>
      <c r="E80" s="37" t="s">
        <v>139</v>
      </c>
    </row>
    <row r="81" spans="1:16" ht="89.25" x14ac:dyDescent="0.2">
      <c r="A81" t="s">
        <v>56</v>
      </c>
      <c r="E81" s="35" t="s">
        <v>135</v>
      </c>
    </row>
    <row r="82" spans="1:16" x14ac:dyDescent="0.2">
      <c r="A82" s="25" t="s">
        <v>47</v>
      </c>
      <c r="B82" s="29" t="s">
        <v>140</v>
      </c>
      <c r="C82" s="29" t="s">
        <v>141</v>
      </c>
      <c r="D82" s="25" t="s">
        <v>49</v>
      </c>
      <c r="E82" s="30" t="s">
        <v>142</v>
      </c>
      <c r="F82" s="31" t="s">
        <v>143</v>
      </c>
      <c r="G82" s="32">
        <v>360</v>
      </c>
      <c r="H82" s="33">
        <v>0</v>
      </c>
      <c r="I82" s="33">
        <f>ROUND(ROUND(H82,2)*ROUND(G82,3),2)</f>
        <v>0</v>
      </c>
      <c r="J82" s="31" t="s">
        <v>65</v>
      </c>
      <c r="O82">
        <f>(I82*21)/100</f>
        <v>0</v>
      </c>
      <c r="P82" t="s">
        <v>23</v>
      </c>
    </row>
    <row r="83" spans="1:16" x14ac:dyDescent="0.2">
      <c r="A83" s="34" t="s">
        <v>52</v>
      </c>
      <c r="E83" s="35" t="s">
        <v>49</v>
      </c>
    </row>
    <row r="84" spans="1:16" x14ac:dyDescent="0.2">
      <c r="A84" s="36" t="s">
        <v>54</v>
      </c>
      <c r="E84" s="37" t="s">
        <v>144</v>
      </c>
    </row>
    <row r="85" spans="1:16" ht="280.5" x14ac:dyDescent="0.2">
      <c r="A85" t="s">
        <v>56</v>
      </c>
      <c r="E85" s="35" t="s">
        <v>145</v>
      </c>
    </row>
    <row r="86" spans="1:16" ht="25.5" x14ac:dyDescent="0.2">
      <c r="A86" s="25" t="s">
        <v>47</v>
      </c>
      <c r="B86" s="29" t="s">
        <v>146</v>
      </c>
      <c r="C86" s="29" t="s">
        <v>147</v>
      </c>
      <c r="D86" s="25" t="s">
        <v>49</v>
      </c>
      <c r="E86" s="30" t="s">
        <v>148</v>
      </c>
      <c r="F86" s="31" t="s">
        <v>143</v>
      </c>
      <c r="G86" s="32">
        <v>1456</v>
      </c>
      <c r="H86" s="33">
        <v>0</v>
      </c>
      <c r="I86" s="33">
        <f>ROUND(ROUND(H86,2)*ROUND(G86,3),2)</f>
        <v>0</v>
      </c>
      <c r="J86" s="31" t="s">
        <v>65</v>
      </c>
      <c r="O86">
        <f>(I86*21)/100</f>
        <v>0</v>
      </c>
      <c r="P86" t="s">
        <v>23</v>
      </c>
    </row>
    <row r="87" spans="1:16" x14ac:dyDescent="0.2">
      <c r="A87" s="34" t="s">
        <v>52</v>
      </c>
      <c r="E87" s="35" t="s">
        <v>49</v>
      </c>
    </row>
    <row r="88" spans="1:16" ht="38.25" x14ac:dyDescent="0.2">
      <c r="A88" s="36" t="s">
        <v>54</v>
      </c>
      <c r="E88" s="37" t="s">
        <v>149</v>
      </c>
    </row>
    <row r="89" spans="1:16" ht="114.75" x14ac:dyDescent="0.2">
      <c r="A89" t="s">
        <v>56</v>
      </c>
      <c r="E89" s="35" t="s">
        <v>150</v>
      </c>
    </row>
    <row r="90" spans="1:16" ht="25.5" x14ac:dyDescent="0.2">
      <c r="A90" s="25" t="s">
        <v>47</v>
      </c>
      <c r="B90" s="29" t="s">
        <v>151</v>
      </c>
      <c r="C90" s="29" t="s">
        <v>152</v>
      </c>
      <c r="D90" s="25" t="s">
        <v>49</v>
      </c>
      <c r="E90" s="30" t="s">
        <v>153</v>
      </c>
      <c r="F90" s="31" t="s">
        <v>70</v>
      </c>
      <c r="G90" s="32">
        <v>49</v>
      </c>
      <c r="H90" s="33">
        <v>0</v>
      </c>
      <c r="I90" s="33">
        <f>ROUND(ROUND(H90,2)*ROUND(G90,3),2)</f>
        <v>0</v>
      </c>
      <c r="J90" s="31" t="s">
        <v>65</v>
      </c>
      <c r="O90">
        <f>(I90*21)/100</f>
        <v>0</v>
      </c>
      <c r="P90" t="s">
        <v>23</v>
      </c>
    </row>
    <row r="91" spans="1:16" x14ac:dyDescent="0.2">
      <c r="A91" s="34" t="s">
        <v>52</v>
      </c>
      <c r="E91" s="35" t="s">
        <v>49</v>
      </c>
    </row>
    <row r="92" spans="1:16" x14ac:dyDescent="0.2">
      <c r="A92" s="36" t="s">
        <v>54</v>
      </c>
      <c r="E92" s="37" t="s">
        <v>154</v>
      </c>
    </row>
    <row r="93" spans="1:16" ht="153" x14ac:dyDescent="0.2">
      <c r="A93" t="s">
        <v>56</v>
      </c>
      <c r="E93" s="35" t="s">
        <v>155</v>
      </c>
    </row>
    <row r="94" spans="1:16" x14ac:dyDescent="0.2">
      <c r="A94" s="25" t="s">
        <v>47</v>
      </c>
      <c r="B94" s="29" t="s">
        <v>156</v>
      </c>
      <c r="C94" s="29" t="s">
        <v>157</v>
      </c>
      <c r="D94" s="25" t="s">
        <v>49</v>
      </c>
      <c r="E94" s="30" t="s">
        <v>158</v>
      </c>
      <c r="F94" s="31" t="s">
        <v>143</v>
      </c>
      <c r="G94" s="32">
        <v>73</v>
      </c>
      <c r="H94" s="33">
        <v>0</v>
      </c>
      <c r="I94" s="33">
        <f>ROUND(ROUND(H94,2)*ROUND(G94,3),2)</f>
        <v>0</v>
      </c>
      <c r="J94" s="31" t="s">
        <v>65</v>
      </c>
      <c r="O94">
        <f>(I94*21)/100</f>
        <v>0</v>
      </c>
      <c r="P94" t="s">
        <v>23</v>
      </c>
    </row>
    <row r="95" spans="1:16" x14ac:dyDescent="0.2">
      <c r="A95" s="34" t="s">
        <v>52</v>
      </c>
      <c r="E95" s="35" t="s">
        <v>49</v>
      </c>
    </row>
    <row r="96" spans="1:16" x14ac:dyDescent="0.2">
      <c r="A96" s="36" t="s">
        <v>54</v>
      </c>
      <c r="E96" s="37" t="s">
        <v>159</v>
      </c>
    </row>
    <row r="97" spans="1:18" ht="153" x14ac:dyDescent="0.2">
      <c r="A97" t="s">
        <v>56</v>
      </c>
      <c r="E97" s="35" t="s">
        <v>160</v>
      </c>
    </row>
    <row r="98" spans="1:18" x14ac:dyDescent="0.2">
      <c r="A98" s="25" t="s">
        <v>47</v>
      </c>
      <c r="B98" s="29" t="s">
        <v>161</v>
      </c>
      <c r="C98" s="29" t="s">
        <v>162</v>
      </c>
      <c r="D98" s="25" t="s">
        <v>49</v>
      </c>
      <c r="E98" s="30" t="s">
        <v>163</v>
      </c>
      <c r="F98" s="31" t="s">
        <v>164</v>
      </c>
      <c r="G98" s="32">
        <v>1380</v>
      </c>
      <c r="H98" s="33">
        <v>0</v>
      </c>
      <c r="I98" s="33">
        <f>ROUND(ROUND(H98,2)*ROUND(G98,3),2)</f>
        <v>0</v>
      </c>
      <c r="J98" s="31" t="s">
        <v>65</v>
      </c>
      <c r="O98">
        <f>(I98*21)/100</f>
        <v>0</v>
      </c>
      <c r="P98" t="s">
        <v>23</v>
      </c>
    </row>
    <row r="99" spans="1:18" x14ac:dyDescent="0.2">
      <c r="A99" s="34" t="s">
        <v>52</v>
      </c>
      <c r="E99" s="35" t="s">
        <v>49</v>
      </c>
    </row>
    <row r="100" spans="1:18" x14ac:dyDescent="0.2">
      <c r="A100" s="36" t="s">
        <v>54</v>
      </c>
      <c r="E100" s="37" t="s">
        <v>165</v>
      </c>
    </row>
    <row r="101" spans="1:18" ht="153" x14ac:dyDescent="0.2">
      <c r="A101" t="s">
        <v>56</v>
      </c>
      <c r="E101" s="35" t="s">
        <v>166</v>
      </c>
    </row>
    <row r="102" spans="1:18" x14ac:dyDescent="0.2">
      <c r="A102" s="25" t="s">
        <v>47</v>
      </c>
      <c r="B102" s="29" t="s">
        <v>167</v>
      </c>
      <c r="C102" s="29" t="s">
        <v>168</v>
      </c>
      <c r="D102" s="25" t="s">
        <v>49</v>
      </c>
      <c r="E102" s="30" t="s">
        <v>169</v>
      </c>
      <c r="F102" s="31" t="s">
        <v>164</v>
      </c>
      <c r="G102" s="32">
        <v>1380</v>
      </c>
      <c r="H102" s="33">
        <v>0</v>
      </c>
      <c r="I102" s="33">
        <f>ROUND(ROUND(H102,2)*ROUND(G102,3),2)</f>
        <v>0</v>
      </c>
      <c r="J102" s="31" t="s">
        <v>65</v>
      </c>
      <c r="O102">
        <f>(I102*21)/100</f>
        <v>0</v>
      </c>
      <c r="P102" t="s">
        <v>23</v>
      </c>
    </row>
    <row r="103" spans="1:18" x14ac:dyDescent="0.2">
      <c r="A103" s="34" t="s">
        <v>52</v>
      </c>
      <c r="E103" s="35" t="s">
        <v>49</v>
      </c>
    </row>
    <row r="104" spans="1:18" x14ac:dyDescent="0.2">
      <c r="A104" s="36" t="s">
        <v>54</v>
      </c>
      <c r="E104" s="37" t="s">
        <v>165</v>
      </c>
    </row>
    <row r="105" spans="1:18" ht="153" x14ac:dyDescent="0.2">
      <c r="A105" t="s">
        <v>56</v>
      </c>
      <c r="E105" s="35" t="s">
        <v>170</v>
      </c>
    </row>
    <row r="106" spans="1:18" x14ac:dyDescent="0.2">
      <c r="A106" s="25" t="s">
        <v>47</v>
      </c>
      <c r="B106" s="29" t="s">
        <v>171</v>
      </c>
      <c r="C106" s="29" t="s">
        <v>172</v>
      </c>
      <c r="D106" s="25" t="s">
        <v>49</v>
      </c>
      <c r="E106" s="30" t="s">
        <v>173</v>
      </c>
      <c r="F106" s="31" t="s">
        <v>70</v>
      </c>
      <c r="G106" s="32">
        <v>148</v>
      </c>
      <c r="H106" s="33">
        <v>0</v>
      </c>
      <c r="I106" s="33">
        <f>ROUND(ROUND(H106,2)*ROUND(G106,3),2)</f>
        <v>0</v>
      </c>
      <c r="J106" s="31" t="s">
        <v>65</v>
      </c>
      <c r="O106">
        <f>(I106*21)/100</f>
        <v>0</v>
      </c>
      <c r="P106" t="s">
        <v>23</v>
      </c>
    </row>
    <row r="107" spans="1:18" x14ac:dyDescent="0.2">
      <c r="A107" s="34" t="s">
        <v>52</v>
      </c>
      <c r="E107" s="35" t="s">
        <v>174</v>
      </c>
    </row>
    <row r="108" spans="1:18" x14ac:dyDescent="0.2">
      <c r="A108" s="36" t="s">
        <v>54</v>
      </c>
      <c r="E108" s="37" t="s">
        <v>175</v>
      </c>
    </row>
    <row r="109" spans="1:18" ht="102" x14ac:dyDescent="0.2">
      <c r="A109" t="s">
        <v>56</v>
      </c>
      <c r="E109" s="35" t="s">
        <v>176</v>
      </c>
    </row>
    <row r="110" spans="1:18" ht="12.75" customHeight="1" x14ac:dyDescent="0.2">
      <c r="A110" s="12" t="s">
        <v>45</v>
      </c>
      <c r="B110" s="12"/>
      <c r="C110" s="38" t="s">
        <v>82</v>
      </c>
      <c r="D110" s="12"/>
      <c r="E110" s="27" t="s">
        <v>177</v>
      </c>
      <c r="F110" s="12"/>
      <c r="G110" s="12"/>
      <c r="H110" s="12"/>
      <c r="I110" s="39">
        <f>0+Q110</f>
        <v>0</v>
      </c>
      <c r="J110" s="12"/>
      <c r="O110">
        <f>0+R110</f>
        <v>0</v>
      </c>
      <c r="Q110">
        <f>0+I111+I115+I119+I123+I127+I131+I135+I139+I143+I147</f>
        <v>0</v>
      </c>
      <c r="R110">
        <f>0+O111+O115+O119+O123+O127+O131+O135+O139+O143+O147</f>
        <v>0</v>
      </c>
    </row>
    <row r="111" spans="1:18" x14ac:dyDescent="0.2">
      <c r="A111" s="25" t="s">
        <v>47</v>
      </c>
      <c r="B111" s="29" t="s">
        <v>178</v>
      </c>
      <c r="C111" s="29" t="s">
        <v>179</v>
      </c>
      <c r="D111" s="25" t="s">
        <v>49</v>
      </c>
      <c r="E111" s="30" t="s">
        <v>180</v>
      </c>
      <c r="F111" s="31" t="s">
        <v>70</v>
      </c>
      <c r="G111" s="32">
        <v>1</v>
      </c>
      <c r="H111" s="33">
        <v>0</v>
      </c>
      <c r="I111" s="33">
        <f>ROUND(ROUND(H111,2)*ROUND(G111,3),2)</f>
        <v>0</v>
      </c>
      <c r="J111" s="31" t="s">
        <v>65</v>
      </c>
      <c r="O111">
        <f>(I111*21)/100</f>
        <v>0</v>
      </c>
      <c r="P111" t="s">
        <v>23</v>
      </c>
    </row>
    <row r="112" spans="1:18" x14ac:dyDescent="0.2">
      <c r="A112" s="34" t="s">
        <v>52</v>
      </c>
      <c r="E112" s="35" t="s">
        <v>49</v>
      </c>
    </row>
    <row r="113" spans="1:16" x14ac:dyDescent="0.2">
      <c r="A113" s="36" t="s">
        <v>54</v>
      </c>
      <c r="E113" s="37" t="s">
        <v>71</v>
      </c>
    </row>
    <row r="114" spans="1:16" ht="76.5" x14ac:dyDescent="0.2">
      <c r="A114" t="s">
        <v>56</v>
      </c>
      <c r="E114" s="35" t="s">
        <v>181</v>
      </c>
    </row>
    <row r="115" spans="1:16" x14ac:dyDescent="0.2">
      <c r="A115" s="25" t="s">
        <v>47</v>
      </c>
      <c r="B115" s="29" t="s">
        <v>182</v>
      </c>
      <c r="C115" s="29" t="s">
        <v>183</v>
      </c>
      <c r="D115" s="25" t="s">
        <v>49</v>
      </c>
      <c r="E115" s="30" t="s">
        <v>184</v>
      </c>
      <c r="F115" s="31" t="s">
        <v>185</v>
      </c>
      <c r="G115" s="32">
        <v>1</v>
      </c>
      <c r="H115" s="33">
        <v>0</v>
      </c>
      <c r="I115" s="33">
        <f>ROUND(ROUND(H115,2)*ROUND(G115,3),2)</f>
        <v>0</v>
      </c>
      <c r="J115" s="31" t="s">
        <v>65</v>
      </c>
      <c r="O115">
        <f>(I115*21)/100</f>
        <v>0</v>
      </c>
      <c r="P115" t="s">
        <v>23</v>
      </c>
    </row>
    <row r="116" spans="1:16" x14ac:dyDescent="0.2">
      <c r="A116" s="34" t="s">
        <v>52</v>
      </c>
      <c r="E116" s="35" t="s">
        <v>49</v>
      </c>
    </row>
    <row r="117" spans="1:16" x14ac:dyDescent="0.2">
      <c r="A117" s="36" t="s">
        <v>54</v>
      </c>
      <c r="E117" s="37" t="s">
        <v>71</v>
      </c>
    </row>
    <row r="118" spans="1:16" ht="76.5" x14ac:dyDescent="0.2">
      <c r="A118" t="s">
        <v>56</v>
      </c>
      <c r="E118" s="35" t="s">
        <v>186</v>
      </c>
    </row>
    <row r="119" spans="1:16" x14ac:dyDescent="0.2">
      <c r="A119" s="25" t="s">
        <v>47</v>
      </c>
      <c r="B119" s="29" t="s">
        <v>187</v>
      </c>
      <c r="C119" s="29" t="s">
        <v>188</v>
      </c>
      <c r="D119" s="25" t="s">
        <v>49</v>
      </c>
      <c r="E119" s="30" t="s">
        <v>189</v>
      </c>
      <c r="F119" s="31" t="s">
        <v>185</v>
      </c>
      <c r="G119" s="32">
        <v>1</v>
      </c>
      <c r="H119" s="33">
        <v>0</v>
      </c>
      <c r="I119" s="33">
        <f>ROUND(ROUND(H119,2)*ROUND(G119,3),2)</f>
        <v>0</v>
      </c>
      <c r="J119" s="31" t="s">
        <v>65</v>
      </c>
      <c r="O119">
        <f>(I119*21)/100</f>
        <v>0</v>
      </c>
      <c r="P119" t="s">
        <v>23</v>
      </c>
    </row>
    <row r="120" spans="1:16" x14ac:dyDescent="0.2">
      <c r="A120" s="34" t="s">
        <v>52</v>
      </c>
      <c r="E120" s="35" t="s">
        <v>49</v>
      </c>
    </row>
    <row r="121" spans="1:16" x14ac:dyDescent="0.2">
      <c r="A121" s="36" t="s">
        <v>54</v>
      </c>
      <c r="E121" s="37" t="s">
        <v>71</v>
      </c>
    </row>
    <row r="122" spans="1:16" ht="204" x14ac:dyDescent="0.2">
      <c r="A122" t="s">
        <v>56</v>
      </c>
      <c r="E122" s="35" t="s">
        <v>190</v>
      </c>
    </row>
    <row r="123" spans="1:16" x14ac:dyDescent="0.2">
      <c r="A123" s="25" t="s">
        <v>47</v>
      </c>
      <c r="B123" s="29" t="s">
        <v>191</v>
      </c>
      <c r="C123" s="29" t="s">
        <v>192</v>
      </c>
      <c r="D123" s="25" t="s">
        <v>49</v>
      </c>
      <c r="E123" s="30" t="s">
        <v>193</v>
      </c>
      <c r="F123" s="31" t="s">
        <v>70</v>
      </c>
      <c r="G123" s="32">
        <v>1</v>
      </c>
      <c r="H123" s="33">
        <v>0</v>
      </c>
      <c r="I123" s="33">
        <f>ROUND(ROUND(H123,2)*ROUND(G123,3),2)</f>
        <v>0</v>
      </c>
      <c r="J123" s="31" t="s">
        <v>65</v>
      </c>
      <c r="O123">
        <f>(I123*21)/100</f>
        <v>0</v>
      </c>
      <c r="P123" t="s">
        <v>23</v>
      </c>
    </row>
    <row r="124" spans="1:16" x14ac:dyDescent="0.2">
      <c r="A124" s="34" t="s">
        <v>52</v>
      </c>
      <c r="E124" s="35" t="s">
        <v>49</v>
      </c>
    </row>
    <row r="125" spans="1:16" x14ac:dyDescent="0.2">
      <c r="A125" s="36" t="s">
        <v>54</v>
      </c>
      <c r="E125" s="37" t="s">
        <v>71</v>
      </c>
    </row>
    <row r="126" spans="1:16" ht="102" x14ac:dyDescent="0.2">
      <c r="A126" t="s">
        <v>56</v>
      </c>
      <c r="E126" s="35" t="s">
        <v>194</v>
      </c>
    </row>
    <row r="127" spans="1:16" x14ac:dyDescent="0.2">
      <c r="A127" s="25" t="s">
        <v>47</v>
      </c>
      <c r="B127" s="29" t="s">
        <v>195</v>
      </c>
      <c r="C127" s="29" t="s">
        <v>196</v>
      </c>
      <c r="D127" s="25" t="s">
        <v>49</v>
      </c>
      <c r="E127" s="30" t="s">
        <v>197</v>
      </c>
      <c r="F127" s="31" t="s">
        <v>70</v>
      </c>
      <c r="G127" s="32">
        <v>1</v>
      </c>
      <c r="H127" s="33">
        <v>0</v>
      </c>
      <c r="I127" s="33">
        <f>ROUND(ROUND(H127,2)*ROUND(G127,3),2)</f>
        <v>0</v>
      </c>
      <c r="J127" s="31" t="s">
        <v>65</v>
      </c>
      <c r="O127">
        <f>(I127*21)/100</f>
        <v>0</v>
      </c>
      <c r="P127" t="s">
        <v>23</v>
      </c>
    </row>
    <row r="128" spans="1:16" x14ac:dyDescent="0.2">
      <c r="A128" s="34" t="s">
        <v>52</v>
      </c>
      <c r="E128" s="35" t="s">
        <v>49</v>
      </c>
    </row>
    <row r="129" spans="1:16" x14ac:dyDescent="0.2">
      <c r="A129" s="36" t="s">
        <v>54</v>
      </c>
      <c r="E129" s="37" t="s">
        <v>71</v>
      </c>
    </row>
    <row r="130" spans="1:16" ht="127.5" x14ac:dyDescent="0.2">
      <c r="A130" t="s">
        <v>56</v>
      </c>
      <c r="E130" s="35" t="s">
        <v>198</v>
      </c>
    </row>
    <row r="131" spans="1:16" x14ac:dyDescent="0.2">
      <c r="A131" s="25" t="s">
        <v>47</v>
      </c>
      <c r="B131" s="29" t="s">
        <v>199</v>
      </c>
      <c r="C131" s="29" t="s">
        <v>200</v>
      </c>
      <c r="D131" s="25" t="s">
        <v>49</v>
      </c>
      <c r="E131" s="30" t="s">
        <v>201</v>
      </c>
      <c r="F131" s="31" t="s">
        <v>70</v>
      </c>
      <c r="G131" s="32">
        <v>1</v>
      </c>
      <c r="H131" s="33">
        <v>0</v>
      </c>
      <c r="I131" s="33">
        <f>ROUND(ROUND(H131,2)*ROUND(G131,3),2)</f>
        <v>0</v>
      </c>
      <c r="J131" s="31" t="s">
        <v>65</v>
      </c>
      <c r="O131">
        <f>(I131*21)/100</f>
        <v>0</v>
      </c>
      <c r="P131" t="s">
        <v>23</v>
      </c>
    </row>
    <row r="132" spans="1:16" x14ac:dyDescent="0.2">
      <c r="A132" s="34" t="s">
        <v>52</v>
      </c>
      <c r="E132" s="35" t="s">
        <v>49</v>
      </c>
    </row>
    <row r="133" spans="1:16" x14ac:dyDescent="0.2">
      <c r="A133" s="36" t="s">
        <v>54</v>
      </c>
      <c r="E133" s="37" t="s">
        <v>71</v>
      </c>
    </row>
    <row r="134" spans="1:16" ht="127.5" x14ac:dyDescent="0.2">
      <c r="A134" t="s">
        <v>56</v>
      </c>
      <c r="E134" s="35" t="s">
        <v>202</v>
      </c>
    </row>
    <row r="135" spans="1:16" x14ac:dyDescent="0.2">
      <c r="A135" s="25" t="s">
        <v>47</v>
      </c>
      <c r="B135" s="29" t="s">
        <v>203</v>
      </c>
      <c r="C135" s="29" t="s">
        <v>204</v>
      </c>
      <c r="D135" s="25" t="s">
        <v>49</v>
      </c>
      <c r="E135" s="30" t="s">
        <v>205</v>
      </c>
      <c r="F135" s="31" t="s">
        <v>70</v>
      </c>
      <c r="G135" s="32">
        <v>1</v>
      </c>
      <c r="H135" s="33">
        <v>0</v>
      </c>
      <c r="I135" s="33">
        <f>ROUND(ROUND(H135,2)*ROUND(G135,3),2)</f>
        <v>0</v>
      </c>
      <c r="J135" s="31" t="s">
        <v>65</v>
      </c>
      <c r="O135">
        <f>(I135*21)/100</f>
        <v>0</v>
      </c>
      <c r="P135" t="s">
        <v>23</v>
      </c>
    </row>
    <row r="136" spans="1:16" x14ac:dyDescent="0.2">
      <c r="A136" s="34" t="s">
        <v>52</v>
      </c>
      <c r="E136" s="35" t="s">
        <v>49</v>
      </c>
    </row>
    <row r="137" spans="1:16" x14ac:dyDescent="0.2">
      <c r="A137" s="36" t="s">
        <v>54</v>
      </c>
      <c r="E137" s="37" t="s">
        <v>71</v>
      </c>
    </row>
    <row r="138" spans="1:16" ht="140.25" x14ac:dyDescent="0.2">
      <c r="A138" t="s">
        <v>56</v>
      </c>
      <c r="E138" s="35" t="s">
        <v>206</v>
      </c>
    </row>
    <row r="139" spans="1:16" x14ac:dyDescent="0.2">
      <c r="A139" s="25" t="s">
        <v>47</v>
      </c>
      <c r="B139" s="29" t="s">
        <v>207</v>
      </c>
      <c r="C139" s="29" t="s">
        <v>208</v>
      </c>
      <c r="D139" s="25" t="s">
        <v>49</v>
      </c>
      <c r="E139" s="30" t="s">
        <v>209</v>
      </c>
      <c r="F139" s="31" t="s">
        <v>210</v>
      </c>
      <c r="G139" s="32">
        <v>16</v>
      </c>
      <c r="H139" s="33">
        <v>0</v>
      </c>
      <c r="I139" s="33">
        <f>ROUND(ROUND(H139,2)*ROUND(G139,3),2)</f>
        <v>0</v>
      </c>
      <c r="J139" s="31" t="s">
        <v>65</v>
      </c>
      <c r="O139">
        <f>(I139*21)/100</f>
        <v>0</v>
      </c>
      <c r="P139" t="s">
        <v>23</v>
      </c>
    </row>
    <row r="140" spans="1:16" x14ac:dyDescent="0.2">
      <c r="A140" s="34" t="s">
        <v>52</v>
      </c>
      <c r="E140" s="35" t="s">
        <v>49</v>
      </c>
    </row>
    <row r="141" spans="1:16" x14ac:dyDescent="0.2">
      <c r="A141" s="36" t="s">
        <v>54</v>
      </c>
      <c r="E141" s="37" t="s">
        <v>211</v>
      </c>
    </row>
    <row r="142" spans="1:16" ht="102" x14ac:dyDescent="0.2">
      <c r="A142" t="s">
        <v>56</v>
      </c>
      <c r="E142" s="35" t="s">
        <v>212</v>
      </c>
    </row>
    <row r="143" spans="1:16" x14ac:dyDescent="0.2">
      <c r="A143" s="25" t="s">
        <v>47</v>
      </c>
      <c r="B143" s="29" t="s">
        <v>213</v>
      </c>
      <c r="C143" s="29" t="s">
        <v>214</v>
      </c>
      <c r="D143" s="25" t="s">
        <v>49</v>
      </c>
      <c r="E143" s="30" t="s">
        <v>215</v>
      </c>
      <c r="F143" s="31" t="s">
        <v>210</v>
      </c>
      <c r="G143" s="32">
        <v>16</v>
      </c>
      <c r="H143" s="33">
        <v>0</v>
      </c>
      <c r="I143" s="33">
        <f>ROUND(ROUND(H143,2)*ROUND(G143,3),2)</f>
        <v>0</v>
      </c>
      <c r="J143" s="31" t="s">
        <v>65</v>
      </c>
      <c r="O143">
        <f>(I143*21)/100</f>
        <v>0</v>
      </c>
      <c r="P143" t="s">
        <v>23</v>
      </c>
    </row>
    <row r="144" spans="1:16" x14ac:dyDescent="0.2">
      <c r="A144" s="34" t="s">
        <v>52</v>
      </c>
      <c r="E144" s="35" t="s">
        <v>49</v>
      </c>
    </row>
    <row r="145" spans="1:18" x14ac:dyDescent="0.2">
      <c r="A145" s="36" t="s">
        <v>54</v>
      </c>
      <c r="E145" s="37" t="s">
        <v>211</v>
      </c>
    </row>
    <row r="146" spans="1:18" ht="114.75" x14ac:dyDescent="0.2">
      <c r="A146" t="s">
        <v>56</v>
      </c>
      <c r="E146" s="35" t="s">
        <v>216</v>
      </c>
    </row>
    <row r="147" spans="1:18" x14ac:dyDescent="0.2">
      <c r="A147" s="25" t="s">
        <v>47</v>
      </c>
      <c r="B147" s="29" t="s">
        <v>217</v>
      </c>
      <c r="C147" s="29" t="s">
        <v>218</v>
      </c>
      <c r="D147" s="25" t="s">
        <v>49</v>
      </c>
      <c r="E147" s="30" t="s">
        <v>219</v>
      </c>
      <c r="F147" s="31" t="s">
        <v>70</v>
      </c>
      <c r="G147" s="32">
        <v>1</v>
      </c>
      <c r="H147" s="33">
        <v>0</v>
      </c>
      <c r="I147" s="33">
        <f>ROUND(ROUND(H147,2)*ROUND(G147,3),2)</f>
        <v>0</v>
      </c>
      <c r="J147" s="31" t="s">
        <v>65</v>
      </c>
      <c r="O147">
        <f>(I147*21)/100</f>
        <v>0</v>
      </c>
      <c r="P147" t="s">
        <v>23</v>
      </c>
    </row>
    <row r="148" spans="1:18" x14ac:dyDescent="0.2">
      <c r="A148" s="34" t="s">
        <v>52</v>
      </c>
      <c r="E148" s="35" t="s">
        <v>49</v>
      </c>
    </row>
    <row r="149" spans="1:18" x14ac:dyDescent="0.2">
      <c r="A149" s="36" t="s">
        <v>54</v>
      </c>
      <c r="E149" s="37" t="s">
        <v>71</v>
      </c>
    </row>
    <row r="150" spans="1:18" ht="76.5" x14ac:dyDescent="0.2">
      <c r="A150" t="s">
        <v>56</v>
      </c>
      <c r="E150" s="35" t="s">
        <v>220</v>
      </c>
    </row>
    <row r="151" spans="1:18" ht="12.75" customHeight="1" x14ac:dyDescent="0.2">
      <c r="A151" s="12" t="s">
        <v>45</v>
      </c>
      <c r="B151" s="12"/>
      <c r="C151" s="38" t="s">
        <v>40</v>
      </c>
      <c r="D151" s="12"/>
      <c r="E151" s="27" t="s">
        <v>221</v>
      </c>
      <c r="F151" s="12"/>
      <c r="G151" s="12"/>
      <c r="H151" s="12"/>
      <c r="I151" s="39">
        <f>0+Q151</f>
        <v>0</v>
      </c>
      <c r="J151" s="12"/>
      <c r="O151">
        <f>0+R151</f>
        <v>0</v>
      </c>
      <c r="Q151">
        <f>0+I152+I156+I160+I164+I168+I172</f>
        <v>0</v>
      </c>
      <c r="R151">
        <f>0+O152+O156+O160+O164+O168+O172</f>
        <v>0</v>
      </c>
    </row>
    <row r="152" spans="1:18" x14ac:dyDescent="0.2">
      <c r="A152" s="25" t="s">
        <v>47</v>
      </c>
      <c r="B152" s="29" t="s">
        <v>222</v>
      </c>
      <c r="C152" s="29" t="s">
        <v>223</v>
      </c>
      <c r="D152" s="25" t="s">
        <v>49</v>
      </c>
      <c r="E152" s="30" t="s">
        <v>224</v>
      </c>
      <c r="F152" s="31" t="s">
        <v>70</v>
      </c>
      <c r="G152" s="32">
        <v>4</v>
      </c>
      <c r="H152" s="33">
        <v>0</v>
      </c>
      <c r="I152" s="33">
        <f>ROUND(ROUND(H152,2)*ROUND(G152,3),2)</f>
        <v>0</v>
      </c>
      <c r="J152" s="31" t="s">
        <v>65</v>
      </c>
      <c r="O152">
        <f>(I152*21)/100</f>
        <v>0</v>
      </c>
      <c r="P152" t="s">
        <v>23</v>
      </c>
    </row>
    <row r="153" spans="1:18" x14ac:dyDescent="0.2">
      <c r="A153" s="34" t="s">
        <v>52</v>
      </c>
      <c r="E153" s="35" t="s">
        <v>225</v>
      </c>
    </row>
    <row r="154" spans="1:18" x14ac:dyDescent="0.2">
      <c r="A154" s="36" t="s">
        <v>54</v>
      </c>
      <c r="E154" s="37" t="s">
        <v>226</v>
      </c>
    </row>
    <row r="155" spans="1:18" ht="140.25" x14ac:dyDescent="0.2">
      <c r="A155" t="s">
        <v>56</v>
      </c>
      <c r="E155" s="35" t="s">
        <v>227</v>
      </c>
    </row>
    <row r="156" spans="1:18" x14ac:dyDescent="0.2">
      <c r="A156" s="25" t="s">
        <v>47</v>
      </c>
      <c r="B156" s="29" t="s">
        <v>228</v>
      </c>
      <c r="C156" s="29" t="s">
        <v>229</v>
      </c>
      <c r="D156" s="25" t="s">
        <v>49</v>
      </c>
      <c r="E156" s="30" t="s">
        <v>230</v>
      </c>
      <c r="F156" s="31" t="s">
        <v>70</v>
      </c>
      <c r="G156" s="32">
        <v>4</v>
      </c>
      <c r="H156" s="33">
        <v>0</v>
      </c>
      <c r="I156" s="33">
        <f>ROUND(ROUND(H156,2)*ROUND(G156,3),2)</f>
        <v>0</v>
      </c>
      <c r="J156" s="31" t="s">
        <v>65</v>
      </c>
      <c r="O156">
        <f>(I156*21)/100</f>
        <v>0</v>
      </c>
      <c r="P156" t="s">
        <v>23</v>
      </c>
    </row>
    <row r="157" spans="1:18" x14ac:dyDescent="0.2">
      <c r="A157" s="34" t="s">
        <v>52</v>
      </c>
      <c r="E157" s="35" t="s">
        <v>231</v>
      </c>
    </row>
    <row r="158" spans="1:18" x14ac:dyDescent="0.2">
      <c r="A158" s="36" t="s">
        <v>54</v>
      </c>
      <c r="E158" s="37" t="s">
        <v>226</v>
      </c>
    </row>
    <row r="159" spans="1:18" ht="114.75" x14ac:dyDescent="0.2">
      <c r="A159" t="s">
        <v>56</v>
      </c>
      <c r="E159" s="35" t="s">
        <v>232</v>
      </c>
    </row>
    <row r="160" spans="1:18" x14ac:dyDescent="0.2">
      <c r="A160" s="25" t="s">
        <v>47</v>
      </c>
      <c r="B160" s="29" t="s">
        <v>233</v>
      </c>
      <c r="C160" s="29" t="s">
        <v>234</v>
      </c>
      <c r="D160" s="25" t="s">
        <v>49</v>
      </c>
      <c r="E160" s="30" t="s">
        <v>235</v>
      </c>
      <c r="F160" s="31" t="s">
        <v>64</v>
      </c>
      <c r="G160" s="32">
        <v>132.6</v>
      </c>
      <c r="H160" s="33">
        <v>0</v>
      </c>
      <c r="I160" s="33">
        <f>ROUND(ROUND(H160,2)*ROUND(G160,3),2)</f>
        <v>0</v>
      </c>
      <c r="J160" s="31" t="s">
        <v>65</v>
      </c>
      <c r="O160">
        <f>(I160*21)/100</f>
        <v>0</v>
      </c>
      <c r="P160" t="s">
        <v>23</v>
      </c>
    </row>
    <row r="161" spans="1:18" x14ac:dyDescent="0.2">
      <c r="A161" s="34" t="s">
        <v>52</v>
      </c>
      <c r="E161" s="35" t="s">
        <v>49</v>
      </c>
    </row>
    <row r="162" spans="1:18" x14ac:dyDescent="0.2">
      <c r="A162" s="36" t="s">
        <v>54</v>
      </c>
      <c r="E162" s="37" t="s">
        <v>236</v>
      </c>
    </row>
    <row r="163" spans="1:18" ht="153" x14ac:dyDescent="0.2">
      <c r="A163" t="s">
        <v>56</v>
      </c>
      <c r="E163" s="35" t="s">
        <v>237</v>
      </c>
    </row>
    <row r="164" spans="1:18" x14ac:dyDescent="0.2">
      <c r="A164" s="25" t="s">
        <v>47</v>
      </c>
      <c r="B164" s="29" t="s">
        <v>238</v>
      </c>
      <c r="C164" s="29" t="s">
        <v>239</v>
      </c>
      <c r="D164" s="25" t="s">
        <v>49</v>
      </c>
      <c r="E164" s="30" t="s">
        <v>240</v>
      </c>
      <c r="F164" s="31" t="s">
        <v>79</v>
      </c>
      <c r="G164" s="32">
        <v>684</v>
      </c>
      <c r="H164" s="33">
        <v>0</v>
      </c>
      <c r="I164" s="33">
        <f>ROUND(ROUND(H164,2)*ROUND(G164,3),2)</f>
        <v>0</v>
      </c>
      <c r="J164" s="31" t="s">
        <v>65</v>
      </c>
      <c r="O164">
        <f>(I164*21)/100</f>
        <v>0</v>
      </c>
      <c r="P164" t="s">
        <v>23</v>
      </c>
    </row>
    <row r="165" spans="1:18" x14ac:dyDescent="0.2">
      <c r="A165" s="34" t="s">
        <v>52</v>
      </c>
      <c r="E165" s="35" t="s">
        <v>49</v>
      </c>
    </row>
    <row r="166" spans="1:18" x14ac:dyDescent="0.2">
      <c r="A166" s="36" t="s">
        <v>54</v>
      </c>
      <c r="E166" s="37" t="s">
        <v>241</v>
      </c>
    </row>
    <row r="167" spans="1:18" ht="140.25" x14ac:dyDescent="0.2">
      <c r="A167" t="s">
        <v>56</v>
      </c>
      <c r="E167" s="35" t="s">
        <v>242</v>
      </c>
    </row>
    <row r="168" spans="1:18" ht="25.5" x14ac:dyDescent="0.2">
      <c r="A168" s="25" t="s">
        <v>47</v>
      </c>
      <c r="B168" s="29" t="s">
        <v>243</v>
      </c>
      <c r="C168" s="29" t="s">
        <v>244</v>
      </c>
      <c r="D168" s="25" t="s">
        <v>49</v>
      </c>
      <c r="E168" s="30" t="s">
        <v>245</v>
      </c>
      <c r="F168" s="31" t="s">
        <v>143</v>
      </c>
      <c r="G168" s="32">
        <v>908</v>
      </c>
      <c r="H168" s="33">
        <v>0</v>
      </c>
      <c r="I168" s="33">
        <f>ROUND(ROUND(H168,2)*ROUND(G168,3),2)</f>
        <v>0</v>
      </c>
      <c r="J168" s="31" t="s">
        <v>65</v>
      </c>
      <c r="O168">
        <f>(I168*21)/100</f>
        <v>0</v>
      </c>
      <c r="P168" t="s">
        <v>23</v>
      </c>
    </row>
    <row r="169" spans="1:18" x14ac:dyDescent="0.2">
      <c r="A169" s="34" t="s">
        <v>52</v>
      </c>
      <c r="E169" s="35" t="s">
        <v>246</v>
      </c>
    </row>
    <row r="170" spans="1:18" x14ac:dyDescent="0.2">
      <c r="A170" s="36" t="s">
        <v>54</v>
      </c>
      <c r="E170" s="37" t="s">
        <v>247</v>
      </c>
    </row>
    <row r="171" spans="1:18" ht="178.5" x14ac:dyDescent="0.2">
      <c r="A171" t="s">
        <v>56</v>
      </c>
      <c r="E171" s="35" t="s">
        <v>248</v>
      </c>
    </row>
    <row r="172" spans="1:18" x14ac:dyDescent="0.2">
      <c r="A172" s="25" t="s">
        <v>47</v>
      </c>
      <c r="B172" s="29" t="s">
        <v>249</v>
      </c>
      <c r="C172" s="29" t="s">
        <v>250</v>
      </c>
      <c r="D172" s="25" t="s">
        <v>49</v>
      </c>
      <c r="E172" s="30" t="s">
        <v>251</v>
      </c>
      <c r="F172" s="31" t="s">
        <v>70</v>
      </c>
      <c r="G172" s="32">
        <v>4</v>
      </c>
      <c r="H172" s="33">
        <v>0</v>
      </c>
      <c r="I172" s="33">
        <f>ROUND(ROUND(H172,2)*ROUND(G172,3),2)</f>
        <v>0</v>
      </c>
      <c r="J172" s="31" t="s">
        <v>65</v>
      </c>
      <c r="O172">
        <f>(I172*21)/100</f>
        <v>0</v>
      </c>
      <c r="P172" t="s">
        <v>23</v>
      </c>
    </row>
    <row r="173" spans="1:18" x14ac:dyDescent="0.2">
      <c r="A173" s="34" t="s">
        <v>52</v>
      </c>
      <c r="E173" s="35" t="s">
        <v>225</v>
      </c>
    </row>
    <row r="174" spans="1:18" x14ac:dyDescent="0.2">
      <c r="A174" s="36" t="s">
        <v>54</v>
      </c>
      <c r="E174" s="37" t="s">
        <v>226</v>
      </c>
    </row>
    <row r="175" spans="1:18" ht="127.5" x14ac:dyDescent="0.2">
      <c r="A175" t="s">
        <v>56</v>
      </c>
      <c r="E175" s="35" t="s">
        <v>252</v>
      </c>
    </row>
    <row r="176" spans="1:18" ht="12.75" customHeight="1" x14ac:dyDescent="0.2">
      <c r="A176" s="12" t="s">
        <v>45</v>
      </c>
      <c r="B176" s="12"/>
      <c r="C176" s="38" t="s">
        <v>253</v>
      </c>
      <c r="D176" s="12"/>
      <c r="E176" s="27" t="s">
        <v>254</v>
      </c>
      <c r="F176" s="12"/>
      <c r="G176" s="12"/>
      <c r="H176" s="12"/>
      <c r="I176" s="39">
        <f>0+Q176</f>
        <v>0</v>
      </c>
      <c r="J176" s="12"/>
      <c r="O176">
        <f>0+R176</f>
        <v>0</v>
      </c>
      <c r="Q176">
        <f>0+I177+I181+I185+I189+I193+I197+I201+I205+I209+I213</f>
        <v>0</v>
      </c>
      <c r="R176">
        <f>0+O177+O181+O185+O189+O193+O197+O201+O205+O209+O213</f>
        <v>0</v>
      </c>
    </row>
    <row r="177" spans="1:16" ht="25.5" x14ac:dyDescent="0.2">
      <c r="A177" s="25" t="s">
        <v>47</v>
      </c>
      <c r="B177" s="29" t="s">
        <v>255</v>
      </c>
      <c r="C177" s="29" t="s">
        <v>256</v>
      </c>
      <c r="D177" s="25" t="s">
        <v>257</v>
      </c>
      <c r="E177" s="30" t="s">
        <v>258</v>
      </c>
      <c r="F177" s="31" t="s">
        <v>259</v>
      </c>
      <c r="G177" s="32">
        <v>2023.2</v>
      </c>
      <c r="H177" s="33">
        <v>0</v>
      </c>
      <c r="I177" s="33">
        <f>ROUND(ROUND(H177,2)*ROUND(G177,3),2)</f>
        <v>0</v>
      </c>
      <c r="J177" s="31"/>
      <c r="O177">
        <f>(I177*21)/100</f>
        <v>0</v>
      </c>
      <c r="P177" t="s">
        <v>23</v>
      </c>
    </row>
    <row r="178" spans="1:16" ht="38.25" x14ac:dyDescent="0.2">
      <c r="A178" s="34" t="s">
        <v>52</v>
      </c>
      <c r="E178" s="35" t="s">
        <v>260</v>
      </c>
    </row>
    <row r="179" spans="1:16" x14ac:dyDescent="0.2">
      <c r="A179" s="36" t="s">
        <v>54</v>
      </c>
      <c r="E179" s="37" t="s">
        <v>261</v>
      </c>
    </row>
    <row r="180" spans="1:16" ht="153" x14ac:dyDescent="0.2">
      <c r="A180" t="s">
        <v>56</v>
      </c>
      <c r="E180" s="35" t="s">
        <v>262</v>
      </c>
    </row>
    <row r="181" spans="1:16" ht="25.5" x14ac:dyDescent="0.2">
      <c r="A181" s="25" t="s">
        <v>47</v>
      </c>
      <c r="B181" s="29" t="s">
        <v>263</v>
      </c>
      <c r="C181" s="29" t="s">
        <v>264</v>
      </c>
      <c r="D181" s="25" t="s">
        <v>257</v>
      </c>
      <c r="E181" s="30" t="s">
        <v>265</v>
      </c>
      <c r="F181" s="31" t="s">
        <v>259</v>
      </c>
      <c r="G181" s="32">
        <v>969.6</v>
      </c>
      <c r="H181" s="33">
        <v>0</v>
      </c>
      <c r="I181" s="33">
        <f>ROUND(ROUND(H181,2)*ROUND(G181,3),2)</f>
        <v>0</v>
      </c>
      <c r="J181" s="31"/>
      <c r="O181">
        <f>(I181*21)/100</f>
        <v>0</v>
      </c>
      <c r="P181" t="s">
        <v>23</v>
      </c>
    </row>
    <row r="182" spans="1:16" ht="38.25" x14ac:dyDescent="0.2">
      <c r="A182" s="34" t="s">
        <v>52</v>
      </c>
      <c r="E182" s="35" t="s">
        <v>260</v>
      </c>
    </row>
    <row r="183" spans="1:16" x14ac:dyDescent="0.2">
      <c r="A183" s="36" t="s">
        <v>54</v>
      </c>
      <c r="E183" s="37" t="s">
        <v>266</v>
      </c>
    </row>
    <row r="184" spans="1:16" ht="153" x14ac:dyDescent="0.2">
      <c r="A184" t="s">
        <v>56</v>
      </c>
      <c r="E184" s="35" t="s">
        <v>262</v>
      </c>
    </row>
    <row r="185" spans="1:16" ht="25.5" x14ac:dyDescent="0.2">
      <c r="A185" s="25" t="s">
        <v>47</v>
      </c>
      <c r="B185" s="29" t="s">
        <v>267</v>
      </c>
      <c r="C185" s="29" t="s">
        <v>268</v>
      </c>
      <c r="D185" s="25" t="s">
        <v>257</v>
      </c>
      <c r="E185" s="30" t="s">
        <v>269</v>
      </c>
      <c r="F185" s="31" t="s">
        <v>259</v>
      </c>
      <c r="G185" s="32">
        <v>10</v>
      </c>
      <c r="H185" s="33">
        <v>0</v>
      </c>
      <c r="I185" s="33">
        <f>ROUND(ROUND(H185,2)*ROUND(G185,3),2)</f>
        <v>0</v>
      </c>
      <c r="J185" s="31"/>
      <c r="O185">
        <f>(I185*21)/100</f>
        <v>0</v>
      </c>
      <c r="P185" t="s">
        <v>23</v>
      </c>
    </row>
    <row r="186" spans="1:16" ht="38.25" x14ac:dyDescent="0.2">
      <c r="A186" s="34" t="s">
        <v>52</v>
      </c>
      <c r="E186" s="35" t="s">
        <v>270</v>
      </c>
    </row>
    <row r="187" spans="1:16" ht="51" x14ac:dyDescent="0.2">
      <c r="A187" s="36" t="s">
        <v>54</v>
      </c>
      <c r="E187" s="37" t="s">
        <v>271</v>
      </c>
    </row>
    <row r="188" spans="1:16" ht="153" x14ac:dyDescent="0.2">
      <c r="A188" t="s">
        <v>56</v>
      </c>
      <c r="E188" s="35" t="s">
        <v>272</v>
      </c>
    </row>
    <row r="189" spans="1:16" ht="25.5" x14ac:dyDescent="0.2">
      <c r="A189" s="25" t="s">
        <v>47</v>
      </c>
      <c r="B189" s="29" t="s">
        <v>273</v>
      </c>
      <c r="C189" s="29" t="s">
        <v>274</v>
      </c>
      <c r="D189" s="25" t="s">
        <v>257</v>
      </c>
      <c r="E189" s="30" t="s">
        <v>275</v>
      </c>
      <c r="F189" s="31" t="s">
        <v>259</v>
      </c>
      <c r="G189" s="32">
        <v>12.91</v>
      </c>
      <c r="H189" s="33">
        <v>0</v>
      </c>
      <c r="I189" s="33">
        <f>ROUND(ROUND(H189,2)*ROUND(G189,3),2)</f>
        <v>0</v>
      </c>
      <c r="J189" s="31"/>
      <c r="O189">
        <f>(I189*21)/100</f>
        <v>0</v>
      </c>
      <c r="P189" t="s">
        <v>23</v>
      </c>
    </row>
    <row r="190" spans="1:16" ht="38.25" x14ac:dyDescent="0.2">
      <c r="A190" s="34" t="s">
        <v>52</v>
      </c>
      <c r="E190" s="35" t="s">
        <v>276</v>
      </c>
    </row>
    <row r="191" spans="1:16" x14ac:dyDescent="0.2">
      <c r="A191" s="36" t="s">
        <v>54</v>
      </c>
      <c r="E191" s="37" t="s">
        <v>277</v>
      </c>
    </row>
    <row r="192" spans="1:16" ht="153" x14ac:dyDescent="0.2">
      <c r="A192" t="s">
        <v>56</v>
      </c>
      <c r="E192" s="35" t="s">
        <v>262</v>
      </c>
    </row>
    <row r="193" spans="1:16" ht="25.5" x14ac:dyDescent="0.2">
      <c r="A193" s="25" t="s">
        <v>47</v>
      </c>
      <c r="B193" s="29" t="s">
        <v>278</v>
      </c>
      <c r="C193" s="29" t="s">
        <v>279</v>
      </c>
      <c r="D193" s="25" t="s">
        <v>257</v>
      </c>
      <c r="E193" s="30" t="s">
        <v>280</v>
      </c>
      <c r="F193" s="31" t="s">
        <v>259</v>
      </c>
      <c r="G193" s="32">
        <v>0.502</v>
      </c>
      <c r="H193" s="33">
        <v>0</v>
      </c>
      <c r="I193" s="33">
        <f>ROUND(ROUND(H193,2)*ROUND(G193,3),2)</f>
        <v>0</v>
      </c>
      <c r="J193" s="31"/>
      <c r="O193">
        <f>(I193*21)/100</f>
        <v>0</v>
      </c>
      <c r="P193" t="s">
        <v>23</v>
      </c>
    </row>
    <row r="194" spans="1:16" ht="25.5" x14ac:dyDescent="0.2">
      <c r="A194" s="34" t="s">
        <v>52</v>
      </c>
      <c r="E194" s="35" t="s">
        <v>281</v>
      </c>
    </row>
    <row r="195" spans="1:16" x14ac:dyDescent="0.2">
      <c r="A195" s="36" t="s">
        <v>54</v>
      </c>
      <c r="E195" s="37" t="s">
        <v>282</v>
      </c>
    </row>
    <row r="196" spans="1:16" ht="153" x14ac:dyDescent="0.2">
      <c r="A196" t="s">
        <v>56</v>
      </c>
      <c r="E196" s="35" t="s">
        <v>262</v>
      </c>
    </row>
    <row r="197" spans="1:16" ht="38.25" x14ac:dyDescent="0.2">
      <c r="A197" s="25" t="s">
        <v>47</v>
      </c>
      <c r="B197" s="29" t="s">
        <v>283</v>
      </c>
      <c r="C197" s="29" t="s">
        <v>284</v>
      </c>
      <c r="D197" s="25" t="s">
        <v>257</v>
      </c>
      <c r="E197" s="30" t="s">
        <v>285</v>
      </c>
      <c r="F197" s="31" t="s">
        <v>259</v>
      </c>
      <c r="G197" s="32">
        <v>138.5</v>
      </c>
      <c r="H197" s="33">
        <v>0</v>
      </c>
      <c r="I197" s="33">
        <f>ROUND(ROUND(H197,2)*ROUND(G197,3),2)</f>
        <v>0</v>
      </c>
      <c r="J197" s="31"/>
      <c r="O197">
        <f>(I197*21)/100</f>
        <v>0</v>
      </c>
      <c r="P197" t="s">
        <v>23</v>
      </c>
    </row>
    <row r="198" spans="1:16" ht="63.75" x14ac:dyDescent="0.2">
      <c r="A198" s="34" t="s">
        <v>52</v>
      </c>
      <c r="E198" s="35" t="s">
        <v>286</v>
      </c>
    </row>
    <row r="199" spans="1:16" x14ac:dyDescent="0.2">
      <c r="A199" s="36" t="s">
        <v>54</v>
      </c>
      <c r="E199" s="37" t="s">
        <v>287</v>
      </c>
    </row>
    <row r="200" spans="1:16" ht="153" x14ac:dyDescent="0.2">
      <c r="A200" t="s">
        <v>56</v>
      </c>
      <c r="E200" s="35" t="s">
        <v>262</v>
      </c>
    </row>
    <row r="201" spans="1:16" ht="38.25" x14ac:dyDescent="0.2">
      <c r="A201" s="25" t="s">
        <v>47</v>
      </c>
      <c r="B201" s="29" t="s">
        <v>288</v>
      </c>
      <c r="C201" s="29" t="s">
        <v>289</v>
      </c>
      <c r="D201" s="25" t="s">
        <v>257</v>
      </c>
      <c r="E201" s="30" t="s">
        <v>290</v>
      </c>
      <c r="F201" s="31" t="s">
        <v>259</v>
      </c>
      <c r="G201" s="32">
        <v>277</v>
      </c>
      <c r="H201" s="33">
        <v>0</v>
      </c>
      <c r="I201" s="33">
        <f>ROUND(ROUND(H201,2)*ROUND(G201,3),2)</f>
        <v>0</v>
      </c>
      <c r="J201" s="31"/>
      <c r="O201">
        <f>(I201*21)/100</f>
        <v>0</v>
      </c>
      <c r="P201" t="s">
        <v>23</v>
      </c>
    </row>
    <row r="202" spans="1:16" ht="51" x14ac:dyDescent="0.2">
      <c r="A202" s="34" t="s">
        <v>52</v>
      </c>
      <c r="E202" s="35" t="s">
        <v>291</v>
      </c>
    </row>
    <row r="203" spans="1:16" x14ac:dyDescent="0.2">
      <c r="A203" s="36" t="s">
        <v>54</v>
      </c>
      <c r="E203" s="37" t="s">
        <v>292</v>
      </c>
    </row>
    <row r="204" spans="1:16" ht="153" x14ac:dyDescent="0.2">
      <c r="A204" t="s">
        <v>56</v>
      </c>
      <c r="E204" s="35" t="s">
        <v>262</v>
      </c>
    </row>
    <row r="205" spans="1:16" ht="38.25" x14ac:dyDescent="0.2">
      <c r="A205" s="25" t="s">
        <v>47</v>
      </c>
      <c r="B205" s="29" t="s">
        <v>293</v>
      </c>
      <c r="C205" s="29" t="s">
        <v>294</v>
      </c>
      <c r="D205" s="25" t="s">
        <v>257</v>
      </c>
      <c r="E205" s="30" t="s">
        <v>295</v>
      </c>
      <c r="F205" s="31" t="s">
        <v>259</v>
      </c>
      <c r="G205" s="32">
        <v>578.1</v>
      </c>
      <c r="H205" s="33">
        <v>0</v>
      </c>
      <c r="I205" s="33">
        <f>ROUND(ROUND(H205,2)*ROUND(G205,3),2)</f>
        <v>0</v>
      </c>
      <c r="J205" s="31"/>
      <c r="O205">
        <f>(I205*21)/100</f>
        <v>0</v>
      </c>
      <c r="P205" t="s">
        <v>23</v>
      </c>
    </row>
    <row r="206" spans="1:16" ht="51" x14ac:dyDescent="0.2">
      <c r="A206" s="34" t="s">
        <v>52</v>
      </c>
      <c r="E206" s="35" t="s">
        <v>296</v>
      </c>
    </row>
    <row r="207" spans="1:16" x14ac:dyDescent="0.2">
      <c r="A207" s="36" t="s">
        <v>54</v>
      </c>
      <c r="E207" s="37" t="s">
        <v>297</v>
      </c>
    </row>
    <row r="208" spans="1:16" ht="153" x14ac:dyDescent="0.2">
      <c r="A208" t="s">
        <v>56</v>
      </c>
      <c r="E208" s="35" t="s">
        <v>262</v>
      </c>
    </row>
    <row r="209" spans="1:16" ht="38.25" x14ac:dyDescent="0.2">
      <c r="A209" s="25" t="s">
        <v>47</v>
      </c>
      <c r="B209" s="29" t="s">
        <v>298</v>
      </c>
      <c r="C209" s="29" t="s">
        <v>299</v>
      </c>
      <c r="D209" s="25" t="s">
        <v>257</v>
      </c>
      <c r="E209" s="30" t="s">
        <v>300</v>
      </c>
      <c r="F209" s="31" t="s">
        <v>259</v>
      </c>
      <c r="G209" s="32">
        <v>289</v>
      </c>
      <c r="H209" s="33">
        <v>0</v>
      </c>
      <c r="I209" s="33">
        <f>ROUND(ROUND(H209,2)*ROUND(G209,3),2)</f>
        <v>0</v>
      </c>
      <c r="J209" s="31"/>
      <c r="O209">
        <f>(I209*21)/100</f>
        <v>0</v>
      </c>
      <c r="P209" t="s">
        <v>23</v>
      </c>
    </row>
    <row r="210" spans="1:16" ht="63.75" x14ac:dyDescent="0.2">
      <c r="A210" s="34" t="s">
        <v>52</v>
      </c>
      <c r="E210" s="35" t="s">
        <v>301</v>
      </c>
    </row>
    <row r="211" spans="1:16" x14ac:dyDescent="0.2">
      <c r="A211" s="36" t="s">
        <v>54</v>
      </c>
      <c r="E211" s="37" t="s">
        <v>302</v>
      </c>
    </row>
    <row r="212" spans="1:16" ht="153" x14ac:dyDescent="0.2">
      <c r="A212" t="s">
        <v>56</v>
      </c>
      <c r="E212" s="35" t="s">
        <v>262</v>
      </c>
    </row>
    <row r="213" spans="1:16" ht="25.5" x14ac:dyDescent="0.2">
      <c r="A213" s="25" t="s">
        <v>47</v>
      </c>
      <c r="B213" s="29" t="s">
        <v>303</v>
      </c>
      <c r="C213" s="29" t="s">
        <v>304</v>
      </c>
      <c r="D213" s="25" t="s">
        <v>257</v>
      </c>
      <c r="E213" s="30" t="s">
        <v>305</v>
      </c>
      <c r="F213" s="31" t="s">
        <v>259</v>
      </c>
      <c r="G213" s="32">
        <v>14.6</v>
      </c>
      <c r="H213" s="33">
        <v>0</v>
      </c>
      <c r="I213" s="33">
        <f>ROUND(ROUND(H213,2)*ROUND(G213,3),2)</f>
        <v>0</v>
      </c>
      <c r="J213" s="31"/>
      <c r="O213">
        <f>(I213*21)/100</f>
        <v>0</v>
      </c>
      <c r="P213" t="s">
        <v>23</v>
      </c>
    </row>
    <row r="214" spans="1:16" ht="38.25" x14ac:dyDescent="0.2">
      <c r="A214" s="34" t="s">
        <v>52</v>
      </c>
      <c r="E214" s="35" t="s">
        <v>306</v>
      </c>
    </row>
    <row r="215" spans="1:16" x14ac:dyDescent="0.2">
      <c r="A215" s="36" t="s">
        <v>54</v>
      </c>
      <c r="E215" s="37" t="s">
        <v>307</v>
      </c>
    </row>
    <row r="216" spans="1:16" ht="153" x14ac:dyDescent="0.2">
      <c r="A216" t="s">
        <v>56</v>
      </c>
      <c r="E216" s="35" t="s">
        <v>262</v>
      </c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147"/>
  <sheetViews>
    <sheetView workbookViewId="0">
      <pane ySplit="7" topLeftCell="A147" activePane="bottomLeft" state="frozen"/>
      <selection pane="bottomLeft" activeCell="H15" sqref="H15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J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J2" s="8"/>
      <c r="O2">
        <f>0+O8+O13+O34+O51+O60+O85+O98+O127</f>
        <v>0</v>
      </c>
      <c r="P2" t="s">
        <v>22</v>
      </c>
    </row>
    <row r="3" spans="1:18" ht="15" customHeight="1" x14ac:dyDescent="0.25">
      <c r="A3" t="s">
        <v>12</v>
      </c>
      <c r="B3" s="17" t="s">
        <v>14</v>
      </c>
      <c r="C3" s="4" t="s">
        <v>15</v>
      </c>
      <c r="D3" s="7"/>
      <c r="E3" s="18" t="s">
        <v>16</v>
      </c>
      <c r="F3" s="8"/>
      <c r="G3" s="15"/>
      <c r="H3" s="14" t="s">
        <v>308</v>
      </c>
      <c r="I3" s="40">
        <f>0+I8+I13+I34+I51+I60+I85+I98+I127</f>
        <v>0</v>
      </c>
      <c r="J3" s="16"/>
      <c r="O3" t="s">
        <v>19</v>
      </c>
      <c r="P3" t="s">
        <v>23</v>
      </c>
    </row>
    <row r="4" spans="1:18" ht="15" customHeight="1" x14ac:dyDescent="0.25">
      <c r="A4" t="s">
        <v>17</v>
      </c>
      <c r="B4" s="20" t="s">
        <v>18</v>
      </c>
      <c r="C4" s="3" t="s">
        <v>308</v>
      </c>
      <c r="D4" s="2"/>
      <c r="E4" s="21" t="s">
        <v>309</v>
      </c>
      <c r="F4" s="12"/>
      <c r="G4" s="12"/>
      <c r="H4" s="22"/>
      <c r="I4" s="22"/>
      <c r="J4" s="12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J5" s="1" t="s">
        <v>43</v>
      </c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39</v>
      </c>
      <c r="I6" s="19" t="s">
        <v>41</v>
      </c>
      <c r="J6" s="1"/>
    </row>
    <row r="7" spans="1:18" ht="12.75" customHeight="1" x14ac:dyDescent="0.2">
      <c r="A7" s="19" t="s">
        <v>27</v>
      </c>
      <c r="B7" s="19" t="s">
        <v>29</v>
      </c>
      <c r="C7" s="19" t="s">
        <v>23</v>
      </c>
      <c r="D7" s="19" t="s">
        <v>22</v>
      </c>
      <c r="E7" s="19" t="s">
        <v>33</v>
      </c>
      <c r="F7" s="19" t="s">
        <v>35</v>
      </c>
      <c r="G7" s="19" t="s">
        <v>37</v>
      </c>
      <c r="H7" s="19" t="s">
        <v>40</v>
      </c>
      <c r="I7" s="19" t="s">
        <v>42</v>
      </c>
      <c r="J7" s="19" t="s">
        <v>44</v>
      </c>
    </row>
    <row r="8" spans="1:18" ht="12.75" customHeight="1" x14ac:dyDescent="0.2">
      <c r="A8" s="22" t="s">
        <v>45</v>
      </c>
      <c r="B8" s="22"/>
      <c r="C8" s="26" t="s">
        <v>27</v>
      </c>
      <c r="D8" s="22"/>
      <c r="E8" s="27" t="s">
        <v>46</v>
      </c>
      <c r="F8" s="22"/>
      <c r="G8" s="22"/>
      <c r="H8" s="22"/>
      <c r="I8" s="28">
        <f>0+Q8</f>
        <v>0</v>
      </c>
      <c r="J8" s="22"/>
      <c r="O8">
        <f>0+R8</f>
        <v>0</v>
      </c>
      <c r="Q8">
        <f>0+I9</f>
        <v>0</v>
      </c>
      <c r="R8">
        <f>0+O9</f>
        <v>0</v>
      </c>
    </row>
    <row r="9" spans="1:18" x14ac:dyDescent="0.2">
      <c r="A9" s="25" t="s">
        <v>47</v>
      </c>
      <c r="B9" s="29" t="s">
        <v>29</v>
      </c>
      <c r="C9" s="29" t="s">
        <v>310</v>
      </c>
      <c r="D9" s="25" t="s">
        <v>49</v>
      </c>
      <c r="E9" s="30" t="s">
        <v>311</v>
      </c>
      <c r="F9" s="31" t="s">
        <v>210</v>
      </c>
      <c r="G9" s="32">
        <v>24</v>
      </c>
      <c r="H9" s="33">
        <v>0</v>
      </c>
      <c r="I9" s="33">
        <f>ROUND(ROUND(H9,2)*ROUND(G9,3),2)</f>
        <v>0</v>
      </c>
      <c r="J9" s="31" t="s">
        <v>65</v>
      </c>
      <c r="O9">
        <f>(I9*21)/100</f>
        <v>0</v>
      </c>
      <c r="P9" t="s">
        <v>23</v>
      </c>
    </row>
    <row r="10" spans="1:18" x14ac:dyDescent="0.2">
      <c r="A10" s="34" t="s">
        <v>52</v>
      </c>
      <c r="E10" s="35" t="s">
        <v>312</v>
      </c>
    </row>
    <row r="11" spans="1:18" x14ac:dyDescent="0.2">
      <c r="A11" s="36" t="s">
        <v>54</v>
      </c>
      <c r="E11" s="37" t="s">
        <v>49</v>
      </c>
    </row>
    <row r="12" spans="1:18" x14ac:dyDescent="0.2">
      <c r="A12" t="s">
        <v>56</v>
      </c>
      <c r="E12" s="35" t="s">
        <v>313</v>
      </c>
    </row>
    <row r="13" spans="1:18" ht="12.75" customHeight="1" x14ac:dyDescent="0.2">
      <c r="A13" s="12" t="s">
        <v>45</v>
      </c>
      <c r="B13" s="12"/>
      <c r="C13" s="38" t="s">
        <v>29</v>
      </c>
      <c r="D13" s="12"/>
      <c r="E13" s="27" t="s">
        <v>61</v>
      </c>
      <c r="F13" s="12"/>
      <c r="G13" s="12"/>
      <c r="H13" s="12"/>
      <c r="I13" s="39">
        <f>0+Q13</f>
        <v>0</v>
      </c>
      <c r="J13" s="12"/>
      <c r="O13">
        <f>0+R13</f>
        <v>0</v>
      </c>
      <c r="Q13">
        <f>0+I14+I18+I22+I26+I30</f>
        <v>0</v>
      </c>
      <c r="R13">
        <f>0+O14+O18+O22+O26+O30</f>
        <v>0</v>
      </c>
    </row>
    <row r="14" spans="1:18" x14ac:dyDescent="0.2">
      <c r="A14" s="25" t="s">
        <v>47</v>
      </c>
      <c r="B14" s="29" t="s">
        <v>23</v>
      </c>
      <c r="C14" s="29" t="s">
        <v>314</v>
      </c>
      <c r="D14" s="25" t="s">
        <v>49</v>
      </c>
      <c r="E14" s="30" t="s">
        <v>315</v>
      </c>
      <c r="F14" s="31" t="s">
        <v>79</v>
      </c>
      <c r="G14" s="32">
        <v>24</v>
      </c>
      <c r="H14" s="33">
        <v>0</v>
      </c>
      <c r="I14" s="33">
        <f>ROUND(ROUND(H14,2)*ROUND(G14,3),2)</f>
        <v>0</v>
      </c>
      <c r="J14" s="31" t="s">
        <v>65</v>
      </c>
      <c r="O14">
        <f>(I14*21)/100</f>
        <v>0</v>
      </c>
      <c r="P14" t="s">
        <v>23</v>
      </c>
    </row>
    <row r="15" spans="1:18" x14ac:dyDescent="0.2">
      <c r="A15" s="34" t="s">
        <v>52</v>
      </c>
      <c r="E15" s="35" t="s">
        <v>49</v>
      </c>
    </row>
    <row r="16" spans="1:18" x14ac:dyDescent="0.2">
      <c r="A16" s="36" t="s">
        <v>54</v>
      </c>
      <c r="E16" s="37" t="s">
        <v>316</v>
      </c>
    </row>
    <row r="17" spans="1:16" ht="25.5" x14ac:dyDescent="0.2">
      <c r="A17" t="s">
        <v>56</v>
      </c>
      <c r="E17" s="35" t="s">
        <v>317</v>
      </c>
    </row>
    <row r="18" spans="1:16" x14ac:dyDescent="0.2">
      <c r="A18" s="25" t="s">
        <v>47</v>
      </c>
      <c r="B18" s="29" t="s">
        <v>22</v>
      </c>
      <c r="C18" s="29" t="s">
        <v>318</v>
      </c>
      <c r="D18" s="25" t="s">
        <v>49</v>
      </c>
      <c r="E18" s="30" t="s">
        <v>319</v>
      </c>
      <c r="F18" s="31" t="s">
        <v>79</v>
      </c>
      <c r="G18" s="32">
        <v>985.2</v>
      </c>
      <c r="H18" s="33">
        <v>0</v>
      </c>
      <c r="I18" s="33">
        <f>ROUND(ROUND(H18,2)*ROUND(G18,3),2)</f>
        <v>0</v>
      </c>
      <c r="J18" s="31" t="s">
        <v>65</v>
      </c>
      <c r="O18">
        <f>(I18*21)/100</f>
        <v>0</v>
      </c>
      <c r="P18" t="s">
        <v>23</v>
      </c>
    </row>
    <row r="19" spans="1:16" x14ac:dyDescent="0.2">
      <c r="A19" s="34" t="s">
        <v>52</v>
      </c>
      <c r="E19" s="35" t="s">
        <v>49</v>
      </c>
    </row>
    <row r="20" spans="1:16" ht="38.25" x14ac:dyDescent="0.2">
      <c r="A20" s="36" t="s">
        <v>54</v>
      </c>
      <c r="E20" s="37" t="s">
        <v>320</v>
      </c>
    </row>
    <row r="21" spans="1:16" ht="318.75" x14ac:dyDescent="0.2">
      <c r="A21" t="s">
        <v>56</v>
      </c>
      <c r="E21" s="35" t="s">
        <v>321</v>
      </c>
    </row>
    <row r="22" spans="1:16" x14ac:dyDescent="0.2">
      <c r="A22" s="25" t="s">
        <v>47</v>
      </c>
      <c r="B22" s="29" t="s">
        <v>33</v>
      </c>
      <c r="C22" s="29" t="s">
        <v>322</v>
      </c>
      <c r="D22" s="25" t="s">
        <v>49</v>
      </c>
      <c r="E22" s="30" t="s">
        <v>323</v>
      </c>
      <c r="F22" s="31" t="s">
        <v>79</v>
      </c>
      <c r="G22" s="32">
        <v>985.2</v>
      </c>
      <c r="H22" s="33">
        <v>0</v>
      </c>
      <c r="I22" s="33">
        <f>ROUND(ROUND(H22,2)*ROUND(G22,3),2)</f>
        <v>0</v>
      </c>
      <c r="J22" s="31" t="s">
        <v>65</v>
      </c>
      <c r="O22">
        <f>(I22*21)/100</f>
        <v>0</v>
      </c>
      <c r="P22" t="s">
        <v>23</v>
      </c>
    </row>
    <row r="23" spans="1:16" x14ac:dyDescent="0.2">
      <c r="A23" s="34" t="s">
        <v>52</v>
      </c>
      <c r="E23" s="35" t="s">
        <v>49</v>
      </c>
    </row>
    <row r="24" spans="1:16" x14ac:dyDescent="0.2">
      <c r="A24" s="36" t="s">
        <v>54</v>
      </c>
      <c r="E24" s="37" t="s">
        <v>49</v>
      </c>
    </row>
    <row r="25" spans="1:16" ht="191.25" x14ac:dyDescent="0.2">
      <c r="A25" t="s">
        <v>56</v>
      </c>
      <c r="E25" s="35" t="s">
        <v>324</v>
      </c>
    </row>
    <row r="26" spans="1:16" x14ac:dyDescent="0.2">
      <c r="A26" s="25" t="s">
        <v>47</v>
      </c>
      <c r="B26" s="29" t="s">
        <v>35</v>
      </c>
      <c r="C26" s="29" t="s">
        <v>325</v>
      </c>
      <c r="D26" s="25" t="s">
        <v>49</v>
      </c>
      <c r="E26" s="30" t="s">
        <v>326</v>
      </c>
      <c r="F26" s="31" t="s">
        <v>64</v>
      </c>
      <c r="G26" s="32">
        <v>160</v>
      </c>
      <c r="H26" s="33">
        <v>0</v>
      </c>
      <c r="I26" s="33">
        <f>ROUND(ROUND(H26,2)*ROUND(G26,3),2)</f>
        <v>0</v>
      </c>
      <c r="J26" s="31" t="s">
        <v>65</v>
      </c>
      <c r="O26">
        <f>(I26*21)/100</f>
        <v>0</v>
      </c>
      <c r="P26" t="s">
        <v>23</v>
      </c>
    </row>
    <row r="27" spans="1:16" x14ac:dyDescent="0.2">
      <c r="A27" s="34" t="s">
        <v>52</v>
      </c>
      <c r="E27" s="35" t="s">
        <v>49</v>
      </c>
    </row>
    <row r="28" spans="1:16" x14ac:dyDescent="0.2">
      <c r="A28" s="36" t="s">
        <v>54</v>
      </c>
      <c r="E28" s="37" t="s">
        <v>327</v>
      </c>
    </row>
    <row r="29" spans="1:16" ht="38.25" x14ac:dyDescent="0.2">
      <c r="A29" t="s">
        <v>56</v>
      </c>
      <c r="E29" s="35" t="s">
        <v>328</v>
      </c>
    </row>
    <row r="30" spans="1:16" x14ac:dyDescent="0.2">
      <c r="A30" s="25" t="s">
        <v>47</v>
      </c>
      <c r="B30" s="29" t="s">
        <v>37</v>
      </c>
      <c r="C30" s="29" t="s">
        <v>329</v>
      </c>
      <c r="D30" s="25" t="s">
        <v>49</v>
      </c>
      <c r="E30" s="30" t="s">
        <v>330</v>
      </c>
      <c r="F30" s="31" t="s">
        <v>64</v>
      </c>
      <c r="G30" s="32">
        <v>160</v>
      </c>
      <c r="H30" s="33">
        <v>0</v>
      </c>
      <c r="I30" s="33">
        <f>ROUND(ROUND(H30,2)*ROUND(G30,3),2)</f>
        <v>0</v>
      </c>
      <c r="J30" s="31" t="s">
        <v>65</v>
      </c>
      <c r="O30">
        <f>(I30*21)/100</f>
        <v>0</v>
      </c>
      <c r="P30" t="s">
        <v>23</v>
      </c>
    </row>
    <row r="31" spans="1:16" x14ac:dyDescent="0.2">
      <c r="A31" s="34" t="s">
        <v>52</v>
      </c>
      <c r="E31" s="35" t="s">
        <v>49</v>
      </c>
    </row>
    <row r="32" spans="1:16" x14ac:dyDescent="0.2">
      <c r="A32" s="36" t="s">
        <v>54</v>
      </c>
      <c r="E32" s="37" t="s">
        <v>327</v>
      </c>
    </row>
    <row r="33" spans="1:18" ht="25.5" x14ac:dyDescent="0.2">
      <c r="A33" t="s">
        <v>56</v>
      </c>
      <c r="E33" s="35" t="s">
        <v>331</v>
      </c>
    </row>
    <row r="34" spans="1:18" ht="12.75" customHeight="1" x14ac:dyDescent="0.2">
      <c r="A34" s="12" t="s">
        <v>45</v>
      </c>
      <c r="B34" s="12"/>
      <c r="C34" s="38" t="s">
        <v>23</v>
      </c>
      <c r="D34" s="12"/>
      <c r="E34" s="27" t="s">
        <v>100</v>
      </c>
      <c r="F34" s="12"/>
      <c r="G34" s="12"/>
      <c r="H34" s="12"/>
      <c r="I34" s="39">
        <f>0+Q34</f>
        <v>0</v>
      </c>
      <c r="J34" s="12"/>
      <c r="O34">
        <f>0+R34</f>
        <v>0</v>
      </c>
      <c r="Q34">
        <f>0+I35+I39+I43+I47</f>
        <v>0</v>
      </c>
      <c r="R34">
        <f>0+O35+O39+O43+O47</f>
        <v>0</v>
      </c>
    </row>
    <row r="35" spans="1:18" x14ac:dyDescent="0.2">
      <c r="A35" s="25" t="s">
        <v>47</v>
      </c>
      <c r="B35" s="29" t="s">
        <v>82</v>
      </c>
      <c r="C35" s="29" t="s">
        <v>332</v>
      </c>
      <c r="D35" s="25" t="s">
        <v>49</v>
      </c>
      <c r="E35" s="30" t="s">
        <v>333</v>
      </c>
      <c r="F35" s="31" t="s">
        <v>143</v>
      </c>
      <c r="G35" s="32">
        <v>42</v>
      </c>
      <c r="H35" s="33">
        <v>0</v>
      </c>
      <c r="I35" s="33">
        <f>ROUND(ROUND(H35,2)*ROUND(G35,3),2)</f>
        <v>0</v>
      </c>
      <c r="J35" s="31" t="s">
        <v>65</v>
      </c>
      <c r="O35">
        <f>(I35*21)/100</f>
        <v>0</v>
      </c>
      <c r="P35" t="s">
        <v>23</v>
      </c>
    </row>
    <row r="36" spans="1:18" x14ac:dyDescent="0.2">
      <c r="A36" s="34" t="s">
        <v>52</v>
      </c>
      <c r="E36" s="35" t="s">
        <v>334</v>
      </c>
    </row>
    <row r="37" spans="1:18" x14ac:dyDescent="0.2">
      <c r="A37" s="36" t="s">
        <v>54</v>
      </c>
      <c r="E37" s="37" t="s">
        <v>335</v>
      </c>
    </row>
    <row r="38" spans="1:18" ht="165.75" x14ac:dyDescent="0.2">
      <c r="A38" t="s">
        <v>56</v>
      </c>
      <c r="E38" s="35" t="s">
        <v>336</v>
      </c>
    </row>
    <row r="39" spans="1:18" x14ac:dyDescent="0.2">
      <c r="A39" s="25" t="s">
        <v>47</v>
      </c>
      <c r="B39" s="29" t="s">
        <v>88</v>
      </c>
      <c r="C39" s="29" t="s">
        <v>337</v>
      </c>
      <c r="D39" s="25" t="s">
        <v>49</v>
      </c>
      <c r="E39" s="30" t="s">
        <v>338</v>
      </c>
      <c r="F39" s="31" t="s">
        <v>79</v>
      </c>
      <c r="G39" s="32">
        <v>1.44</v>
      </c>
      <c r="H39" s="33">
        <v>0</v>
      </c>
      <c r="I39" s="33">
        <f>ROUND(ROUND(H39,2)*ROUND(G39,3),2)</f>
        <v>0</v>
      </c>
      <c r="J39" s="31" t="s">
        <v>65</v>
      </c>
      <c r="O39">
        <f>(I39*21)/100</f>
        <v>0</v>
      </c>
      <c r="P39" t="s">
        <v>23</v>
      </c>
    </row>
    <row r="40" spans="1:18" x14ac:dyDescent="0.2">
      <c r="A40" s="34" t="s">
        <v>52</v>
      </c>
      <c r="E40" s="35" t="s">
        <v>339</v>
      </c>
    </row>
    <row r="41" spans="1:18" x14ac:dyDescent="0.2">
      <c r="A41" s="36" t="s">
        <v>54</v>
      </c>
      <c r="E41" s="37" t="s">
        <v>49</v>
      </c>
    </row>
    <row r="42" spans="1:18" ht="369.75" x14ac:dyDescent="0.2">
      <c r="A42" t="s">
        <v>56</v>
      </c>
      <c r="E42" s="35" t="s">
        <v>340</v>
      </c>
    </row>
    <row r="43" spans="1:18" x14ac:dyDescent="0.2">
      <c r="A43" s="25" t="s">
        <v>47</v>
      </c>
      <c r="B43" s="29" t="s">
        <v>40</v>
      </c>
      <c r="C43" s="29" t="s">
        <v>341</v>
      </c>
      <c r="D43" s="25" t="s">
        <v>49</v>
      </c>
      <c r="E43" s="30" t="s">
        <v>342</v>
      </c>
      <c r="F43" s="31" t="s">
        <v>259</v>
      </c>
      <c r="G43" s="32">
        <v>9.1999999999999998E-2</v>
      </c>
      <c r="H43" s="33">
        <v>0</v>
      </c>
      <c r="I43" s="33">
        <f>ROUND(ROUND(H43,2)*ROUND(G43,3),2)</f>
        <v>0</v>
      </c>
      <c r="J43" s="31" t="s">
        <v>65</v>
      </c>
      <c r="O43">
        <f>(I43*21)/100</f>
        <v>0</v>
      </c>
      <c r="P43" t="s">
        <v>23</v>
      </c>
    </row>
    <row r="44" spans="1:18" x14ac:dyDescent="0.2">
      <c r="A44" s="34" t="s">
        <v>52</v>
      </c>
      <c r="E44" s="35" t="s">
        <v>339</v>
      </c>
    </row>
    <row r="45" spans="1:18" x14ac:dyDescent="0.2">
      <c r="A45" s="36" t="s">
        <v>54</v>
      </c>
      <c r="E45" s="37" t="s">
        <v>49</v>
      </c>
    </row>
    <row r="46" spans="1:18" ht="306" x14ac:dyDescent="0.2">
      <c r="A46" t="s">
        <v>56</v>
      </c>
      <c r="E46" s="35" t="s">
        <v>343</v>
      </c>
    </row>
    <row r="47" spans="1:18" ht="25.5" x14ac:dyDescent="0.2">
      <c r="A47" s="25" t="s">
        <v>47</v>
      </c>
      <c r="B47" s="29" t="s">
        <v>42</v>
      </c>
      <c r="C47" s="29" t="s">
        <v>344</v>
      </c>
      <c r="D47" s="25" t="s">
        <v>49</v>
      </c>
      <c r="E47" s="30" t="s">
        <v>345</v>
      </c>
      <c r="F47" s="31" t="s">
        <v>79</v>
      </c>
      <c r="G47" s="32">
        <v>114.21</v>
      </c>
      <c r="H47" s="33">
        <v>0</v>
      </c>
      <c r="I47" s="33">
        <f>ROUND(ROUND(H47,2)*ROUND(G47,3),2)</f>
        <v>0</v>
      </c>
      <c r="J47" s="31"/>
      <c r="O47">
        <f>(I47*21)/100</f>
        <v>0</v>
      </c>
      <c r="P47" t="s">
        <v>23</v>
      </c>
    </row>
    <row r="48" spans="1:18" x14ac:dyDescent="0.2">
      <c r="A48" s="34" t="s">
        <v>52</v>
      </c>
      <c r="E48" s="35" t="s">
        <v>49</v>
      </c>
    </row>
    <row r="49" spans="1:18" x14ac:dyDescent="0.2">
      <c r="A49" s="36" t="s">
        <v>54</v>
      </c>
      <c r="E49" s="37" t="s">
        <v>346</v>
      </c>
    </row>
    <row r="50" spans="1:18" ht="204" x14ac:dyDescent="0.2">
      <c r="A50" t="s">
        <v>56</v>
      </c>
      <c r="E50" s="35" t="s">
        <v>347</v>
      </c>
    </row>
    <row r="51" spans="1:18" ht="12.75" customHeight="1" x14ac:dyDescent="0.2">
      <c r="A51" s="12" t="s">
        <v>45</v>
      </c>
      <c r="B51" s="12"/>
      <c r="C51" s="38" t="s">
        <v>22</v>
      </c>
      <c r="D51" s="12"/>
      <c r="E51" s="27" t="s">
        <v>106</v>
      </c>
      <c r="F51" s="12"/>
      <c r="G51" s="12"/>
      <c r="H51" s="12"/>
      <c r="I51" s="39">
        <f>0+Q51</f>
        <v>0</v>
      </c>
      <c r="J51" s="12"/>
      <c r="O51">
        <f>0+R51</f>
        <v>0</v>
      </c>
      <c r="Q51">
        <f>0+I52+I56</f>
        <v>0</v>
      </c>
      <c r="R51">
        <f>0+O52+O56</f>
        <v>0</v>
      </c>
    </row>
    <row r="52" spans="1:18" x14ac:dyDescent="0.2">
      <c r="A52" s="25" t="s">
        <v>47</v>
      </c>
      <c r="B52" s="29" t="s">
        <v>44</v>
      </c>
      <c r="C52" s="29" t="s">
        <v>348</v>
      </c>
      <c r="D52" s="25" t="s">
        <v>49</v>
      </c>
      <c r="E52" s="30" t="s">
        <v>349</v>
      </c>
      <c r="F52" s="31" t="s">
        <v>350</v>
      </c>
      <c r="G52" s="32">
        <v>518.92999999999995</v>
      </c>
      <c r="H52" s="33">
        <v>0</v>
      </c>
      <c r="I52" s="33">
        <f>ROUND(ROUND(H52,2)*ROUND(G52,3),2)</f>
        <v>0</v>
      </c>
      <c r="J52" s="31" t="s">
        <v>65</v>
      </c>
      <c r="O52">
        <f>(I52*21)/100</f>
        <v>0</v>
      </c>
      <c r="P52" t="s">
        <v>23</v>
      </c>
    </row>
    <row r="53" spans="1:18" x14ac:dyDescent="0.2">
      <c r="A53" s="34" t="s">
        <v>52</v>
      </c>
      <c r="E53" s="35" t="s">
        <v>351</v>
      </c>
    </row>
    <row r="54" spans="1:18" x14ac:dyDescent="0.2">
      <c r="A54" s="36" t="s">
        <v>54</v>
      </c>
      <c r="E54" s="37" t="s">
        <v>352</v>
      </c>
    </row>
    <row r="55" spans="1:18" ht="293.25" x14ac:dyDescent="0.2">
      <c r="A55" t="s">
        <v>56</v>
      </c>
      <c r="E55" s="35" t="s">
        <v>353</v>
      </c>
    </row>
    <row r="56" spans="1:18" x14ac:dyDescent="0.2">
      <c r="A56" s="25" t="s">
        <v>47</v>
      </c>
      <c r="B56" s="29" t="s">
        <v>107</v>
      </c>
      <c r="C56" s="29" t="s">
        <v>354</v>
      </c>
      <c r="D56" s="25" t="s">
        <v>49</v>
      </c>
      <c r="E56" s="30" t="s">
        <v>355</v>
      </c>
      <c r="F56" s="31" t="s">
        <v>356</v>
      </c>
      <c r="G56" s="32">
        <v>1</v>
      </c>
      <c r="H56" s="33">
        <v>0</v>
      </c>
      <c r="I56" s="33">
        <f>ROUND(ROUND(H56,2)*ROUND(G56,3),2)</f>
        <v>0</v>
      </c>
      <c r="J56" s="31"/>
      <c r="O56">
        <f>(I56*21)/100</f>
        <v>0</v>
      </c>
      <c r="P56" t="s">
        <v>23</v>
      </c>
    </row>
    <row r="57" spans="1:18" ht="63.75" x14ac:dyDescent="0.2">
      <c r="A57" s="34" t="s">
        <v>52</v>
      </c>
      <c r="E57" s="35" t="s">
        <v>357</v>
      </c>
    </row>
    <row r="58" spans="1:18" x14ac:dyDescent="0.2">
      <c r="A58" s="36" t="s">
        <v>54</v>
      </c>
      <c r="E58" s="37" t="s">
        <v>49</v>
      </c>
    </row>
    <row r="59" spans="1:18" ht="229.5" x14ac:dyDescent="0.2">
      <c r="A59" t="s">
        <v>56</v>
      </c>
      <c r="E59" s="35" t="s">
        <v>358</v>
      </c>
    </row>
    <row r="60" spans="1:18" ht="12.75" customHeight="1" x14ac:dyDescent="0.2">
      <c r="A60" s="12" t="s">
        <v>45</v>
      </c>
      <c r="B60" s="12"/>
      <c r="C60" s="38" t="s">
        <v>33</v>
      </c>
      <c r="D60" s="12"/>
      <c r="E60" s="27" t="s">
        <v>112</v>
      </c>
      <c r="F60" s="12"/>
      <c r="G60" s="12"/>
      <c r="H60" s="12"/>
      <c r="I60" s="39">
        <f>0+Q60</f>
        <v>0</v>
      </c>
      <c r="J60" s="12"/>
      <c r="O60">
        <f>0+R60</f>
        <v>0</v>
      </c>
      <c r="Q60">
        <f>0+I61+I65+I69+I73+I77+I81</f>
        <v>0</v>
      </c>
      <c r="R60">
        <f>0+O61+O65+O69+O73+O77+O81</f>
        <v>0</v>
      </c>
    </row>
    <row r="61" spans="1:18" x14ac:dyDescent="0.2">
      <c r="A61" s="25" t="s">
        <v>47</v>
      </c>
      <c r="B61" s="29" t="s">
        <v>113</v>
      </c>
      <c r="C61" s="29" t="s">
        <v>359</v>
      </c>
      <c r="D61" s="25" t="s">
        <v>49</v>
      </c>
      <c r="E61" s="30" t="s">
        <v>360</v>
      </c>
      <c r="F61" s="31" t="s">
        <v>79</v>
      </c>
      <c r="G61" s="32">
        <v>20.399999999999999</v>
      </c>
      <c r="H61" s="33">
        <v>0</v>
      </c>
      <c r="I61" s="33">
        <f>ROUND(ROUND(H61,2)*ROUND(G61,3),2)</f>
        <v>0</v>
      </c>
      <c r="J61" s="31" t="s">
        <v>65</v>
      </c>
      <c r="O61">
        <f>(I61*21)/100</f>
        <v>0</v>
      </c>
      <c r="P61" t="s">
        <v>23</v>
      </c>
    </row>
    <row r="62" spans="1:18" x14ac:dyDescent="0.2">
      <c r="A62" s="34" t="s">
        <v>52</v>
      </c>
      <c r="E62" s="35" t="s">
        <v>361</v>
      </c>
    </row>
    <row r="63" spans="1:18" x14ac:dyDescent="0.2">
      <c r="A63" s="36" t="s">
        <v>54</v>
      </c>
      <c r="E63" s="37" t="s">
        <v>362</v>
      </c>
    </row>
    <row r="64" spans="1:18" ht="369.75" x14ac:dyDescent="0.2">
      <c r="A64" t="s">
        <v>56</v>
      </c>
      <c r="E64" s="35" t="s">
        <v>363</v>
      </c>
    </row>
    <row r="65" spans="1:16" x14ac:dyDescent="0.2">
      <c r="A65" s="25" t="s">
        <v>47</v>
      </c>
      <c r="B65" s="29" t="s">
        <v>120</v>
      </c>
      <c r="C65" s="29" t="s">
        <v>364</v>
      </c>
      <c r="D65" s="25" t="s">
        <v>49</v>
      </c>
      <c r="E65" s="30" t="s">
        <v>365</v>
      </c>
      <c r="F65" s="31" t="s">
        <v>79</v>
      </c>
      <c r="G65" s="32">
        <v>8.92</v>
      </c>
      <c r="H65" s="33">
        <v>0</v>
      </c>
      <c r="I65" s="33">
        <f>ROUND(ROUND(H65,2)*ROUND(G65,3),2)</f>
        <v>0</v>
      </c>
      <c r="J65" s="31" t="s">
        <v>65</v>
      </c>
      <c r="O65">
        <f>(I65*21)/100</f>
        <v>0</v>
      </c>
      <c r="P65" t="s">
        <v>23</v>
      </c>
    </row>
    <row r="66" spans="1:16" x14ac:dyDescent="0.2">
      <c r="A66" s="34" t="s">
        <v>52</v>
      </c>
      <c r="E66" s="35" t="s">
        <v>366</v>
      </c>
    </row>
    <row r="67" spans="1:16" ht="38.25" x14ac:dyDescent="0.2">
      <c r="A67" s="36" t="s">
        <v>54</v>
      </c>
      <c r="E67" s="37" t="s">
        <v>367</v>
      </c>
    </row>
    <row r="68" spans="1:16" ht="369.75" x14ac:dyDescent="0.2">
      <c r="A68" t="s">
        <v>56</v>
      </c>
      <c r="E68" s="35" t="s">
        <v>363</v>
      </c>
    </row>
    <row r="69" spans="1:16" x14ac:dyDescent="0.2">
      <c r="A69" s="25" t="s">
        <v>47</v>
      </c>
      <c r="B69" s="29" t="s">
        <v>125</v>
      </c>
      <c r="C69" s="29" t="s">
        <v>368</v>
      </c>
      <c r="D69" s="25" t="s">
        <v>49</v>
      </c>
      <c r="E69" s="30" t="s">
        <v>369</v>
      </c>
      <c r="F69" s="31" t="s">
        <v>79</v>
      </c>
      <c r="G69" s="32">
        <v>64.849999999999994</v>
      </c>
      <c r="H69" s="33">
        <v>0</v>
      </c>
      <c r="I69" s="33">
        <f>ROUND(ROUND(H69,2)*ROUND(G69,3),2)</f>
        <v>0</v>
      </c>
      <c r="J69" s="31" t="s">
        <v>65</v>
      </c>
      <c r="O69">
        <f>(I69*21)/100</f>
        <v>0</v>
      </c>
      <c r="P69" t="s">
        <v>23</v>
      </c>
    </row>
    <row r="70" spans="1:16" ht="25.5" x14ac:dyDescent="0.2">
      <c r="A70" s="34" t="s">
        <v>52</v>
      </c>
      <c r="E70" s="35" t="s">
        <v>370</v>
      </c>
    </row>
    <row r="71" spans="1:16" x14ac:dyDescent="0.2">
      <c r="A71" s="36" t="s">
        <v>54</v>
      </c>
      <c r="E71" s="37" t="s">
        <v>49</v>
      </c>
    </row>
    <row r="72" spans="1:16" ht="369.75" x14ac:dyDescent="0.2">
      <c r="A72" t="s">
        <v>56</v>
      </c>
      <c r="E72" s="35" t="s">
        <v>371</v>
      </c>
    </row>
    <row r="73" spans="1:16" x14ac:dyDescent="0.2">
      <c r="A73" s="25" t="s">
        <v>47</v>
      </c>
      <c r="B73" s="29" t="s">
        <v>131</v>
      </c>
      <c r="C73" s="29" t="s">
        <v>372</v>
      </c>
      <c r="D73" s="25" t="s">
        <v>49</v>
      </c>
      <c r="E73" s="30" t="s">
        <v>373</v>
      </c>
      <c r="F73" s="31" t="s">
        <v>79</v>
      </c>
      <c r="G73" s="32">
        <v>4.8</v>
      </c>
      <c r="H73" s="33">
        <v>0</v>
      </c>
      <c r="I73" s="33">
        <f>ROUND(ROUND(H73,2)*ROUND(G73,3),2)</f>
        <v>0</v>
      </c>
      <c r="J73" s="31" t="s">
        <v>65</v>
      </c>
      <c r="O73">
        <f>(I73*21)/100</f>
        <v>0</v>
      </c>
      <c r="P73" t="s">
        <v>23</v>
      </c>
    </row>
    <row r="74" spans="1:16" x14ac:dyDescent="0.2">
      <c r="A74" s="34" t="s">
        <v>52</v>
      </c>
      <c r="E74" s="35" t="s">
        <v>361</v>
      </c>
    </row>
    <row r="75" spans="1:16" x14ac:dyDescent="0.2">
      <c r="A75" s="36" t="s">
        <v>54</v>
      </c>
      <c r="E75" s="37" t="s">
        <v>374</v>
      </c>
    </row>
    <row r="76" spans="1:16" ht="369.75" x14ac:dyDescent="0.2">
      <c r="A76" t="s">
        <v>56</v>
      </c>
      <c r="E76" s="35" t="s">
        <v>363</v>
      </c>
    </row>
    <row r="77" spans="1:16" x14ac:dyDescent="0.2">
      <c r="A77" s="25" t="s">
        <v>47</v>
      </c>
      <c r="B77" s="29" t="s">
        <v>136</v>
      </c>
      <c r="C77" s="29" t="s">
        <v>375</v>
      </c>
      <c r="D77" s="25" t="s">
        <v>49</v>
      </c>
      <c r="E77" s="30" t="s">
        <v>376</v>
      </c>
      <c r="F77" s="31" t="s">
        <v>79</v>
      </c>
      <c r="G77" s="32">
        <v>1190.4000000000001</v>
      </c>
      <c r="H77" s="33">
        <v>0</v>
      </c>
      <c r="I77" s="33">
        <f>ROUND(ROUND(H77,2)*ROUND(G77,3),2)</f>
        <v>0</v>
      </c>
      <c r="J77" s="31" t="s">
        <v>65</v>
      </c>
      <c r="O77">
        <f>(I77*21)/100</f>
        <v>0</v>
      </c>
      <c r="P77" t="s">
        <v>23</v>
      </c>
    </row>
    <row r="78" spans="1:16" x14ac:dyDescent="0.2">
      <c r="A78" s="34" t="s">
        <v>52</v>
      </c>
      <c r="E78" s="35" t="s">
        <v>49</v>
      </c>
    </row>
    <row r="79" spans="1:16" ht="38.25" x14ac:dyDescent="0.2">
      <c r="A79" s="36" t="s">
        <v>54</v>
      </c>
      <c r="E79" s="37" t="s">
        <v>377</v>
      </c>
    </row>
    <row r="80" spans="1:16" ht="38.25" x14ac:dyDescent="0.2">
      <c r="A80" t="s">
        <v>56</v>
      </c>
      <c r="E80" s="35" t="s">
        <v>118</v>
      </c>
    </row>
    <row r="81" spans="1:18" x14ac:dyDescent="0.2">
      <c r="A81" s="25" t="s">
        <v>47</v>
      </c>
      <c r="B81" s="29" t="s">
        <v>140</v>
      </c>
      <c r="C81" s="29" t="s">
        <v>378</v>
      </c>
      <c r="D81" s="25" t="s">
        <v>49</v>
      </c>
      <c r="E81" s="30" t="s">
        <v>379</v>
      </c>
      <c r="F81" s="31" t="s">
        <v>79</v>
      </c>
      <c r="G81" s="32">
        <v>9.1999999999999993</v>
      </c>
      <c r="H81" s="33">
        <v>0</v>
      </c>
      <c r="I81" s="33">
        <f>ROUND(ROUND(H81,2)*ROUND(G81,3),2)</f>
        <v>0</v>
      </c>
      <c r="J81" s="31" t="s">
        <v>65</v>
      </c>
      <c r="O81">
        <f>(I81*21)/100</f>
        <v>0</v>
      </c>
      <c r="P81" t="s">
        <v>23</v>
      </c>
    </row>
    <row r="82" spans="1:18" x14ac:dyDescent="0.2">
      <c r="A82" s="34" t="s">
        <v>52</v>
      </c>
      <c r="E82" s="35" t="s">
        <v>366</v>
      </c>
    </row>
    <row r="83" spans="1:18" x14ac:dyDescent="0.2">
      <c r="A83" s="36" t="s">
        <v>54</v>
      </c>
      <c r="E83" s="37" t="s">
        <v>380</v>
      </c>
    </row>
    <row r="84" spans="1:18" ht="102" x14ac:dyDescent="0.2">
      <c r="A84" t="s">
        <v>56</v>
      </c>
      <c r="E84" s="35" t="s">
        <v>381</v>
      </c>
    </row>
    <row r="85" spans="1:18" ht="12.75" customHeight="1" x14ac:dyDescent="0.2">
      <c r="A85" s="12" t="s">
        <v>45</v>
      </c>
      <c r="B85" s="12"/>
      <c r="C85" s="38" t="s">
        <v>82</v>
      </c>
      <c r="D85" s="12"/>
      <c r="E85" s="27" t="s">
        <v>177</v>
      </c>
      <c r="F85" s="12"/>
      <c r="G85" s="12"/>
      <c r="H85" s="12"/>
      <c r="I85" s="39">
        <f>0+Q85</f>
        <v>0</v>
      </c>
      <c r="J85" s="12"/>
      <c r="O85">
        <f>0+R85</f>
        <v>0</v>
      </c>
      <c r="Q85">
        <f>0+I86+I90+I94</f>
        <v>0</v>
      </c>
      <c r="R85">
        <f>0+O86+O90+O94</f>
        <v>0</v>
      </c>
    </row>
    <row r="86" spans="1:18" ht="25.5" x14ac:dyDescent="0.2">
      <c r="A86" s="25" t="s">
        <v>47</v>
      </c>
      <c r="B86" s="29" t="s">
        <v>146</v>
      </c>
      <c r="C86" s="29" t="s">
        <v>382</v>
      </c>
      <c r="D86" s="25" t="s">
        <v>49</v>
      </c>
      <c r="E86" s="30" t="s">
        <v>383</v>
      </c>
      <c r="F86" s="31" t="s">
        <v>64</v>
      </c>
      <c r="G86" s="32">
        <v>15.388999999999999</v>
      </c>
      <c r="H86" s="33">
        <v>0</v>
      </c>
      <c r="I86" s="33">
        <f>ROUND(ROUND(H86,2)*ROUND(G86,3),2)</f>
        <v>0</v>
      </c>
      <c r="J86" s="31" t="s">
        <v>65</v>
      </c>
      <c r="O86">
        <f>(I86*21)/100</f>
        <v>0</v>
      </c>
      <c r="P86" t="s">
        <v>23</v>
      </c>
    </row>
    <row r="87" spans="1:18" x14ac:dyDescent="0.2">
      <c r="A87" s="34" t="s">
        <v>52</v>
      </c>
      <c r="E87" s="35" t="s">
        <v>384</v>
      </c>
    </row>
    <row r="88" spans="1:18" x14ac:dyDescent="0.2">
      <c r="A88" s="36" t="s">
        <v>54</v>
      </c>
      <c r="E88" s="37" t="s">
        <v>385</v>
      </c>
    </row>
    <row r="89" spans="1:18" ht="191.25" x14ac:dyDescent="0.2">
      <c r="A89" t="s">
        <v>56</v>
      </c>
      <c r="E89" s="35" t="s">
        <v>386</v>
      </c>
    </row>
    <row r="90" spans="1:18" x14ac:dyDescent="0.2">
      <c r="A90" s="25" t="s">
        <v>47</v>
      </c>
      <c r="B90" s="29" t="s">
        <v>151</v>
      </c>
      <c r="C90" s="29" t="s">
        <v>387</v>
      </c>
      <c r="D90" s="25" t="s">
        <v>49</v>
      </c>
      <c r="E90" s="30" t="s">
        <v>388</v>
      </c>
      <c r="F90" s="31" t="s">
        <v>64</v>
      </c>
      <c r="G90" s="32">
        <v>375.15</v>
      </c>
      <c r="H90" s="33">
        <v>0</v>
      </c>
      <c r="I90" s="33">
        <f>ROUND(ROUND(H90,2)*ROUND(G90,3),2)</f>
        <v>0</v>
      </c>
      <c r="J90" s="31" t="s">
        <v>65</v>
      </c>
      <c r="O90">
        <f>(I90*21)/100</f>
        <v>0</v>
      </c>
      <c r="P90" t="s">
        <v>23</v>
      </c>
    </row>
    <row r="91" spans="1:18" x14ac:dyDescent="0.2">
      <c r="A91" s="34" t="s">
        <v>52</v>
      </c>
      <c r="E91" s="35" t="s">
        <v>49</v>
      </c>
    </row>
    <row r="92" spans="1:18" x14ac:dyDescent="0.2">
      <c r="A92" s="36" t="s">
        <v>54</v>
      </c>
      <c r="E92" s="37" t="s">
        <v>389</v>
      </c>
    </row>
    <row r="93" spans="1:18" ht="216.75" x14ac:dyDescent="0.2">
      <c r="A93" t="s">
        <v>56</v>
      </c>
      <c r="E93" s="35" t="s">
        <v>390</v>
      </c>
    </row>
    <row r="94" spans="1:18" x14ac:dyDescent="0.2">
      <c r="A94" s="25" t="s">
        <v>47</v>
      </c>
      <c r="B94" s="29" t="s">
        <v>156</v>
      </c>
      <c r="C94" s="29" t="s">
        <v>391</v>
      </c>
      <c r="D94" s="25" t="s">
        <v>49</v>
      </c>
      <c r="E94" s="30" t="s">
        <v>392</v>
      </c>
      <c r="F94" s="31" t="s">
        <v>64</v>
      </c>
      <c r="G94" s="32">
        <v>375.15</v>
      </c>
      <c r="H94" s="33">
        <v>0</v>
      </c>
      <c r="I94" s="33">
        <f>ROUND(ROUND(H94,2)*ROUND(G94,3),2)</f>
        <v>0</v>
      </c>
      <c r="J94" s="31" t="s">
        <v>65</v>
      </c>
      <c r="O94">
        <f>(I94*21)/100</f>
        <v>0</v>
      </c>
      <c r="P94" t="s">
        <v>23</v>
      </c>
    </row>
    <row r="95" spans="1:18" x14ac:dyDescent="0.2">
      <c r="A95" s="34" t="s">
        <v>52</v>
      </c>
      <c r="E95" s="35" t="s">
        <v>49</v>
      </c>
    </row>
    <row r="96" spans="1:18" x14ac:dyDescent="0.2">
      <c r="A96" s="36" t="s">
        <v>54</v>
      </c>
      <c r="E96" s="37" t="s">
        <v>389</v>
      </c>
    </row>
    <row r="97" spans="1:18" ht="38.25" x14ac:dyDescent="0.2">
      <c r="A97" t="s">
        <v>56</v>
      </c>
      <c r="E97" s="35" t="s">
        <v>393</v>
      </c>
    </row>
    <row r="98" spans="1:18" ht="12.75" customHeight="1" x14ac:dyDescent="0.2">
      <c r="A98" s="12" t="s">
        <v>45</v>
      </c>
      <c r="B98" s="12"/>
      <c r="C98" s="38" t="s">
        <v>40</v>
      </c>
      <c r="D98" s="12"/>
      <c r="E98" s="27" t="s">
        <v>221</v>
      </c>
      <c r="F98" s="12"/>
      <c r="G98" s="12"/>
      <c r="H98" s="12"/>
      <c r="I98" s="39">
        <f>0+Q98</f>
        <v>0</v>
      </c>
      <c r="J98" s="12"/>
      <c r="O98">
        <f>0+R98</f>
        <v>0</v>
      </c>
      <c r="Q98">
        <f>0+I99+I103+I107+I111+I115+I119+I123</f>
        <v>0</v>
      </c>
      <c r="R98">
        <f>0+O99+O103+O107+O111+O115+O119+O123</f>
        <v>0</v>
      </c>
    </row>
    <row r="99" spans="1:18" x14ac:dyDescent="0.2">
      <c r="A99" s="25" t="s">
        <v>47</v>
      </c>
      <c r="B99" s="29" t="s">
        <v>161</v>
      </c>
      <c r="C99" s="29" t="s">
        <v>394</v>
      </c>
      <c r="D99" s="25" t="s">
        <v>49</v>
      </c>
      <c r="E99" s="30" t="s">
        <v>395</v>
      </c>
      <c r="F99" s="31" t="s">
        <v>70</v>
      </c>
      <c r="G99" s="32">
        <v>2</v>
      </c>
      <c r="H99" s="33">
        <v>0</v>
      </c>
      <c r="I99" s="33">
        <f>ROUND(ROUND(H99,2)*ROUND(G99,3),2)</f>
        <v>0</v>
      </c>
      <c r="J99" s="31" t="s">
        <v>65</v>
      </c>
      <c r="O99">
        <f>(I99*21)/100</f>
        <v>0</v>
      </c>
      <c r="P99" t="s">
        <v>23</v>
      </c>
    </row>
    <row r="100" spans="1:18" x14ac:dyDescent="0.2">
      <c r="A100" s="34" t="s">
        <v>52</v>
      </c>
      <c r="E100" s="35" t="s">
        <v>396</v>
      </c>
    </row>
    <row r="101" spans="1:18" x14ac:dyDescent="0.2">
      <c r="A101" s="36" t="s">
        <v>54</v>
      </c>
      <c r="E101" s="37" t="s">
        <v>49</v>
      </c>
    </row>
    <row r="102" spans="1:18" ht="25.5" x14ac:dyDescent="0.2">
      <c r="A102" t="s">
        <v>56</v>
      </c>
      <c r="E102" s="35" t="s">
        <v>397</v>
      </c>
    </row>
    <row r="103" spans="1:18" x14ac:dyDescent="0.2">
      <c r="A103" s="25" t="s">
        <v>47</v>
      </c>
      <c r="B103" s="29" t="s">
        <v>167</v>
      </c>
      <c r="C103" s="29" t="s">
        <v>398</v>
      </c>
      <c r="D103" s="25" t="s">
        <v>49</v>
      </c>
      <c r="E103" s="30" t="s">
        <v>399</v>
      </c>
      <c r="F103" s="31" t="s">
        <v>79</v>
      </c>
      <c r="G103" s="32">
        <v>6</v>
      </c>
      <c r="H103" s="33">
        <v>0</v>
      </c>
      <c r="I103" s="33">
        <f>ROUND(ROUND(H103,2)*ROUND(G103,3),2)</f>
        <v>0</v>
      </c>
      <c r="J103" s="31" t="s">
        <v>65</v>
      </c>
      <c r="O103">
        <f>(I103*21)/100</f>
        <v>0</v>
      </c>
      <c r="P103" t="s">
        <v>23</v>
      </c>
    </row>
    <row r="104" spans="1:18" x14ac:dyDescent="0.2">
      <c r="A104" s="34" t="s">
        <v>52</v>
      </c>
      <c r="E104" s="35" t="s">
        <v>49</v>
      </c>
    </row>
    <row r="105" spans="1:18" x14ac:dyDescent="0.2">
      <c r="A105" s="36" t="s">
        <v>54</v>
      </c>
      <c r="E105" s="37" t="s">
        <v>400</v>
      </c>
    </row>
    <row r="106" spans="1:18" ht="114.75" x14ac:dyDescent="0.2">
      <c r="A106" t="s">
        <v>56</v>
      </c>
      <c r="E106" s="35" t="s">
        <v>401</v>
      </c>
    </row>
    <row r="107" spans="1:18" x14ac:dyDescent="0.2">
      <c r="A107" s="25" t="s">
        <v>47</v>
      </c>
      <c r="B107" s="29" t="s">
        <v>171</v>
      </c>
      <c r="C107" s="29" t="s">
        <v>402</v>
      </c>
      <c r="D107" s="25" t="s">
        <v>49</v>
      </c>
      <c r="E107" s="30" t="s">
        <v>403</v>
      </c>
      <c r="F107" s="31" t="s">
        <v>79</v>
      </c>
      <c r="G107" s="32">
        <v>186.245</v>
      </c>
      <c r="H107" s="33">
        <v>0</v>
      </c>
      <c r="I107" s="33">
        <f>ROUND(ROUND(H107,2)*ROUND(G107,3),2)</f>
        <v>0</v>
      </c>
      <c r="J107" s="31" t="s">
        <v>65</v>
      </c>
      <c r="O107">
        <f>(I107*21)/100</f>
        <v>0</v>
      </c>
      <c r="P107" t="s">
        <v>23</v>
      </c>
    </row>
    <row r="108" spans="1:18" x14ac:dyDescent="0.2">
      <c r="A108" s="34" t="s">
        <v>52</v>
      </c>
      <c r="E108" s="35" t="s">
        <v>49</v>
      </c>
    </row>
    <row r="109" spans="1:18" x14ac:dyDescent="0.2">
      <c r="A109" s="36" t="s">
        <v>54</v>
      </c>
      <c r="E109" s="37" t="s">
        <v>404</v>
      </c>
    </row>
    <row r="110" spans="1:18" ht="114.75" x14ac:dyDescent="0.2">
      <c r="A110" t="s">
        <v>56</v>
      </c>
      <c r="E110" s="35" t="s">
        <v>405</v>
      </c>
    </row>
    <row r="111" spans="1:18" x14ac:dyDescent="0.2">
      <c r="A111" s="25" t="s">
        <v>47</v>
      </c>
      <c r="B111" s="29" t="s">
        <v>178</v>
      </c>
      <c r="C111" s="29" t="s">
        <v>406</v>
      </c>
      <c r="D111" s="25" t="s">
        <v>49</v>
      </c>
      <c r="E111" s="30" t="s">
        <v>407</v>
      </c>
      <c r="F111" s="31" t="s">
        <v>79</v>
      </c>
      <c r="G111" s="32">
        <v>1.6</v>
      </c>
      <c r="H111" s="33">
        <v>0</v>
      </c>
      <c r="I111" s="33">
        <f>ROUND(ROUND(H111,2)*ROUND(G111,3),2)</f>
        <v>0</v>
      </c>
      <c r="J111" s="31" t="s">
        <v>65</v>
      </c>
      <c r="O111">
        <f>(I111*21)/100</f>
        <v>0</v>
      </c>
      <c r="P111" t="s">
        <v>23</v>
      </c>
    </row>
    <row r="112" spans="1:18" x14ac:dyDescent="0.2">
      <c r="A112" s="34" t="s">
        <v>52</v>
      </c>
      <c r="E112" s="35" t="s">
        <v>49</v>
      </c>
    </row>
    <row r="113" spans="1:18" x14ac:dyDescent="0.2">
      <c r="A113" s="36" t="s">
        <v>54</v>
      </c>
      <c r="E113" s="37" t="s">
        <v>408</v>
      </c>
    </row>
    <row r="114" spans="1:18" ht="114.75" x14ac:dyDescent="0.2">
      <c r="A114" t="s">
        <v>56</v>
      </c>
      <c r="E114" s="35" t="s">
        <v>401</v>
      </c>
    </row>
    <row r="115" spans="1:18" x14ac:dyDescent="0.2">
      <c r="A115" s="25" t="s">
        <v>47</v>
      </c>
      <c r="B115" s="29" t="s">
        <v>182</v>
      </c>
      <c r="C115" s="29" t="s">
        <v>409</v>
      </c>
      <c r="D115" s="25" t="s">
        <v>49</v>
      </c>
      <c r="E115" s="30" t="s">
        <v>410</v>
      </c>
      <c r="F115" s="31" t="s">
        <v>259</v>
      </c>
      <c r="G115" s="32">
        <v>0.68400000000000005</v>
      </c>
      <c r="H115" s="33">
        <v>0</v>
      </c>
      <c r="I115" s="33">
        <f>ROUND(ROUND(H115,2)*ROUND(G115,3),2)</f>
        <v>0</v>
      </c>
      <c r="J115" s="31" t="s">
        <v>65</v>
      </c>
      <c r="O115">
        <f>(I115*21)/100</f>
        <v>0</v>
      </c>
      <c r="P115" t="s">
        <v>23</v>
      </c>
    </row>
    <row r="116" spans="1:18" x14ac:dyDescent="0.2">
      <c r="A116" s="34" t="s">
        <v>52</v>
      </c>
      <c r="E116" s="35" t="s">
        <v>49</v>
      </c>
    </row>
    <row r="117" spans="1:18" x14ac:dyDescent="0.2">
      <c r="A117" s="36" t="s">
        <v>54</v>
      </c>
      <c r="E117" s="37" t="s">
        <v>411</v>
      </c>
    </row>
    <row r="118" spans="1:18" ht="114.75" x14ac:dyDescent="0.2">
      <c r="A118" t="s">
        <v>56</v>
      </c>
      <c r="E118" s="35" t="s">
        <v>412</v>
      </c>
    </row>
    <row r="119" spans="1:18" x14ac:dyDescent="0.2">
      <c r="A119" s="25" t="s">
        <v>47</v>
      </c>
      <c r="B119" s="29" t="s">
        <v>187</v>
      </c>
      <c r="C119" s="29" t="s">
        <v>413</v>
      </c>
      <c r="D119" s="25" t="s">
        <v>49</v>
      </c>
      <c r="E119" s="30" t="s">
        <v>414</v>
      </c>
      <c r="F119" s="31" t="s">
        <v>64</v>
      </c>
      <c r="G119" s="32">
        <v>62.32</v>
      </c>
      <c r="H119" s="33">
        <v>0</v>
      </c>
      <c r="I119" s="33">
        <f>ROUND(ROUND(H119,2)*ROUND(G119,3),2)</f>
        <v>0</v>
      </c>
      <c r="J119" s="31" t="s">
        <v>65</v>
      </c>
      <c r="O119">
        <f>(I119*21)/100</f>
        <v>0</v>
      </c>
      <c r="P119" t="s">
        <v>23</v>
      </c>
    </row>
    <row r="120" spans="1:18" x14ac:dyDescent="0.2">
      <c r="A120" s="34" t="s">
        <v>52</v>
      </c>
      <c r="E120" s="35" t="s">
        <v>49</v>
      </c>
    </row>
    <row r="121" spans="1:18" x14ac:dyDescent="0.2">
      <c r="A121" s="36" t="s">
        <v>54</v>
      </c>
      <c r="E121" s="37" t="s">
        <v>415</v>
      </c>
    </row>
    <row r="122" spans="1:18" ht="89.25" x14ac:dyDescent="0.2">
      <c r="A122" t="s">
        <v>56</v>
      </c>
      <c r="E122" s="35" t="s">
        <v>416</v>
      </c>
    </row>
    <row r="123" spans="1:18" x14ac:dyDescent="0.2">
      <c r="A123" s="25" t="s">
        <v>47</v>
      </c>
      <c r="B123" s="29" t="s">
        <v>191</v>
      </c>
      <c r="C123" s="29" t="s">
        <v>417</v>
      </c>
      <c r="D123" s="25" t="s">
        <v>49</v>
      </c>
      <c r="E123" s="30" t="s">
        <v>418</v>
      </c>
      <c r="F123" s="31" t="s">
        <v>70</v>
      </c>
      <c r="G123" s="32">
        <v>1</v>
      </c>
      <c r="H123" s="33">
        <v>0</v>
      </c>
      <c r="I123" s="33">
        <f>ROUND(ROUND(H123,2)*ROUND(G123,3),2)</f>
        <v>0</v>
      </c>
      <c r="J123" s="31"/>
      <c r="O123">
        <f>(I123*21)/100</f>
        <v>0</v>
      </c>
      <c r="P123" t="s">
        <v>23</v>
      </c>
    </row>
    <row r="124" spans="1:18" x14ac:dyDescent="0.2">
      <c r="A124" s="34" t="s">
        <v>52</v>
      </c>
      <c r="E124" s="35" t="s">
        <v>49</v>
      </c>
    </row>
    <row r="125" spans="1:18" x14ac:dyDescent="0.2">
      <c r="A125" s="36" t="s">
        <v>54</v>
      </c>
      <c r="E125" s="37" t="s">
        <v>49</v>
      </c>
    </row>
    <row r="126" spans="1:18" ht="89.25" x14ac:dyDescent="0.2">
      <c r="A126" t="s">
        <v>56</v>
      </c>
      <c r="E126" s="35" t="s">
        <v>419</v>
      </c>
    </row>
    <row r="127" spans="1:18" ht="12.75" customHeight="1" x14ac:dyDescent="0.2">
      <c r="A127" s="12" t="s">
        <v>45</v>
      </c>
      <c r="B127" s="12"/>
      <c r="C127" s="38" t="s">
        <v>253</v>
      </c>
      <c r="D127" s="12"/>
      <c r="E127" s="27" t="s">
        <v>420</v>
      </c>
      <c r="F127" s="12"/>
      <c r="G127" s="12"/>
      <c r="H127" s="12"/>
      <c r="I127" s="39">
        <f>0+Q127</f>
        <v>0</v>
      </c>
      <c r="J127" s="12"/>
      <c r="O127">
        <f>0+R127</f>
        <v>0</v>
      </c>
      <c r="Q127">
        <f>0+I128+I132+I136+I140+I144</f>
        <v>0</v>
      </c>
      <c r="R127">
        <f>0+O128+O132+O136+O140+O144</f>
        <v>0</v>
      </c>
    </row>
    <row r="128" spans="1:18" ht="25.5" x14ac:dyDescent="0.2">
      <c r="A128" s="25" t="s">
        <v>47</v>
      </c>
      <c r="B128" s="29" t="s">
        <v>195</v>
      </c>
      <c r="C128" s="29" t="s">
        <v>256</v>
      </c>
      <c r="D128" s="25" t="s">
        <v>257</v>
      </c>
      <c r="E128" s="30" t="s">
        <v>258</v>
      </c>
      <c r="F128" s="31" t="s">
        <v>259</v>
      </c>
      <c r="G128" s="32">
        <v>2180.64</v>
      </c>
      <c r="H128" s="33">
        <v>0</v>
      </c>
      <c r="I128" s="33">
        <f>ROUND(ROUND(H128,2)*ROUND(G128,3),2)</f>
        <v>0</v>
      </c>
      <c r="J128" s="31"/>
      <c r="O128">
        <f>(I128*21)/100</f>
        <v>0</v>
      </c>
      <c r="P128" t="s">
        <v>23</v>
      </c>
    </row>
    <row r="129" spans="1:16" ht="38.25" x14ac:dyDescent="0.2">
      <c r="A129" s="34" t="s">
        <v>52</v>
      </c>
      <c r="E129" s="35" t="s">
        <v>260</v>
      </c>
    </row>
    <row r="130" spans="1:16" ht="25.5" x14ac:dyDescent="0.2">
      <c r="A130" s="36" t="s">
        <v>54</v>
      </c>
      <c r="E130" s="37" t="s">
        <v>421</v>
      </c>
    </row>
    <row r="131" spans="1:16" ht="153" x14ac:dyDescent="0.2">
      <c r="A131" t="s">
        <v>56</v>
      </c>
      <c r="E131" s="35" t="s">
        <v>262</v>
      </c>
    </row>
    <row r="132" spans="1:16" ht="25.5" x14ac:dyDescent="0.2">
      <c r="A132" s="25" t="s">
        <v>47</v>
      </c>
      <c r="B132" s="29" t="s">
        <v>199</v>
      </c>
      <c r="C132" s="29" t="s">
        <v>422</v>
      </c>
      <c r="D132" s="25" t="s">
        <v>257</v>
      </c>
      <c r="E132" s="30" t="s">
        <v>423</v>
      </c>
      <c r="F132" s="31" t="s">
        <v>259</v>
      </c>
      <c r="G132" s="32">
        <v>409.73899999999998</v>
      </c>
      <c r="H132" s="33">
        <v>0</v>
      </c>
      <c r="I132" s="33">
        <f>ROUND(ROUND(H132,2)*ROUND(G132,3),2)</f>
        <v>0</v>
      </c>
      <c r="J132" s="31"/>
      <c r="O132">
        <f>(I132*21)/100</f>
        <v>0</v>
      </c>
      <c r="P132" t="s">
        <v>23</v>
      </c>
    </row>
    <row r="133" spans="1:16" ht="38.25" x14ac:dyDescent="0.2">
      <c r="A133" s="34" t="s">
        <v>52</v>
      </c>
      <c r="E133" s="35" t="s">
        <v>424</v>
      </c>
    </row>
    <row r="134" spans="1:16" ht="25.5" x14ac:dyDescent="0.2">
      <c r="A134" s="36" t="s">
        <v>54</v>
      </c>
      <c r="E134" s="37" t="s">
        <v>425</v>
      </c>
    </row>
    <row r="135" spans="1:16" ht="153" x14ac:dyDescent="0.2">
      <c r="A135" t="s">
        <v>56</v>
      </c>
      <c r="E135" s="35" t="s">
        <v>262</v>
      </c>
    </row>
    <row r="136" spans="1:16" ht="38.25" x14ac:dyDescent="0.2">
      <c r="A136" s="25" t="s">
        <v>47</v>
      </c>
      <c r="B136" s="29" t="s">
        <v>203</v>
      </c>
      <c r="C136" s="29" t="s">
        <v>426</v>
      </c>
      <c r="D136" s="25" t="s">
        <v>257</v>
      </c>
      <c r="E136" s="30" t="s">
        <v>427</v>
      </c>
      <c r="F136" s="31" t="s">
        <v>259</v>
      </c>
      <c r="G136" s="32">
        <v>3.68</v>
      </c>
      <c r="H136" s="33">
        <v>0</v>
      </c>
      <c r="I136" s="33">
        <f>ROUND(ROUND(H136,2)*ROUND(G136,3),2)</f>
        <v>0</v>
      </c>
      <c r="J136" s="31"/>
      <c r="O136">
        <f>(I136*21)/100</f>
        <v>0</v>
      </c>
      <c r="P136" t="s">
        <v>23</v>
      </c>
    </row>
    <row r="137" spans="1:16" ht="38.25" x14ac:dyDescent="0.2">
      <c r="A137" s="34" t="s">
        <v>52</v>
      </c>
      <c r="E137" s="35" t="s">
        <v>424</v>
      </c>
    </row>
    <row r="138" spans="1:16" ht="25.5" x14ac:dyDescent="0.2">
      <c r="A138" s="36" t="s">
        <v>54</v>
      </c>
      <c r="E138" s="37" t="s">
        <v>428</v>
      </c>
    </row>
    <row r="139" spans="1:16" ht="153" x14ac:dyDescent="0.2">
      <c r="A139" t="s">
        <v>56</v>
      </c>
      <c r="E139" s="35" t="s">
        <v>262</v>
      </c>
    </row>
    <row r="140" spans="1:16" ht="38.25" x14ac:dyDescent="0.2">
      <c r="A140" s="25" t="s">
        <v>47</v>
      </c>
      <c r="B140" s="29" t="s">
        <v>207</v>
      </c>
      <c r="C140" s="29" t="s">
        <v>429</v>
      </c>
      <c r="D140" s="25" t="s">
        <v>257</v>
      </c>
      <c r="E140" s="30" t="s">
        <v>430</v>
      </c>
      <c r="F140" s="31" t="s">
        <v>259</v>
      </c>
      <c r="G140" s="32">
        <v>9.3480000000000008</v>
      </c>
      <c r="H140" s="33">
        <v>0</v>
      </c>
      <c r="I140" s="33">
        <f>ROUND(ROUND(H140,2)*ROUND(G140,3),2)</f>
        <v>0</v>
      </c>
      <c r="J140" s="31"/>
      <c r="O140">
        <f>(I140*21)/100</f>
        <v>0</v>
      </c>
      <c r="P140" t="s">
        <v>23</v>
      </c>
    </row>
    <row r="141" spans="1:16" ht="63.75" x14ac:dyDescent="0.2">
      <c r="A141" s="34" t="s">
        <v>52</v>
      </c>
      <c r="E141" s="35" t="s">
        <v>431</v>
      </c>
    </row>
    <row r="142" spans="1:16" ht="25.5" x14ac:dyDescent="0.2">
      <c r="A142" s="36" t="s">
        <v>54</v>
      </c>
      <c r="E142" s="37" t="s">
        <v>432</v>
      </c>
    </row>
    <row r="143" spans="1:16" ht="153" x14ac:dyDescent="0.2">
      <c r="A143" t="s">
        <v>56</v>
      </c>
      <c r="E143" s="35" t="s">
        <v>262</v>
      </c>
    </row>
    <row r="144" spans="1:16" ht="25.5" x14ac:dyDescent="0.2">
      <c r="A144" s="25" t="s">
        <v>47</v>
      </c>
      <c r="B144" s="29" t="s">
        <v>213</v>
      </c>
      <c r="C144" s="29" t="s">
        <v>304</v>
      </c>
      <c r="D144" s="25" t="s">
        <v>257</v>
      </c>
      <c r="E144" s="30" t="s">
        <v>305</v>
      </c>
      <c r="F144" s="31" t="s">
        <v>259</v>
      </c>
      <c r="G144" s="32">
        <v>0.68400000000000005</v>
      </c>
      <c r="H144" s="33">
        <v>0</v>
      </c>
      <c r="I144" s="33">
        <f>ROUND(ROUND(H144,2)*ROUND(G144,3),2)</f>
        <v>0</v>
      </c>
      <c r="J144" s="31"/>
      <c r="O144">
        <f>(I144*21)/100</f>
        <v>0</v>
      </c>
      <c r="P144" t="s">
        <v>23</v>
      </c>
    </row>
    <row r="145" spans="1:5" ht="38.25" x14ac:dyDescent="0.2">
      <c r="A145" s="34" t="s">
        <v>52</v>
      </c>
      <c r="E145" s="35" t="s">
        <v>306</v>
      </c>
    </row>
    <row r="146" spans="1:5" x14ac:dyDescent="0.2">
      <c r="A146" s="36" t="s">
        <v>54</v>
      </c>
      <c r="E146" s="37" t="s">
        <v>49</v>
      </c>
    </row>
    <row r="147" spans="1:5" ht="153" x14ac:dyDescent="0.2">
      <c r="A147" t="s">
        <v>56</v>
      </c>
      <c r="E147" s="35" t="s">
        <v>262</v>
      </c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77"/>
  <sheetViews>
    <sheetView workbookViewId="0">
      <pane ySplit="7" topLeftCell="A39" activePane="bottomLeft" state="frozen"/>
      <selection pane="bottomLeft" activeCell="H72" sqref="H7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J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J2" s="8"/>
      <c r="O2">
        <f>0+O8+O33+O42+O55+O60+O73</f>
        <v>0</v>
      </c>
      <c r="P2" t="s">
        <v>22</v>
      </c>
    </row>
    <row r="3" spans="1:18" ht="15" customHeight="1" x14ac:dyDescent="0.25">
      <c r="A3" t="s">
        <v>12</v>
      </c>
      <c r="B3" s="17" t="s">
        <v>14</v>
      </c>
      <c r="C3" s="4" t="s">
        <v>15</v>
      </c>
      <c r="D3" s="7"/>
      <c r="E3" s="18" t="s">
        <v>16</v>
      </c>
      <c r="F3" s="8"/>
      <c r="G3" s="15"/>
      <c r="H3" s="14" t="s">
        <v>433</v>
      </c>
      <c r="I3" s="40">
        <f>0+I8+I33+I42+I55+I60+I73</f>
        <v>0</v>
      </c>
      <c r="J3" s="16"/>
      <c r="O3" t="s">
        <v>19</v>
      </c>
      <c r="P3" t="s">
        <v>23</v>
      </c>
    </row>
    <row r="4" spans="1:18" ht="15" customHeight="1" x14ac:dyDescent="0.25">
      <c r="A4" t="s">
        <v>17</v>
      </c>
      <c r="B4" s="20" t="s">
        <v>18</v>
      </c>
      <c r="C4" s="3" t="s">
        <v>433</v>
      </c>
      <c r="D4" s="2"/>
      <c r="E4" s="21" t="s">
        <v>434</v>
      </c>
      <c r="F4" s="12"/>
      <c r="G4" s="12"/>
      <c r="H4" s="22"/>
      <c r="I4" s="22"/>
      <c r="J4" s="12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J5" s="1" t="s">
        <v>43</v>
      </c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39</v>
      </c>
      <c r="I6" s="19" t="s">
        <v>41</v>
      </c>
      <c r="J6" s="1"/>
    </row>
    <row r="7" spans="1:18" ht="12.75" customHeight="1" x14ac:dyDescent="0.2">
      <c r="A7" s="19" t="s">
        <v>27</v>
      </c>
      <c r="B7" s="19" t="s">
        <v>29</v>
      </c>
      <c r="C7" s="19" t="s">
        <v>23</v>
      </c>
      <c r="D7" s="19" t="s">
        <v>22</v>
      </c>
      <c r="E7" s="19" t="s">
        <v>33</v>
      </c>
      <c r="F7" s="19" t="s">
        <v>35</v>
      </c>
      <c r="G7" s="19" t="s">
        <v>37</v>
      </c>
      <c r="H7" s="19" t="s">
        <v>40</v>
      </c>
      <c r="I7" s="19" t="s">
        <v>42</v>
      </c>
      <c r="J7" s="19" t="s">
        <v>44</v>
      </c>
    </row>
    <row r="8" spans="1:18" ht="12.75" customHeight="1" x14ac:dyDescent="0.2">
      <c r="A8" s="22" t="s">
        <v>45</v>
      </c>
      <c r="B8" s="22"/>
      <c r="C8" s="26" t="s">
        <v>29</v>
      </c>
      <c r="D8" s="22"/>
      <c r="E8" s="27" t="s">
        <v>61</v>
      </c>
      <c r="F8" s="22"/>
      <c r="G8" s="22"/>
      <c r="H8" s="22"/>
      <c r="I8" s="28">
        <f>0+Q8</f>
        <v>0</v>
      </c>
      <c r="J8" s="22"/>
      <c r="O8">
        <f>0+R8</f>
        <v>0</v>
      </c>
      <c r="Q8">
        <f>0+I9+I13+I17+I21+I25+I29</f>
        <v>0</v>
      </c>
      <c r="R8">
        <f>0+O9+O13+O17+O21+O25+O29</f>
        <v>0</v>
      </c>
    </row>
    <row r="9" spans="1:18" x14ac:dyDescent="0.2">
      <c r="A9" s="25" t="s">
        <v>47</v>
      </c>
      <c r="B9" s="29" t="s">
        <v>29</v>
      </c>
      <c r="C9" s="29" t="s">
        <v>314</v>
      </c>
      <c r="D9" s="25" t="s">
        <v>49</v>
      </c>
      <c r="E9" s="30" t="s">
        <v>315</v>
      </c>
      <c r="F9" s="31" t="s">
        <v>79</v>
      </c>
      <c r="G9" s="32">
        <v>5.0999999999999996</v>
      </c>
      <c r="H9" s="33">
        <v>0</v>
      </c>
      <c r="I9" s="33">
        <f>ROUND(ROUND(H9,2)*ROUND(G9,3),2)</f>
        <v>0</v>
      </c>
      <c r="J9" s="31" t="s">
        <v>65</v>
      </c>
      <c r="O9">
        <f>(I9*21)/100</f>
        <v>0</v>
      </c>
      <c r="P9" t="s">
        <v>23</v>
      </c>
    </row>
    <row r="10" spans="1:18" x14ac:dyDescent="0.2">
      <c r="A10" s="34" t="s">
        <v>52</v>
      </c>
      <c r="E10" s="35" t="s">
        <v>435</v>
      </c>
    </row>
    <row r="11" spans="1:18" x14ac:dyDescent="0.2">
      <c r="A11" s="36" t="s">
        <v>54</v>
      </c>
      <c r="E11" s="37" t="s">
        <v>436</v>
      </c>
    </row>
    <row r="12" spans="1:18" ht="63.75" x14ac:dyDescent="0.2">
      <c r="A12" t="s">
        <v>56</v>
      </c>
      <c r="E12" s="35" t="s">
        <v>437</v>
      </c>
    </row>
    <row r="13" spans="1:18" x14ac:dyDescent="0.2">
      <c r="A13" s="25" t="s">
        <v>47</v>
      </c>
      <c r="B13" s="29" t="s">
        <v>23</v>
      </c>
      <c r="C13" s="29" t="s">
        <v>438</v>
      </c>
      <c r="D13" s="25" t="s">
        <v>49</v>
      </c>
      <c r="E13" s="30" t="s">
        <v>439</v>
      </c>
      <c r="F13" s="31" t="s">
        <v>143</v>
      </c>
      <c r="G13" s="32">
        <v>5.5</v>
      </c>
      <c r="H13" s="33">
        <v>0</v>
      </c>
      <c r="I13" s="33">
        <f>ROUND(ROUND(H13,2)*ROUND(G13,3),2)</f>
        <v>0</v>
      </c>
      <c r="J13" s="31" t="s">
        <v>65</v>
      </c>
      <c r="O13">
        <f>(I13*21)/100</f>
        <v>0</v>
      </c>
      <c r="P13" t="s">
        <v>23</v>
      </c>
    </row>
    <row r="14" spans="1:18" x14ac:dyDescent="0.2">
      <c r="A14" s="34" t="s">
        <v>52</v>
      </c>
      <c r="E14" s="35" t="s">
        <v>49</v>
      </c>
    </row>
    <row r="15" spans="1:18" x14ac:dyDescent="0.2">
      <c r="A15" s="36" t="s">
        <v>54</v>
      </c>
      <c r="E15" s="37" t="s">
        <v>49</v>
      </c>
    </row>
    <row r="16" spans="1:18" ht="89.25" x14ac:dyDescent="0.2">
      <c r="A16" t="s">
        <v>56</v>
      </c>
      <c r="E16" s="35" t="s">
        <v>440</v>
      </c>
    </row>
    <row r="17" spans="1:16" x14ac:dyDescent="0.2">
      <c r="A17" s="25" t="s">
        <v>47</v>
      </c>
      <c r="B17" s="29" t="s">
        <v>22</v>
      </c>
      <c r="C17" s="29" t="s">
        <v>318</v>
      </c>
      <c r="D17" s="25" t="s">
        <v>49</v>
      </c>
      <c r="E17" s="30" t="s">
        <v>319</v>
      </c>
      <c r="F17" s="31" t="s">
        <v>79</v>
      </c>
      <c r="G17" s="32">
        <v>7</v>
      </c>
      <c r="H17" s="33">
        <v>0</v>
      </c>
      <c r="I17" s="33">
        <f>ROUND(ROUND(H17,2)*ROUND(G17,3),2)</f>
        <v>0</v>
      </c>
      <c r="J17" s="31" t="s">
        <v>65</v>
      </c>
      <c r="O17">
        <f>(I17*21)/100</f>
        <v>0</v>
      </c>
      <c r="P17" t="s">
        <v>23</v>
      </c>
    </row>
    <row r="18" spans="1:16" x14ac:dyDescent="0.2">
      <c r="A18" s="34" t="s">
        <v>52</v>
      </c>
      <c r="E18" s="35" t="s">
        <v>435</v>
      </c>
    </row>
    <row r="19" spans="1:16" x14ac:dyDescent="0.2">
      <c r="A19" s="36" t="s">
        <v>54</v>
      </c>
      <c r="E19" s="37" t="s">
        <v>441</v>
      </c>
    </row>
    <row r="20" spans="1:16" ht="357" x14ac:dyDescent="0.2">
      <c r="A20" t="s">
        <v>56</v>
      </c>
      <c r="E20" s="35" t="s">
        <v>442</v>
      </c>
    </row>
    <row r="21" spans="1:16" x14ac:dyDescent="0.2">
      <c r="A21" s="25" t="s">
        <v>47</v>
      </c>
      <c r="B21" s="29" t="s">
        <v>33</v>
      </c>
      <c r="C21" s="29" t="s">
        <v>443</v>
      </c>
      <c r="D21" s="25" t="s">
        <v>49</v>
      </c>
      <c r="E21" s="30" t="s">
        <v>444</v>
      </c>
      <c r="F21" s="31" t="s">
        <v>79</v>
      </c>
      <c r="G21" s="32">
        <v>7</v>
      </c>
      <c r="H21" s="33">
        <v>0</v>
      </c>
      <c r="I21" s="33">
        <f>ROUND(ROUND(H21,2)*ROUND(G21,3),2)</f>
        <v>0</v>
      </c>
      <c r="J21" s="31" t="s">
        <v>65</v>
      </c>
      <c r="O21">
        <f>(I21*21)/100</f>
        <v>0</v>
      </c>
      <c r="P21" t="s">
        <v>23</v>
      </c>
    </row>
    <row r="22" spans="1:16" x14ac:dyDescent="0.2">
      <c r="A22" s="34" t="s">
        <v>52</v>
      </c>
      <c r="E22" s="35" t="s">
        <v>435</v>
      </c>
    </row>
    <row r="23" spans="1:16" x14ac:dyDescent="0.2">
      <c r="A23" s="36" t="s">
        <v>54</v>
      </c>
      <c r="E23" s="37" t="s">
        <v>445</v>
      </c>
    </row>
    <row r="24" spans="1:16" ht="255" x14ac:dyDescent="0.2">
      <c r="A24" t="s">
        <v>56</v>
      </c>
      <c r="E24" s="35" t="s">
        <v>446</v>
      </c>
    </row>
    <row r="25" spans="1:16" x14ac:dyDescent="0.2">
      <c r="A25" s="25" t="s">
        <v>47</v>
      </c>
      <c r="B25" s="29" t="s">
        <v>35</v>
      </c>
      <c r="C25" s="29" t="s">
        <v>447</v>
      </c>
      <c r="D25" s="25" t="s">
        <v>49</v>
      </c>
      <c r="E25" s="30" t="s">
        <v>448</v>
      </c>
      <c r="F25" s="31" t="s">
        <v>79</v>
      </c>
      <c r="G25" s="32">
        <v>5.0999999999999996</v>
      </c>
      <c r="H25" s="33">
        <v>0</v>
      </c>
      <c r="I25" s="33">
        <f>ROUND(ROUND(H25,2)*ROUND(G25,3),2)</f>
        <v>0</v>
      </c>
      <c r="J25" s="31" t="s">
        <v>65</v>
      </c>
      <c r="O25">
        <f>(I25*21)/100</f>
        <v>0</v>
      </c>
      <c r="P25" t="s">
        <v>23</v>
      </c>
    </row>
    <row r="26" spans="1:16" x14ac:dyDescent="0.2">
      <c r="A26" s="34" t="s">
        <v>52</v>
      </c>
      <c r="E26" s="35" t="s">
        <v>435</v>
      </c>
    </row>
    <row r="27" spans="1:16" x14ac:dyDescent="0.2">
      <c r="A27" s="36" t="s">
        <v>54</v>
      </c>
      <c r="E27" s="37" t="s">
        <v>449</v>
      </c>
    </row>
    <row r="28" spans="1:16" ht="38.25" x14ac:dyDescent="0.2">
      <c r="A28" t="s">
        <v>56</v>
      </c>
      <c r="E28" s="35" t="s">
        <v>450</v>
      </c>
    </row>
    <row r="29" spans="1:16" x14ac:dyDescent="0.2">
      <c r="A29" s="25" t="s">
        <v>47</v>
      </c>
      <c r="B29" s="29" t="s">
        <v>37</v>
      </c>
      <c r="C29" s="29" t="s">
        <v>329</v>
      </c>
      <c r="D29" s="25" t="s">
        <v>49</v>
      </c>
      <c r="E29" s="30" t="s">
        <v>330</v>
      </c>
      <c r="F29" s="31" t="s">
        <v>64</v>
      </c>
      <c r="G29" s="32">
        <v>34</v>
      </c>
      <c r="H29" s="33">
        <v>0</v>
      </c>
      <c r="I29" s="33">
        <f>ROUND(ROUND(H29,2)*ROUND(G29,3),2)</f>
        <v>0</v>
      </c>
      <c r="J29" s="31" t="s">
        <v>65</v>
      </c>
      <c r="O29">
        <f>(I29*21)/100</f>
        <v>0</v>
      </c>
      <c r="P29" t="s">
        <v>23</v>
      </c>
    </row>
    <row r="30" spans="1:16" x14ac:dyDescent="0.2">
      <c r="A30" s="34" t="s">
        <v>52</v>
      </c>
      <c r="E30" s="35" t="s">
        <v>435</v>
      </c>
    </row>
    <row r="31" spans="1:16" x14ac:dyDescent="0.2">
      <c r="A31" s="36" t="s">
        <v>54</v>
      </c>
      <c r="E31" s="37" t="s">
        <v>451</v>
      </c>
    </row>
    <row r="32" spans="1:16" ht="63.75" x14ac:dyDescent="0.2">
      <c r="A32" t="s">
        <v>56</v>
      </c>
      <c r="E32" s="35" t="s">
        <v>452</v>
      </c>
    </row>
    <row r="33" spans="1:18" ht="12.75" customHeight="1" x14ac:dyDescent="0.2">
      <c r="A33" s="12" t="s">
        <v>45</v>
      </c>
      <c r="B33" s="12"/>
      <c r="C33" s="38" t="s">
        <v>23</v>
      </c>
      <c r="D33" s="12"/>
      <c r="E33" s="27" t="s">
        <v>100</v>
      </c>
      <c r="F33" s="12"/>
      <c r="G33" s="12"/>
      <c r="H33" s="12"/>
      <c r="I33" s="39">
        <f>0+Q33</f>
        <v>0</v>
      </c>
      <c r="J33" s="12"/>
      <c r="O33">
        <f>0+R33</f>
        <v>0</v>
      </c>
      <c r="Q33">
        <f>0+I34+I38</f>
        <v>0</v>
      </c>
      <c r="R33">
        <f>0+O34+O38</f>
        <v>0</v>
      </c>
    </row>
    <row r="34" spans="1:18" x14ac:dyDescent="0.2">
      <c r="A34" s="25" t="s">
        <v>47</v>
      </c>
      <c r="B34" s="29" t="s">
        <v>82</v>
      </c>
      <c r="C34" s="29" t="s">
        <v>337</v>
      </c>
      <c r="D34" s="25" t="s">
        <v>49</v>
      </c>
      <c r="E34" s="30" t="s">
        <v>338</v>
      </c>
      <c r="F34" s="31" t="s">
        <v>79</v>
      </c>
      <c r="G34" s="32">
        <v>12.98</v>
      </c>
      <c r="H34" s="33">
        <v>0</v>
      </c>
      <c r="I34" s="33">
        <f>ROUND(ROUND(H34,2)*ROUND(G34,3),2)</f>
        <v>0</v>
      </c>
      <c r="J34" s="31" t="s">
        <v>65</v>
      </c>
      <c r="O34">
        <f>(I34*21)/100</f>
        <v>0</v>
      </c>
      <c r="P34" t="s">
        <v>23</v>
      </c>
    </row>
    <row r="35" spans="1:18" x14ac:dyDescent="0.2">
      <c r="A35" s="34" t="s">
        <v>52</v>
      </c>
      <c r="E35" s="35" t="s">
        <v>49</v>
      </c>
    </row>
    <row r="36" spans="1:18" x14ac:dyDescent="0.2">
      <c r="A36" s="36" t="s">
        <v>54</v>
      </c>
      <c r="E36" s="37" t="s">
        <v>453</v>
      </c>
    </row>
    <row r="37" spans="1:18" ht="395.25" x14ac:dyDescent="0.2">
      <c r="A37" t="s">
        <v>56</v>
      </c>
      <c r="E37" s="35" t="s">
        <v>454</v>
      </c>
    </row>
    <row r="38" spans="1:18" x14ac:dyDescent="0.2">
      <c r="A38" s="25" t="s">
        <v>47</v>
      </c>
      <c r="B38" s="29" t="s">
        <v>88</v>
      </c>
      <c r="C38" s="29" t="s">
        <v>341</v>
      </c>
      <c r="D38" s="25" t="s">
        <v>49</v>
      </c>
      <c r="E38" s="30" t="s">
        <v>342</v>
      </c>
      <c r="F38" s="31" t="s">
        <v>259</v>
      </c>
      <c r="G38" s="32">
        <v>0.92600000000000005</v>
      </c>
      <c r="H38" s="33">
        <v>0</v>
      </c>
      <c r="I38" s="33">
        <f>ROUND(ROUND(H38,2)*ROUND(G38,3),2)</f>
        <v>0</v>
      </c>
      <c r="J38" s="31" t="s">
        <v>65</v>
      </c>
      <c r="O38">
        <f>(I38*21)/100</f>
        <v>0</v>
      </c>
      <c r="P38" t="s">
        <v>23</v>
      </c>
    </row>
    <row r="39" spans="1:18" x14ac:dyDescent="0.2">
      <c r="A39" s="34" t="s">
        <v>52</v>
      </c>
      <c r="E39" s="35" t="s">
        <v>455</v>
      </c>
    </row>
    <row r="40" spans="1:18" x14ac:dyDescent="0.2">
      <c r="A40" s="36" t="s">
        <v>54</v>
      </c>
      <c r="E40" s="37" t="s">
        <v>456</v>
      </c>
    </row>
    <row r="41" spans="1:18" ht="306" x14ac:dyDescent="0.2">
      <c r="A41" t="s">
        <v>56</v>
      </c>
      <c r="E41" s="35" t="s">
        <v>343</v>
      </c>
    </row>
    <row r="42" spans="1:18" ht="12.75" customHeight="1" x14ac:dyDescent="0.2">
      <c r="A42" s="12" t="s">
        <v>45</v>
      </c>
      <c r="B42" s="12"/>
      <c r="C42" s="38" t="s">
        <v>33</v>
      </c>
      <c r="D42" s="12"/>
      <c r="E42" s="27" t="s">
        <v>112</v>
      </c>
      <c r="F42" s="12"/>
      <c r="G42" s="12"/>
      <c r="H42" s="12"/>
      <c r="I42" s="39">
        <f>0+Q42</f>
        <v>0</v>
      </c>
      <c r="J42" s="12"/>
      <c r="O42">
        <f>0+R42</f>
        <v>0</v>
      </c>
      <c r="Q42">
        <f>0+I43+I47+I51</f>
        <v>0</v>
      </c>
      <c r="R42">
        <f>0+O43+O47+O51</f>
        <v>0</v>
      </c>
    </row>
    <row r="43" spans="1:18" x14ac:dyDescent="0.2">
      <c r="A43" s="25" t="s">
        <v>47</v>
      </c>
      <c r="B43" s="29" t="s">
        <v>40</v>
      </c>
      <c r="C43" s="29" t="s">
        <v>359</v>
      </c>
      <c r="D43" s="25" t="s">
        <v>49</v>
      </c>
      <c r="E43" s="30" t="s">
        <v>360</v>
      </c>
      <c r="F43" s="31" t="s">
        <v>79</v>
      </c>
      <c r="G43" s="32">
        <v>4.0250000000000004</v>
      </c>
      <c r="H43" s="33">
        <v>0</v>
      </c>
      <c r="I43" s="33">
        <f>ROUND(ROUND(H43,2)*ROUND(G43,3),2)</f>
        <v>0</v>
      </c>
      <c r="J43" s="31" t="s">
        <v>65</v>
      </c>
      <c r="O43">
        <f>(I43*21)/100</f>
        <v>0</v>
      </c>
      <c r="P43" t="s">
        <v>23</v>
      </c>
    </row>
    <row r="44" spans="1:18" x14ac:dyDescent="0.2">
      <c r="A44" s="34" t="s">
        <v>52</v>
      </c>
      <c r="E44" s="35" t="s">
        <v>49</v>
      </c>
    </row>
    <row r="45" spans="1:18" x14ac:dyDescent="0.2">
      <c r="A45" s="36" t="s">
        <v>54</v>
      </c>
      <c r="E45" s="37" t="s">
        <v>457</v>
      </c>
    </row>
    <row r="46" spans="1:18" ht="395.25" x14ac:dyDescent="0.2">
      <c r="A46" t="s">
        <v>56</v>
      </c>
      <c r="E46" s="35" t="s">
        <v>458</v>
      </c>
    </row>
    <row r="47" spans="1:18" x14ac:dyDescent="0.2">
      <c r="A47" s="25" t="s">
        <v>47</v>
      </c>
      <c r="B47" s="29" t="s">
        <v>42</v>
      </c>
      <c r="C47" s="29" t="s">
        <v>364</v>
      </c>
      <c r="D47" s="25" t="s">
        <v>49</v>
      </c>
      <c r="E47" s="30" t="s">
        <v>365</v>
      </c>
      <c r="F47" s="31" t="s">
        <v>79</v>
      </c>
      <c r="G47" s="32">
        <v>5.3970000000000002</v>
      </c>
      <c r="H47" s="33">
        <v>0</v>
      </c>
      <c r="I47" s="33">
        <f>ROUND(ROUND(H47,2)*ROUND(G47,3),2)</f>
        <v>0</v>
      </c>
      <c r="J47" s="31" t="s">
        <v>65</v>
      </c>
      <c r="O47">
        <f>(I47*21)/100</f>
        <v>0</v>
      </c>
      <c r="P47" t="s">
        <v>23</v>
      </c>
    </row>
    <row r="48" spans="1:18" x14ac:dyDescent="0.2">
      <c r="A48" s="34" t="s">
        <v>52</v>
      </c>
      <c r="E48" s="35" t="s">
        <v>459</v>
      </c>
    </row>
    <row r="49" spans="1:18" ht="38.25" x14ac:dyDescent="0.2">
      <c r="A49" s="36" t="s">
        <v>54</v>
      </c>
      <c r="E49" s="37" t="s">
        <v>460</v>
      </c>
    </row>
    <row r="50" spans="1:18" ht="395.25" x14ac:dyDescent="0.2">
      <c r="A50" t="s">
        <v>56</v>
      </c>
      <c r="E50" s="35" t="s">
        <v>458</v>
      </c>
    </row>
    <row r="51" spans="1:18" x14ac:dyDescent="0.2">
      <c r="A51" s="25" t="s">
        <v>47</v>
      </c>
      <c r="B51" s="29" t="s">
        <v>44</v>
      </c>
      <c r="C51" s="29" t="s">
        <v>378</v>
      </c>
      <c r="D51" s="25" t="s">
        <v>49</v>
      </c>
      <c r="E51" s="30" t="s">
        <v>379</v>
      </c>
      <c r="F51" s="31" t="s">
        <v>79</v>
      </c>
      <c r="G51" s="32">
        <v>6.06</v>
      </c>
      <c r="H51" s="33">
        <v>0</v>
      </c>
      <c r="I51" s="33">
        <f>ROUND(ROUND(H51,2)*ROUND(G51,3),2)</f>
        <v>0</v>
      </c>
      <c r="J51" s="31" t="s">
        <v>65</v>
      </c>
      <c r="O51">
        <f>(I51*21)/100</f>
        <v>0</v>
      </c>
      <c r="P51" t="s">
        <v>23</v>
      </c>
    </row>
    <row r="52" spans="1:18" x14ac:dyDescent="0.2">
      <c r="A52" s="34" t="s">
        <v>52</v>
      </c>
      <c r="E52" s="35" t="s">
        <v>49</v>
      </c>
    </row>
    <row r="53" spans="1:18" x14ac:dyDescent="0.2">
      <c r="A53" s="36" t="s">
        <v>54</v>
      </c>
      <c r="E53" s="37" t="s">
        <v>461</v>
      </c>
    </row>
    <row r="54" spans="1:18" ht="114.75" x14ac:dyDescent="0.2">
      <c r="A54" t="s">
        <v>56</v>
      </c>
      <c r="E54" s="35" t="s">
        <v>462</v>
      </c>
    </row>
    <row r="55" spans="1:18" ht="12.75" customHeight="1" x14ac:dyDescent="0.2">
      <c r="A55" s="12" t="s">
        <v>45</v>
      </c>
      <c r="B55" s="12"/>
      <c r="C55" s="38" t="s">
        <v>82</v>
      </c>
      <c r="D55" s="12"/>
      <c r="E55" s="27" t="s">
        <v>177</v>
      </c>
      <c r="F55" s="12"/>
      <c r="G55" s="12"/>
      <c r="H55" s="12"/>
      <c r="I55" s="39">
        <f>0+Q55</f>
        <v>0</v>
      </c>
      <c r="J55" s="12"/>
      <c r="O55">
        <f>0+R55</f>
        <v>0</v>
      </c>
      <c r="Q55">
        <f>0+I56</f>
        <v>0</v>
      </c>
      <c r="R55">
        <f>0+O56</f>
        <v>0</v>
      </c>
    </row>
    <row r="56" spans="1:18" ht="25.5" x14ac:dyDescent="0.2">
      <c r="A56" s="25" t="s">
        <v>47</v>
      </c>
      <c r="B56" s="29" t="s">
        <v>107</v>
      </c>
      <c r="C56" s="29" t="s">
        <v>382</v>
      </c>
      <c r="D56" s="25" t="s">
        <v>49</v>
      </c>
      <c r="E56" s="30" t="s">
        <v>383</v>
      </c>
      <c r="F56" s="31" t="s">
        <v>64</v>
      </c>
      <c r="G56" s="32">
        <v>130.9</v>
      </c>
      <c r="H56" s="33">
        <v>0</v>
      </c>
      <c r="I56" s="33">
        <f>ROUND(ROUND(H56,2)*ROUND(G56,3),2)</f>
        <v>0</v>
      </c>
      <c r="J56" s="31" t="s">
        <v>65</v>
      </c>
      <c r="O56">
        <f>(I56*21)/100</f>
        <v>0</v>
      </c>
      <c r="P56" t="s">
        <v>23</v>
      </c>
    </row>
    <row r="57" spans="1:18" x14ac:dyDescent="0.2">
      <c r="A57" s="34" t="s">
        <v>52</v>
      </c>
      <c r="E57" s="35" t="s">
        <v>49</v>
      </c>
    </row>
    <row r="58" spans="1:18" x14ac:dyDescent="0.2">
      <c r="A58" s="36" t="s">
        <v>54</v>
      </c>
      <c r="E58" s="37" t="s">
        <v>463</v>
      </c>
    </row>
    <row r="59" spans="1:18" ht="204" x14ac:dyDescent="0.2">
      <c r="A59" t="s">
        <v>56</v>
      </c>
      <c r="E59" s="35" t="s">
        <v>464</v>
      </c>
    </row>
    <row r="60" spans="1:18" ht="12.75" customHeight="1" x14ac:dyDescent="0.2">
      <c r="A60" s="12" t="s">
        <v>45</v>
      </c>
      <c r="B60" s="12"/>
      <c r="C60" s="38" t="s">
        <v>40</v>
      </c>
      <c r="D60" s="12"/>
      <c r="E60" s="27" t="s">
        <v>221</v>
      </c>
      <c r="F60" s="12"/>
      <c r="G60" s="12"/>
      <c r="H60" s="12"/>
      <c r="I60" s="39">
        <f>0+Q60</f>
        <v>0</v>
      </c>
      <c r="J60" s="12"/>
      <c r="O60">
        <f>0+R60</f>
        <v>0</v>
      </c>
      <c r="Q60">
        <f>0+I61+I65+I69</f>
        <v>0</v>
      </c>
      <c r="R60">
        <f>0+O61+O65+O69</f>
        <v>0</v>
      </c>
    </row>
    <row r="61" spans="1:18" x14ac:dyDescent="0.2">
      <c r="A61" s="25" t="s">
        <v>47</v>
      </c>
      <c r="B61" s="29" t="s">
        <v>113</v>
      </c>
      <c r="C61" s="29" t="s">
        <v>394</v>
      </c>
      <c r="D61" s="25" t="s">
        <v>49</v>
      </c>
      <c r="E61" s="30" t="s">
        <v>395</v>
      </c>
      <c r="F61" s="31" t="s">
        <v>70</v>
      </c>
      <c r="G61" s="32">
        <v>2</v>
      </c>
      <c r="H61" s="33">
        <v>0</v>
      </c>
      <c r="I61" s="33">
        <f>ROUND(ROUND(H61,2)*ROUND(G61,3),2)</f>
        <v>0</v>
      </c>
      <c r="J61" s="31" t="s">
        <v>65</v>
      </c>
      <c r="O61">
        <f>(I61*21)/100</f>
        <v>0</v>
      </c>
      <c r="P61" t="s">
        <v>23</v>
      </c>
    </row>
    <row r="62" spans="1:18" x14ac:dyDescent="0.2">
      <c r="A62" s="34" t="s">
        <v>52</v>
      </c>
      <c r="E62" s="35" t="s">
        <v>396</v>
      </c>
    </row>
    <row r="63" spans="1:18" x14ac:dyDescent="0.2">
      <c r="A63" s="36" t="s">
        <v>54</v>
      </c>
      <c r="E63" s="37" t="s">
        <v>49</v>
      </c>
    </row>
    <row r="64" spans="1:18" ht="25.5" x14ac:dyDescent="0.2">
      <c r="A64" t="s">
        <v>56</v>
      </c>
      <c r="E64" s="35" t="s">
        <v>397</v>
      </c>
    </row>
    <row r="65" spans="1:18" x14ac:dyDescent="0.2">
      <c r="A65" s="25" t="s">
        <v>47</v>
      </c>
      <c r="B65" s="29" t="s">
        <v>120</v>
      </c>
      <c r="C65" s="29" t="s">
        <v>465</v>
      </c>
      <c r="D65" s="25" t="s">
        <v>49</v>
      </c>
      <c r="E65" s="30" t="s">
        <v>466</v>
      </c>
      <c r="F65" s="31" t="s">
        <v>143</v>
      </c>
      <c r="G65" s="32">
        <v>23.8</v>
      </c>
      <c r="H65" s="33">
        <v>0</v>
      </c>
      <c r="I65" s="33">
        <f>ROUND(ROUND(H65,2)*ROUND(G65,3),2)</f>
        <v>0</v>
      </c>
      <c r="J65" s="31" t="s">
        <v>65</v>
      </c>
      <c r="O65">
        <f>(I65*21)/100</f>
        <v>0</v>
      </c>
      <c r="P65" t="s">
        <v>23</v>
      </c>
    </row>
    <row r="66" spans="1:18" x14ac:dyDescent="0.2">
      <c r="A66" s="34" t="s">
        <v>52</v>
      </c>
      <c r="E66" s="35" t="s">
        <v>49</v>
      </c>
    </row>
    <row r="67" spans="1:18" x14ac:dyDescent="0.2">
      <c r="A67" s="36" t="s">
        <v>54</v>
      </c>
      <c r="E67" s="37" t="s">
        <v>49</v>
      </c>
    </row>
    <row r="68" spans="1:18" ht="76.5" x14ac:dyDescent="0.2">
      <c r="A68" t="s">
        <v>56</v>
      </c>
      <c r="E68" s="35" t="s">
        <v>467</v>
      </c>
    </row>
    <row r="69" spans="1:18" x14ac:dyDescent="0.2">
      <c r="A69" s="25" t="s">
        <v>47</v>
      </c>
      <c r="B69" s="29" t="s">
        <v>125</v>
      </c>
      <c r="C69" s="29" t="s">
        <v>468</v>
      </c>
      <c r="D69" s="25" t="s">
        <v>49</v>
      </c>
      <c r="E69" s="30" t="s">
        <v>469</v>
      </c>
      <c r="F69" s="31" t="s">
        <v>79</v>
      </c>
      <c r="G69" s="32">
        <v>0.72</v>
      </c>
      <c r="H69" s="33">
        <v>0</v>
      </c>
      <c r="I69" s="33">
        <f>ROUND(ROUND(H69,2)*ROUND(G69,3),2)</f>
        <v>0</v>
      </c>
      <c r="J69" s="31" t="s">
        <v>65</v>
      </c>
      <c r="O69">
        <f>(I69*21)/100</f>
        <v>0</v>
      </c>
      <c r="P69" t="s">
        <v>23</v>
      </c>
    </row>
    <row r="70" spans="1:18" x14ac:dyDescent="0.2">
      <c r="A70" s="34" t="s">
        <v>52</v>
      </c>
      <c r="E70" s="35" t="s">
        <v>470</v>
      </c>
    </row>
    <row r="71" spans="1:18" x14ac:dyDescent="0.2">
      <c r="A71" s="36" t="s">
        <v>54</v>
      </c>
      <c r="E71" s="37" t="s">
        <v>471</v>
      </c>
    </row>
    <row r="72" spans="1:18" ht="89.25" x14ac:dyDescent="0.2">
      <c r="A72" t="s">
        <v>56</v>
      </c>
      <c r="E72" s="35" t="s">
        <v>472</v>
      </c>
    </row>
    <row r="73" spans="1:18" ht="12.75" customHeight="1" x14ac:dyDescent="0.2">
      <c r="A73" s="12" t="s">
        <v>45</v>
      </c>
      <c r="B73" s="12"/>
      <c r="C73" s="38" t="s">
        <v>253</v>
      </c>
      <c r="D73" s="12"/>
      <c r="E73" s="27" t="s">
        <v>420</v>
      </c>
      <c r="F73" s="12"/>
      <c r="G73" s="12"/>
      <c r="H73" s="12"/>
      <c r="I73" s="39">
        <f>0+Q73</f>
        <v>0</v>
      </c>
      <c r="J73" s="12"/>
      <c r="O73">
        <f>0+R73</f>
        <v>0</v>
      </c>
      <c r="Q73">
        <f>0+I74</f>
        <v>0</v>
      </c>
      <c r="R73">
        <f>0+O74</f>
        <v>0</v>
      </c>
    </row>
    <row r="74" spans="1:18" ht="38.25" x14ac:dyDescent="0.2">
      <c r="A74" s="25" t="s">
        <v>47</v>
      </c>
      <c r="B74" s="29" t="s">
        <v>131</v>
      </c>
      <c r="C74" s="29" t="s">
        <v>426</v>
      </c>
      <c r="D74" s="25" t="s">
        <v>257</v>
      </c>
      <c r="E74" s="30" t="s">
        <v>427</v>
      </c>
      <c r="F74" s="31" t="s">
        <v>259</v>
      </c>
      <c r="G74" s="32">
        <v>1.6559999999999999</v>
      </c>
      <c r="H74" s="33">
        <v>0</v>
      </c>
      <c r="I74" s="33">
        <f>ROUND(ROUND(H74,2)*ROUND(G74,3),2)</f>
        <v>0</v>
      </c>
      <c r="J74" s="31"/>
      <c r="O74">
        <f>(I74*21)/100</f>
        <v>0</v>
      </c>
      <c r="P74" t="s">
        <v>23</v>
      </c>
    </row>
    <row r="75" spans="1:18" ht="38.25" x14ac:dyDescent="0.2">
      <c r="A75" s="34" t="s">
        <v>52</v>
      </c>
      <c r="E75" s="35" t="s">
        <v>424</v>
      </c>
    </row>
    <row r="76" spans="1:18" ht="25.5" x14ac:dyDescent="0.2">
      <c r="A76" s="36" t="s">
        <v>54</v>
      </c>
      <c r="E76" s="37" t="s">
        <v>473</v>
      </c>
    </row>
    <row r="77" spans="1:18" ht="153" x14ac:dyDescent="0.2">
      <c r="A77" t="s">
        <v>56</v>
      </c>
      <c r="E77" s="35" t="s">
        <v>262</v>
      </c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164"/>
  <sheetViews>
    <sheetView workbookViewId="0">
      <pane ySplit="7" topLeftCell="A8" activePane="bottomLeft" state="frozen"/>
      <selection pane="bottomLeft" activeCell="H163" sqref="H16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J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J2" s="8"/>
      <c r="O2">
        <f>0+O8+O13+O30+O35+O144</f>
        <v>0</v>
      </c>
      <c r="P2" t="s">
        <v>22</v>
      </c>
    </row>
    <row r="3" spans="1:18" ht="15" customHeight="1" x14ac:dyDescent="0.25">
      <c r="A3" t="s">
        <v>12</v>
      </c>
      <c r="B3" s="17" t="s">
        <v>14</v>
      </c>
      <c r="C3" s="4" t="s">
        <v>15</v>
      </c>
      <c r="D3" s="7"/>
      <c r="E3" s="18" t="s">
        <v>16</v>
      </c>
      <c r="F3" s="8"/>
      <c r="G3" s="15"/>
      <c r="H3" s="14" t="s">
        <v>474</v>
      </c>
      <c r="I3" s="40">
        <f>0+I8+I13+I30+I35+I144</f>
        <v>0</v>
      </c>
      <c r="J3" s="16"/>
      <c r="O3" t="s">
        <v>19</v>
      </c>
      <c r="P3" t="s">
        <v>23</v>
      </c>
    </row>
    <row r="4" spans="1:18" ht="15" customHeight="1" x14ac:dyDescent="0.25">
      <c r="A4" t="s">
        <v>17</v>
      </c>
      <c r="B4" s="20" t="s">
        <v>18</v>
      </c>
      <c r="C4" s="3" t="s">
        <v>474</v>
      </c>
      <c r="D4" s="2"/>
      <c r="E4" s="21" t="s">
        <v>475</v>
      </c>
      <c r="F4" s="12"/>
      <c r="G4" s="12"/>
      <c r="H4" s="22"/>
      <c r="I4" s="22"/>
      <c r="J4" s="12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J5" s="1" t="s">
        <v>43</v>
      </c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39</v>
      </c>
      <c r="I6" s="19" t="s">
        <v>41</v>
      </c>
      <c r="J6" s="1"/>
    </row>
    <row r="7" spans="1:18" ht="12.75" customHeight="1" x14ac:dyDescent="0.2">
      <c r="A7" s="19" t="s">
        <v>27</v>
      </c>
      <c r="B7" s="19" t="s">
        <v>29</v>
      </c>
      <c r="C7" s="19" t="s">
        <v>23</v>
      </c>
      <c r="D7" s="19" t="s">
        <v>22</v>
      </c>
      <c r="E7" s="19" t="s">
        <v>33</v>
      </c>
      <c r="F7" s="19" t="s">
        <v>35</v>
      </c>
      <c r="G7" s="19" t="s">
        <v>37</v>
      </c>
      <c r="H7" s="19" t="s">
        <v>40</v>
      </c>
      <c r="I7" s="19" t="s">
        <v>42</v>
      </c>
      <c r="J7" s="19" t="s">
        <v>44</v>
      </c>
    </row>
    <row r="8" spans="1:18" ht="12.75" customHeight="1" x14ac:dyDescent="0.2">
      <c r="A8" s="22" t="s">
        <v>45</v>
      </c>
      <c r="B8" s="22"/>
      <c r="C8" s="26" t="s">
        <v>27</v>
      </c>
      <c r="D8" s="22"/>
      <c r="E8" s="27" t="s">
        <v>46</v>
      </c>
      <c r="F8" s="22"/>
      <c r="G8" s="22"/>
      <c r="H8" s="22"/>
      <c r="I8" s="28">
        <f>0+Q8</f>
        <v>0</v>
      </c>
      <c r="J8" s="22"/>
      <c r="O8">
        <f>0+R8</f>
        <v>0</v>
      </c>
      <c r="Q8">
        <f>0+I9</f>
        <v>0</v>
      </c>
      <c r="R8">
        <f>0+O9</f>
        <v>0</v>
      </c>
    </row>
    <row r="9" spans="1:18" x14ac:dyDescent="0.2">
      <c r="A9" s="25" t="s">
        <v>47</v>
      </c>
      <c r="B9" s="29" t="s">
        <v>29</v>
      </c>
      <c r="C9" s="29" t="s">
        <v>476</v>
      </c>
      <c r="D9" s="25" t="s">
        <v>49</v>
      </c>
      <c r="E9" s="30" t="s">
        <v>477</v>
      </c>
      <c r="F9" s="31" t="s">
        <v>478</v>
      </c>
      <c r="G9" s="32">
        <v>1</v>
      </c>
      <c r="H9" s="33">
        <v>0</v>
      </c>
      <c r="I9" s="33">
        <f>ROUND(ROUND(H9,2)*ROUND(G9,3),2)</f>
        <v>0</v>
      </c>
      <c r="J9" s="31" t="s">
        <v>65</v>
      </c>
      <c r="O9">
        <f>(I9*21)/100</f>
        <v>0</v>
      </c>
      <c r="P9" t="s">
        <v>23</v>
      </c>
    </row>
    <row r="10" spans="1:18" x14ac:dyDescent="0.2">
      <c r="A10" s="34" t="s">
        <v>52</v>
      </c>
      <c r="E10" s="35" t="s">
        <v>49</v>
      </c>
    </row>
    <row r="11" spans="1:18" x14ac:dyDescent="0.2">
      <c r="A11" s="36" t="s">
        <v>54</v>
      </c>
      <c r="E11" s="37" t="s">
        <v>49</v>
      </c>
    </row>
    <row r="12" spans="1:18" ht="102" x14ac:dyDescent="0.2">
      <c r="A12" t="s">
        <v>56</v>
      </c>
      <c r="E12" s="35" t="s">
        <v>479</v>
      </c>
    </row>
    <row r="13" spans="1:18" ht="12.75" customHeight="1" x14ac:dyDescent="0.2">
      <c r="A13" s="12" t="s">
        <v>45</v>
      </c>
      <c r="B13" s="12"/>
      <c r="C13" s="38" t="s">
        <v>29</v>
      </c>
      <c r="D13" s="12"/>
      <c r="E13" s="27" t="s">
        <v>61</v>
      </c>
      <c r="F13" s="12"/>
      <c r="G13" s="12"/>
      <c r="H13" s="12"/>
      <c r="I13" s="39">
        <f>0+Q13</f>
        <v>0</v>
      </c>
      <c r="J13" s="12"/>
      <c r="O13">
        <f>0+R13</f>
        <v>0</v>
      </c>
      <c r="Q13">
        <f>0+I14+I18+I22+I26</f>
        <v>0</v>
      </c>
      <c r="R13">
        <f>0+O14+O18+O22+O26</f>
        <v>0</v>
      </c>
    </row>
    <row r="14" spans="1:18" x14ac:dyDescent="0.2">
      <c r="A14" s="25" t="s">
        <v>47</v>
      </c>
      <c r="B14" s="29" t="s">
        <v>23</v>
      </c>
      <c r="C14" s="29" t="s">
        <v>480</v>
      </c>
      <c r="D14" s="25" t="s">
        <v>49</v>
      </c>
      <c r="E14" s="30" t="s">
        <v>481</v>
      </c>
      <c r="F14" s="31" t="s">
        <v>79</v>
      </c>
      <c r="G14" s="32">
        <v>40.56</v>
      </c>
      <c r="H14" s="33">
        <v>0</v>
      </c>
      <c r="I14" s="33">
        <f>ROUND(ROUND(H14,2)*ROUND(G14,3),2)</f>
        <v>0</v>
      </c>
      <c r="J14" s="31" t="s">
        <v>65</v>
      </c>
      <c r="O14">
        <f>(I14*21)/100</f>
        <v>0</v>
      </c>
      <c r="P14" t="s">
        <v>23</v>
      </c>
    </row>
    <row r="15" spans="1:18" x14ac:dyDescent="0.2">
      <c r="A15" s="34" t="s">
        <v>52</v>
      </c>
      <c r="E15" s="35" t="s">
        <v>49</v>
      </c>
    </row>
    <row r="16" spans="1:18" x14ac:dyDescent="0.2">
      <c r="A16" s="36" t="s">
        <v>54</v>
      </c>
      <c r="E16" s="37" t="s">
        <v>482</v>
      </c>
    </row>
    <row r="17" spans="1:18" ht="318.75" x14ac:dyDescent="0.2">
      <c r="A17" t="s">
        <v>56</v>
      </c>
      <c r="E17" s="35" t="s">
        <v>483</v>
      </c>
    </row>
    <row r="18" spans="1:18" x14ac:dyDescent="0.2">
      <c r="A18" s="25" t="s">
        <v>47</v>
      </c>
      <c r="B18" s="29" t="s">
        <v>22</v>
      </c>
      <c r="C18" s="29" t="s">
        <v>322</v>
      </c>
      <c r="D18" s="25" t="s">
        <v>49</v>
      </c>
      <c r="E18" s="30" t="s">
        <v>323</v>
      </c>
      <c r="F18" s="31" t="s">
        <v>79</v>
      </c>
      <c r="G18" s="32">
        <v>19.2</v>
      </c>
      <c r="H18" s="33">
        <v>0</v>
      </c>
      <c r="I18" s="33">
        <f>ROUND(ROUND(H18,2)*ROUND(G18,3),2)</f>
        <v>0</v>
      </c>
      <c r="J18" s="31" t="s">
        <v>65</v>
      </c>
      <c r="O18">
        <f>(I18*21)/100</f>
        <v>0</v>
      </c>
      <c r="P18" t="s">
        <v>23</v>
      </c>
    </row>
    <row r="19" spans="1:18" x14ac:dyDescent="0.2">
      <c r="A19" s="34" t="s">
        <v>52</v>
      </c>
      <c r="E19" s="35" t="s">
        <v>49</v>
      </c>
    </row>
    <row r="20" spans="1:18" x14ac:dyDescent="0.2">
      <c r="A20" s="36" t="s">
        <v>54</v>
      </c>
      <c r="E20" s="37" t="s">
        <v>484</v>
      </c>
    </row>
    <row r="21" spans="1:18" ht="216.75" x14ac:dyDescent="0.2">
      <c r="A21" t="s">
        <v>56</v>
      </c>
      <c r="E21" s="35" t="s">
        <v>485</v>
      </c>
    </row>
    <row r="22" spans="1:18" x14ac:dyDescent="0.2">
      <c r="A22" s="25" t="s">
        <v>47</v>
      </c>
      <c r="B22" s="29" t="s">
        <v>33</v>
      </c>
      <c r="C22" s="29" t="s">
        <v>443</v>
      </c>
      <c r="D22" s="25" t="s">
        <v>49</v>
      </c>
      <c r="E22" s="30" t="s">
        <v>444</v>
      </c>
      <c r="F22" s="31" t="s">
        <v>79</v>
      </c>
      <c r="G22" s="32">
        <v>17.5</v>
      </c>
      <c r="H22" s="33">
        <v>0</v>
      </c>
      <c r="I22" s="33">
        <f>ROUND(ROUND(H22,2)*ROUND(G22,3),2)</f>
        <v>0</v>
      </c>
      <c r="J22" s="31" t="s">
        <v>65</v>
      </c>
      <c r="O22">
        <f>(I22*21)/100</f>
        <v>0</v>
      </c>
      <c r="P22" t="s">
        <v>23</v>
      </c>
    </row>
    <row r="23" spans="1:18" x14ac:dyDescent="0.2">
      <c r="A23" s="34" t="s">
        <v>52</v>
      </c>
      <c r="E23" s="35" t="s">
        <v>49</v>
      </c>
    </row>
    <row r="24" spans="1:18" x14ac:dyDescent="0.2">
      <c r="A24" s="36" t="s">
        <v>54</v>
      </c>
      <c r="E24" s="37" t="s">
        <v>486</v>
      </c>
    </row>
    <row r="25" spans="1:18" ht="229.5" x14ac:dyDescent="0.2">
      <c r="A25" t="s">
        <v>56</v>
      </c>
      <c r="E25" s="35" t="s">
        <v>487</v>
      </c>
    </row>
    <row r="26" spans="1:18" x14ac:dyDescent="0.2">
      <c r="A26" s="25" t="s">
        <v>47</v>
      </c>
      <c r="B26" s="29" t="s">
        <v>35</v>
      </c>
      <c r="C26" s="29" t="s">
        <v>488</v>
      </c>
      <c r="D26" s="25" t="s">
        <v>49</v>
      </c>
      <c r="E26" s="30" t="s">
        <v>489</v>
      </c>
      <c r="F26" s="31" t="s">
        <v>79</v>
      </c>
      <c r="G26" s="32">
        <v>2.2999999999999998</v>
      </c>
      <c r="H26" s="33">
        <v>0</v>
      </c>
      <c r="I26" s="33">
        <f>ROUND(ROUND(H26,2)*ROUND(G26,3),2)</f>
        <v>0</v>
      </c>
      <c r="J26" s="31" t="s">
        <v>65</v>
      </c>
      <c r="O26">
        <f>(I26*21)/100</f>
        <v>0</v>
      </c>
      <c r="P26" t="s">
        <v>23</v>
      </c>
    </row>
    <row r="27" spans="1:18" x14ac:dyDescent="0.2">
      <c r="A27" s="34" t="s">
        <v>52</v>
      </c>
      <c r="E27" s="35" t="s">
        <v>49</v>
      </c>
    </row>
    <row r="28" spans="1:18" x14ac:dyDescent="0.2">
      <c r="A28" s="36" t="s">
        <v>54</v>
      </c>
      <c r="E28" s="37" t="s">
        <v>490</v>
      </c>
    </row>
    <row r="29" spans="1:18" ht="331.5" x14ac:dyDescent="0.2">
      <c r="A29" t="s">
        <v>56</v>
      </c>
      <c r="E29" s="35" t="s">
        <v>491</v>
      </c>
    </row>
    <row r="30" spans="1:18" ht="12.75" customHeight="1" x14ac:dyDescent="0.2">
      <c r="A30" s="12" t="s">
        <v>45</v>
      </c>
      <c r="B30" s="12"/>
      <c r="C30" s="38" t="s">
        <v>23</v>
      </c>
      <c r="D30" s="12"/>
      <c r="E30" s="27" t="s">
        <v>100</v>
      </c>
      <c r="F30" s="12"/>
      <c r="G30" s="12"/>
      <c r="H30" s="12"/>
      <c r="I30" s="39">
        <f>0+Q30</f>
        <v>0</v>
      </c>
      <c r="J30" s="12"/>
      <c r="O30">
        <f>0+R30</f>
        <v>0</v>
      </c>
      <c r="Q30">
        <f>0+I31</f>
        <v>0</v>
      </c>
      <c r="R30">
        <f>0+O31</f>
        <v>0</v>
      </c>
    </row>
    <row r="31" spans="1:18" x14ac:dyDescent="0.2">
      <c r="A31" s="25" t="s">
        <v>47</v>
      </c>
      <c r="B31" s="29" t="s">
        <v>37</v>
      </c>
      <c r="C31" s="29" t="s">
        <v>492</v>
      </c>
      <c r="D31" s="25" t="s">
        <v>49</v>
      </c>
      <c r="E31" s="30" t="s">
        <v>493</v>
      </c>
      <c r="F31" s="31" t="s">
        <v>79</v>
      </c>
      <c r="G31" s="32">
        <v>1.56</v>
      </c>
      <c r="H31" s="33">
        <v>0</v>
      </c>
      <c r="I31" s="33">
        <f>ROUND(ROUND(H31,2)*ROUND(G31,3),2)</f>
        <v>0</v>
      </c>
      <c r="J31" s="31" t="s">
        <v>65</v>
      </c>
      <c r="O31">
        <f>(I31*21)/100</f>
        <v>0</v>
      </c>
      <c r="P31" t="s">
        <v>23</v>
      </c>
    </row>
    <row r="32" spans="1:18" x14ac:dyDescent="0.2">
      <c r="A32" s="34" t="s">
        <v>52</v>
      </c>
      <c r="E32" s="35" t="s">
        <v>49</v>
      </c>
    </row>
    <row r="33" spans="1:18" x14ac:dyDescent="0.2">
      <c r="A33" s="36" t="s">
        <v>54</v>
      </c>
      <c r="E33" s="37" t="s">
        <v>494</v>
      </c>
    </row>
    <row r="34" spans="1:18" ht="395.25" x14ac:dyDescent="0.2">
      <c r="A34" t="s">
        <v>56</v>
      </c>
      <c r="E34" s="35" t="s">
        <v>458</v>
      </c>
    </row>
    <row r="35" spans="1:18" ht="12.75" customHeight="1" x14ac:dyDescent="0.2">
      <c r="A35" s="12" t="s">
        <v>45</v>
      </c>
      <c r="B35" s="12"/>
      <c r="C35" s="38" t="s">
        <v>82</v>
      </c>
      <c r="D35" s="12"/>
      <c r="E35" s="27" t="s">
        <v>177</v>
      </c>
      <c r="F35" s="12"/>
      <c r="G35" s="12"/>
      <c r="H35" s="12"/>
      <c r="I35" s="39">
        <f>0+Q35</f>
        <v>0</v>
      </c>
      <c r="J35" s="12"/>
      <c r="O35">
        <f>0+R35</f>
        <v>0</v>
      </c>
      <c r="Q35">
        <f>0+I36+I40+I44+I48+I52+I56+I60+I64+I68+I72+I76+I80+I84+I88+I92+I96+I100+I104+I108+I112+I116+I120+I124+I128+I132+I136+I140</f>
        <v>0</v>
      </c>
      <c r="R35">
        <f>0+O36+O40+O44+O48+O52+O56+O60+O64+O68+O72+O76+O80+O84+O88+O92+O96+O100+O104+O108+O112+O116+O120+O124+O128+O132+O136+O140</f>
        <v>0</v>
      </c>
    </row>
    <row r="36" spans="1:18" x14ac:dyDescent="0.2">
      <c r="A36" s="25" t="s">
        <v>47</v>
      </c>
      <c r="B36" s="29" t="s">
        <v>82</v>
      </c>
      <c r="C36" s="29" t="s">
        <v>179</v>
      </c>
      <c r="D36" s="25" t="s">
        <v>49</v>
      </c>
      <c r="E36" s="30" t="s">
        <v>180</v>
      </c>
      <c r="F36" s="31" t="s">
        <v>70</v>
      </c>
      <c r="G36" s="32">
        <v>2</v>
      </c>
      <c r="H36" s="33">
        <v>0</v>
      </c>
      <c r="I36" s="33">
        <f>ROUND(ROUND(H36,2)*ROUND(G36,3),2)</f>
        <v>0</v>
      </c>
      <c r="J36" s="31" t="s">
        <v>65</v>
      </c>
      <c r="O36">
        <f>(I36*21)/100</f>
        <v>0</v>
      </c>
      <c r="P36" t="s">
        <v>23</v>
      </c>
    </row>
    <row r="37" spans="1:18" x14ac:dyDescent="0.2">
      <c r="A37" s="34" t="s">
        <v>52</v>
      </c>
      <c r="E37" s="35" t="s">
        <v>49</v>
      </c>
    </row>
    <row r="38" spans="1:18" x14ac:dyDescent="0.2">
      <c r="A38" s="36" t="s">
        <v>54</v>
      </c>
      <c r="E38" s="37" t="s">
        <v>49</v>
      </c>
    </row>
    <row r="39" spans="1:18" ht="102" x14ac:dyDescent="0.2">
      <c r="A39" t="s">
        <v>56</v>
      </c>
      <c r="E39" s="35" t="s">
        <v>495</v>
      </c>
    </row>
    <row r="40" spans="1:18" x14ac:dyDescent="0.2">
      <c r="A40" s="25" t="s">
        <v>47</v>
      </c>
      <c r="B40" s="29" t="s">
        <v>88</v>
      </c>
      <c r="C40" s="29" t="s">
        <v>496</v>
      </c>
      <c r="D40" s="25" t="s">
        <v>49</v>
      </c>
      <c r="E40" s="30" t="s">
        <v>497</v>
      </c>
      <c r="F40" s="31" t="s">
        <v>143</v>
      </c>
      <c r="G40" s="32">
        <v>24</v>
      </c>
      <c r="H40" s="33">
        <v>0</v>
      </c>
      <c r="I40" s="33">
        <f>ROUND(ROUND(H40,2)*ROUND(G40,3),2)</f>
        <v>0</v>
      </c>
      <c r="J40" s="31" t="s">
        <v>65</v>
      </c>
      <c r="O40">
        <f>(I40*21)/100</f>
        <v>0</v>
      </c>
      <c r="P40" t="s">
        <v>23</v>
      </c>
    </row>
    <row r="41" spans="1:18" x14ac:dyDescent="0.2">
      <c r="A41" s="34" t="s">
        <v>52</v>
      </c>
      <c r="E41" s="35" t="s">
        <v>49</v>
      </c>
    </row>
    <row r="42" spans="1:18" x14ac:dyDescent="0.2">
      <c r="A42" s="36" t="s">
        <v>54</v>
      </c>
      <c r="E42" s="37" t="s">
        <v>498</v>
      </c>
    </row>
    <row r="43" spans="1:18" ht="76.5" x14ac:dyDescent="0.2">
      <c r="A43" t="s">
        <v>56</v>
      </c>
      <c r="E43" s="35" t="s">
        <v>499</v>
      </c>
    </row>
    <row r="44" spans="1:18" x14ac:dyDescent="0.2">
      <c r="A44" s="25" t="s">
        <v>47</v>
      </c>
      <c r="B44" s="29" t="s">
        <v>40</v>
      </c>
      <c r="C44" s="29" t="s">
        <v>500</v>
      </c>
      <c r="D44" s="25" t="s">
        <v>49</v>
      </c>
      <c r="E44" s="30" t="s">
        <v>501</v>
      </c>
      <c r="F44" s="31" t="s">
        <v>143</v>
      </c>
      <c r="G44" s="32">
        <v>23</v>
      </c>
      <c r="H44" s="33">
        <v>0</v>
      </c>
      <c r="I44" s="33">
        <f>ROUND(ROUND(H44,2)*ROUND(G44,3),2)</f>
        <v>0</v>
      </c>
      <c r="J44" s="31" t="s">
        <v>65</v>
      </c>
      <c r="O44">
        <f>(I44*21)/100</f>
        <v>0</v>
      </c>
      <c r="P44" t="s">
        <v>23</v>
      </c>
    </row>
    <row r="45" spans="1:18" x14ac:dyDescent="0.2">
      <c r="A45" s="34" t="s">
        <v>52</v>
      </c>
      <c r="E45" s="35" t="s">
        <v>49</v>
      </c>
    </row>
    <row r="46" spans="1:18" x14ac:dyDescent="0.2">
      <c r="A46" s="36" t="s">
        <v>54</v>
      </c>
      <c r="E46" s="37" t="s">
        <v>49</v>
      </c>
    </row>
    <row r="47" spans="1:18" ht="89.25" x14ac:dyDescent="0.2">
      <c r="A47" t="s">
        <v>56</v>
      </c>
      <c r="E47" s="35" t="s">
        <v>502</v>
      </c>
    </row>
    <row r="48" spans="1:18" ht="25.5" x14ac:dyDescent="0.2">
      <c r="A48" s="25" t="s">
        <v>47</v>
      </c>
      <c r="B48" s="29" t="s">
        <v>42</v>
      </c>
      <c r="C48" s="29" t="s">
        <v>503</v>
      </c>
      <c r="D48" s="25" t="s">
        <v>49</v>
      </c>
      <c r="E48" s="30" t="s">
        <v>504</v>
      </c>
      <c r="F48" s="31" t="s">
        <v>143</v>
      </c>
      <c r="G48" s="32">
        <v>1000</v>
      </c>
      <c r="H48" s="33">
        <v>0</v>
      </c>
      <c r="I48" s="33">
        <f>ROUND(ROUND(H48,2)*ROUND(G48,3),2)</f>
        <v>0</v>
      </c>
      <c r="J48" s="31" t="s">
        <v>65</v>
      </c>
      <c r="O48">
        <f>(I48*21)/100</f>
        <v>0</v>
      </c>
      <c r="P48" t="s">
        <v>23</v>
      </c>
    </row>
    <row r="49" spans="1:16" x14ac:dyDescent="0.2">
      <c r="A49" s="34" t="s">
        <v>52</v>
      </c>
      <c r="E49" s="35" t="s">
        <v>49</v>
      </c>
    </row>
    <row r="50" spans="1:16" x14ac:dyDescent="0.2">
      <c r="A50" s="36" t="s">
        <v>54</v>
      </c>
      <c r="E50" s="37" t="s">
        <v>49</v>
      </c>
    </row>
    <row r="51" spans="1:16" ht="153" x14ac:dyDescent="0.2">
      <c r="A51" t="s">
        <v>56</v>
      </c>
      <c r="E51" s="35" t="s">
        <v>505</v>
      </c>
    </row>
    <row r="52" spans="1:16" ht="25.5" x14ac:dyDescent="0.2">
      <c r="A52" s="25" t="s">
        <v>47</v>
      </c>
      <c r="B52" s="29" t="s">
        <v>44</v>
      </c>
      <c r="C52" s="29" t="s">
        <v>506</v>
      </c>
      <c r="D52" s="25" t="s">
        <v>49</v>
      </c>
      <c r="E52" s="30" t="s">
        <v>507</v>
      </c>
      <c r="F52" s="31" t="s">
        <v>508</v>
      </c>
      <c r="G52" s="32">
        <v>0.35</v>
      </c>
      <c r="H52" s="33">
        <v>0</v>
      </c>
      <c r="I52" s="33">
        <f>ROUND(ROUND(H52,2)*ROUND(G52,3),2)</f>
        <v>0</v>
      </c>
      <c r="J52" s="31" t="s">
        <v>65</v>
      </c>
      <c r="O52">
        <f>(I52*21)/100</f>
        <v>0</v>
      </c>
      <c r="P52" t="s">
        <v>23</v>
      </c>
    </row>
    <row r="53" spans="1:16" x14ac:dyDescent="0.2">
      <c r="A53" s="34" t="s">
        <v>52</v>
      </c>
      <c r="E53" s="35" t="s">
        <v>49</v>
      </c>
    </row>
    <row r="54" spans="1:16" ht="38.25" x14ac:dyDescent="0.2">
      <c r="A54" s="36" t="s">
        <v>54</v>
      </c>
      <c r="E54" s="37" t="s">
        <v>509</v>
      </c>
    </row>
    <row r="55" spans="1:16" ht="153" x14ac:dyDescent="0.2">
      <c r="A55" t="s">
        <v>56</v>
      </c>
      <c r="E55" s="35" t="s">
        <v>510</v>
      </c>
    </row>
    <row r="56" spans="1:16" ht="25.5" x14ac:dyDescent="0.2">
      <c r="A56" s="25" t="s">
        <v>47</v>
      </c>
      <c r="B56" s="29" t="s">
        <v>107</v>
      </c>
      <c r="C56" s="29" t="s">
        <v>511</v>
      </c>
      <c r="D56" s="25" t="s">
        <v>49</v>
      </c>
      <c r="E56" s="30" t="s">
        <v>512</v>
      </c>
      <c r="F56" s="31" t="s">
        <v>143</v>
      </c>
      <c r="G56" s="32">
        <v>35</v>
      </c>
      <c r="H56" s="33">
        <v>0</v>
      </c>
      <c r="I56" s="33">
        <f>ROUND(ROUND(H56,2)*ROUND(G56,3),2)</f>
        <v>0</v>
      </c>
      <c r="J56" s="31" t="s">
        <v>65</v>
      </c>
      <c r="O56">
        <f>(I56*21)/100</f>
        <v>0</v>
      </c>
      <c r="P56" t="s">
        <v>23</v>
      </c>
    </row>
    <row r="57" spans="1:16" x14ac:dyDescent="0.2">
      <c r="A57" s="34" t="s">
        <v>52</v>
      </c>
      <c r="E57" s="35" t="s">
        <v>49</v>
      </c>
    </row>
    <row r="58" spans="1:16" x14ac:dyDescent="0.2">
      <c r="A58" s="36" t="s">
        <v>54</v>
      </c>
      <c r="E58" s="37" t="s">
        <v>49</v>
      </c>
    </row>
    <row r="59" spans="1:16" ht="114.75" x14ac:dyDescent="0.2">
      <c r="A59" t="s">
        <v>56</v>
      </c>
      <c r="E59" s="35" t="s">
        <v>513</v>
      </c>
    </row>
    <row r="60" spans="1:16" ht="25.5" x14ac:dyDescent="0.2">
      <c r="A60" s="25" t="s">
        <v>47</v>
      </c>
      <c r="B60" s="29" t="s">
        <v>113</v>
      </c>
      <c r="C60" s="29" t="s">
        <v>514</v>
      </c>
      <c r="D60" s="25" t="s">
        <v>49</v>
      </c>
      <c r="E60" s="30" t="s">
        <v>515</v>
      </c>
      <c r="F60" s="31" t="s">
        <v>143</v>
      </c>
      <c r="G60" s="32">
        <v>35</v>
      </c>
      <c r="H60" s="33">
        <v>0</v>
      </c>
      <c r="I60" s="33">
        <f>ROUND(ROUND(H60,2)*ROUND(G60,3),2)</f>
        <v>0</v>
      </c>
      <c r="J60" s="31" t="s">
        <v>65</v>
      </c>
      <c r="O60">
        <f>(I60*21)/100</f>
        <v>0</v>
      </c>
      <c r="P60" t="s">
        <v>23</v>
      </c>
    </row>
    <row r="61" spans="1:16" x14ac:dyDescent="0.2">
      <c r="A61" s="34" t="s">
        <v>52</v>
      </c>
      <c r="E61" s="35" t="s">
        <v>49</v>
      </c>
    </row>
    <row r="62" spans="1:16" x14ac:dyDescent="0.2">
      <c r="A62" s="36" t="s">
        <v>54</v>
      </c>
      <c r="E62" s="37" t="s">
        <v>49</v>
      </c>
    </row>
    <row r="63" spans="1:16" ht="153" x14ac:dyDescent="0.2">
      <c r="A63" t="s">
        <v>56</v>
      </c>
      <c r="E63" s="35" t="s">
        <v>516</v>
      </c>
    </row>
    <row r="64" spans="1:16" x14ac:dyDescent="0.2">
      <c r="A64" s="25" t="s">
        <v>47</v>
      </c>
      <c r="B64" s="29" t="s">
        <v>120</v>
      </c>
      <c r="C64" s="29" t="s">
        <v>517</v>
      </c>
      <c r="D64" s="25" t="s">
        <v>49</v>
      </c>
      <c r="E64" s="30" t="s">
        <v>518</v>
      </c>
      <c r="F64" s="31" t="s">
        <v>519</v>
      </c>
      <c r="G64" s="32">
        <v>384</v>
      </c>
      <c r="H64" s="33">
        <v>0</v>
      </c>
      <c r="I64" s="33">
        <f>ROUND(ROUND(H64,2)*ROUND(G64,3),2)</f>
        <v>0</v>
      </c>
      <c r="J64" s="31" t="s">
        <v>65</v>
      </c>
      <c r="O64">
        <f>(I64*21)/100</f>
        <v>0</v>
      </c>
      <c r="P64" t="s">
        <v>23</v>
      </c>
    </row>
    <row r="65" spans="1:16" x14ac:dyDescent="0.2">
      <c r="A65" s="34" t="s">
        <v>52</v>
      </c>
      <c r="E65" s="35" t="s">
        <v>49</v>
      </c>
    </row>
    <row r="66" spans="1:16" x14ac:dyDescent="0.2">
      <c r="A66" s="36" t="s">
        <v>54</v>
      </c>
      <c r="E66" s="37" t="s">
        <v>520</v>
      </c>
    </row>
    <row r="67" spans="1:16" ht="178.5" x14ac:dyDescent="0.2">
      <c r="A67" t="s">
        <v>56</v>
      </c>
      <c r="E67" s="35" t="s">
        <v>521</v>
      </c>
    </row>
    <row r="68" spans="1:16" x14ac:dyDescent="0.2">
      <c r="A68" s="25" t="s">
        <v>47</v>
      </c>
      <c r="B68" s="29" t="s">
        <v>125</v>
      </c>
      <c r="C68" s="29" t="s">
        <v>522</v>
      </c>
      <c r="D68" s="25" t="s">
        <v>49</v>
      </c>
      <c r="E68" s="30" t="s">
        <v>523</v>
      </c>
      <c r="F68" s="31" t="s">
        <v>143</v>
      </c>
      <c r="G68" s="32">
        <v>8000</v>
      </c>
      <c r="H68" s="33">
        <v>0</v>
      </c>
      <c r="I68" s="33">
        <f>ROUND(ROUND(H68,2)*ROUND(G68,3),2)</f>
        <v>0</v>
      </c>
      <c r="J68" s="31" t="s">
        <v>65</v>
      </c>
      <c r="O68">
        <f>(I68*21)/100</f>
        <v>0</v>
      </c>
      <c r="P68" t="s">
        <v>23</v>
      </c>
    </row>
    <row r="69" spans="1:16" x14ac:dyDescent="0.2">
      <c r="A69" s="34" t="s">
        <v>52</v>
      </c>
      <c r="E69" s="35" t="s">
        <v>49</v>
      </c>
    </row>
    <row r="70" spans="1:16" x14ac:dyDescent="0.2">
      <c r="A70" s="36" t="s">
        <v>54</v>
      </c>
      <c r="E70" s="37" t="s">
        <v>49</v>
      </c>
    </row>
    <row r="71" spans="1:16" ht="127.5" x14ac:dyDescent="0.2">
      <c r="A71" t="s">
        <v>56</v>
      </c>
      <c r="E71" s="35" t="s">
        <v>524</v>
      </c>
    </row>
    <row r="72" spans="1:16" x14ac:dyDescent="0.2">
      <c r="A72" s="25" t="s">
        <v>47</v>
      </c>
      <c r="B72" s="29" t="s">
        <v>131</v>
      </c>
      <c r="C72" s="29" t="s">
        <v>525</v>
      </c>
      <c r="D72" s="25" t="s">
        <v>49</v>
      </c>
      <c r="E72" s="30" t="s">
        <v>526</v>
      </c>
      <c r="F72" s="31" t="s">
        <v>143</v>
      </c>
      <c r="G72" s="32">
        <v>8000</v>
      </c>
      <c r="H72" s="33">
        <v>0</v>
      </c>
      <c r="I72" s="33">
        <f>ROUND(ROUND(H72,2)*ROUND(G72,3),2)</f>
        <v>0</v>
      </c>
      <c r="J72" s="31" t="s">
        <v>65</v>
      </c>
      <c r="O72">
        <f>(I72*21)/100</f>
        <v>0</v>
      </c>
      <c r="P72" t="s">
        <v>23</v>
      </c>
    </row>
    <row r="73" spans="1:16" x14ac:dyDescent="0.2">
      <c r="A73" s="34" t="s">
        <v>52</v>
      </c>
      <c r="E73" s="35" t="s">
        <v>49</v>
      </c>
    </row>
    <row r="74" spans="1:16" x14ac:dyDescent="0.2">
      <c r="A74" s="36" t="s">
        <v>54</v>
      </c>
      <c r="E74" s="37" t="s">
        <v>49</v>
      </c>
    </row>
    <row r="75" spans="1:16" ht="153" x14ac:dyDescent="0.2">
      <c r="A75" t="s">
        <v>56</v>
      </c>
      <c r="E75" s="35" t="s">
        <v>516</v>
      </c>
    </row>
    <row r="76" spans="1:16" x14ac:dyDescent="0.2">
      <c r="A76" s="25" t="s">
        <v>47</v>
      </c>
      <c r="B76" s="29" t="s">
        <v>136</v>
      </c>
      <c r="C76" s="29" t="s">
        <v>527</v>
      </c>
      <c r="D76" s="25" t="s">
        <v>49</v>
      </c>
      <c r="E76" s="30" t="s">
        <v>528</v>
      </c>
      <c r="F76" s="31" t="s">
        <v>143</v>
      </c>
      <c r="G76" s="32">
        <v>70</v>
      </c>
      <c r="H76" s="33">
        <v>0</v>
      </c>
      <c r="I76" s="33">
        <f>ROUND(ROUND(H76,2)*ROUND(G76,3),2)</f>
        <v>0</v>
      </c>
      <c r="J76" s="31" t="s">
        <v>65</v>
      </c>
      <c r="O76">
        <f>(I76*21)/100</f>
        <v>0</v>
      </c>
      <c r="P76" t="s">
        <v>23</v>
      </c>
    </row>
    <row r="77" spans="1:16" x14ac:dyDescent="0.2">
      <c r="A77" s="34" t="s">
        <v>52</v>
      </c>
      <c r="E77" s="35" t="s">
        <v>49</v>
      </c>
    </row>
    <row r="78" spans="1:16" x14ac:dyDescent="0.2">
      <c r="A78" s="36" t="s">
        <v>54</v>
      </c>
      <c r="E78" s="37" t="s">
        <v>529</v>
      </c>
    </row>
    <row r="79" spans="1:16" ht="153" x14ac:dyDescent="0.2">
      <c r="A79" t="s">
        <v>56</v>
      </c>
      <c r="E79" s="35" t="s">
        <v>530</v>
      </c>
    </row>
    <row r="80" spans="1:16" x14ac:dyDescent="0.2">
      <c r="A80" s="25" t="s">
        <v>47</v>
      </c>
      <c r="B80" s="29" t="s">
        <v>140</v>
      </c>
      <c r="C80" s="29" t="s">
        <v>531</v>
      </c>
      <c r="D80" s="25" t="s">
        <v>49</v>
      </c>
      <c r="E80" s="30" t="s">
        <v>532</v>
      </c>
      <c r="F80" s="31" t="s">
        <v>143</v>
      </c>
      <c r="G80" s="32">
        <v>70</v>
      </c>
      <c r="H80" s="33">
        <v>0</v>
      </c>
      <c r="I80" s="33">
        <f>ROUND(ROUND(H80,2)*ROUND(G80,3),2)</f>
        <v>0</v>
      </c>
      <c r="J80" s="31" t="s">
        <v>65</v>
      </c>
      <c r="O80">
        <f>(I80*21)/100</f>
        <v>0</v>
      </c>
      <c r="P80" t="s">
        <v>23</v>
      </c>
    </row>
    <row r="81" spans="1:16" x14ac:dyDescent="0.2">
      <c r="A81" s="34" t="s">
        <v>52</v>
      </c>
      <c r="E81" s="35" t="s">
        <v>49</v>
      </c>
    </row>
    <row r="82" spans="1:16" x14ac:dyDescent="0.2">
      <c r="A82" s="36" t="s">
        <v>54</v>
      </c>
      <c r="E82" s="37" t="s">
        <v>529</v>
      </c>
    </row>
    <row r="83" spans="1:16" ht="114.75" x14ac:dyDescent="0.2">
      <c r="A83" t="s">
        <v>56</v>
      </c>
      <c r="E83" s="35" t="s">
        <v>513</v>
      </c>
    </row>
    <row r="84" spans="1:16" x14ac:dyDescent="0.2">
      <c r="A84" s="25" t="s">
        <v>47</v>
      </c>
      <c r="B84" s="29" t="s">
        <v>146</v>
      </c>
      <c r="C84" s="29" t="s">
        <v>533</v>
      </c>
      <c r="D84" s="25" t="s">
        <v>49</v>
      </c>
      <c r="E84" s="30" t="s">
        <v>534</v>
      </c>
      <c r="F84" s="31" t="s">
        <v>143</v>
      </c>
      <c r="G84" s="32">
        <v>70</v>
      </c>
      <c r="H84" s="33">
        <v>0</v>
      </c>
      <c r="I84" s="33">
        <f>ROUND(ROUND(H84,2)*ROUND(G84,3),2)</f>
        <v>0</v>
      </c>
      <c r="J84" s="31" t="s">
        <v>65</v>
      </c>
      <c r="O84">
        <f>(I84*21)/100</f>
        <v>0</v>
      </c>
      <c r="P84" t="s">
        <v>23</v>
      </c>
    </row>
    <row r="85" spans="1:16" x14ac:dyDescent="0.2">
      <c r="A85" s="34" t="s">
        <v>52</v>
      </c>
      <c r="E85" s="35" t="s">
        <v>49</v>
      </c>
    </row>
    <row r="86" spans="1:16" x14ac:dyDescent="0.2">
      <c r="A86" s="36" t="s">
        <v>54</v>
      </c>
      <c r="E86" s="37" t="s">
        <v>529</v>
      </c>
    </row>
    <row r="87" spans="1:16" ht="153" x14ac:dyDescent="0.2">
      <c r="A87" t="s">
        <v>56</v>
      </c>
      <c r="E87" s="35" t="s">
        <v>516</v>
      </c>
    </row>
    <row r="88" spans="1:16" x14ac:dyDescent="0.2">
      <c r="A88" s="25" t="s">
        <v>47</v>
      </c>
      <c r="B88" s="29" t="s">
        <v>151</v>
      </c>
      <c r="C88" s="29" t="s">
        <v>535</v>
      </c>
      <c r="D88" s="25" t="s">
        <v>49</v>
      </c>
      <c r="E88" s="30" t="s">
        <v>536</v>
      </c>
      <c r="F88" s="31" t="s">
        <v>537</v>
      </c>
      <c r="G88" s="32">
        <v>2</v>
      </c>
      <c r="H88" s="33">
        <v>0</v>
      </c>
      <c r="I88" s="33">
        <f>ROUND(ROUND(H88,2)*ROUND(G88,3),2)</f>
        <v>0</v>
      </c>
      <c r="J88" s="31" t="s">
        <v>65</v>
      </c>
      <c r="O88">
        <f>(I88*21)/100</f>
        <v>0</v>
      </c>
      <c r="P88" t="s">
        <v>23</v>
      </c>
    </row>
    <row r="89" spans="1:16" x14ac:dyDescent="0.2">
      <c r="A89" s="34" t="s">
        <v>52</v>
      </c>
      <c r="E89" s="35" t="s">
        <v>49</v>
      </c>
    </row>
    <row r="90" spans="1:16" x14ac:dyDescent="0.2">
      <c r="A90" s="36" t="s">
        <v>54</v>
      </c>
      <c r="E90" s="37" t="s">
        <v>49</v>
      </c>
    </row>
    <row r="91" spans="1:16" ht="127.5" x14ac:dyDescent="0.2">
      <c r="A91" t="s">
        <v>56</v>
      </c>
      <c r="E91" s="35" t="s">
        <v>538</v>
      </c>
    </row>
    <row r="92" spans="1:16" x14ac:dyDescent="0.2">
      <c r="A92" s="25" t="s">
        <v>47</v>
      </c>
      <c r="B92" s="29" t="s">
        <v>156</v>
      </c>
      <c r="C92" s="29" t="s">
        <v>539</v>
      </c>
      <c r="D92" s="25" t="s">
        <v>49</v>
      </c>
      <c r="E92" s="30" t="s">
        <v>540</v>
      </c>
      <c r="F92" s="31" t="s">
        <v>143</v>
      </c>
      <c r="G92" s="32">
        <v>70</v>
      </c>
      <c r="H92" s="33">
        <v>0</v>
      </c>
      <c r="I92" s="33">
        <f>ROUND(ROUND(H92,2)*ROUND(G92,3),2)</f>
        <v>0</v>
      </c>
      <c r="J92" s="31" t="s">
        <v>65</v>
      </c>
      <c r="O92">
        <f>(I92*21)/100</f>
        <v>0</v>
      </c>
      <c r="P92" t="s">
        <v>23</v>
      </c>
    </row>
    <row r="93" spans="1:16" x14ac:dyDescent="0.2">
      <c r="A93" s="34" t="s">
        <v>52</v>
      </c>
      <c r="E93" s="35" t="s">
        <v>49</v>
      </c>
    </row>
    <row r="94" spans="1:16" x14ac:dyDescent="0.2">
      <c r="A94" s="36" t="s">
        <v>54</v>
      </c>
      <c r="E94" s="37" t="s">
        <v>529</v>
      </c>
    </row>
    <row r="95" spans="1:16" ht="127.5" x14ac:dyDescent="0.2">
      <c r="A95" t="s">
        <v>56</v>
      </c>
      <c r="E95" s="35" t="s">
        <v>541</v>
      </c>
    </row>
    <row r="96" spans="1:16" x14ac:dyDescent="0.2">
      <c r="A96" s="25" t="s">
        <v>47</v>
      </c>
      <c r="B96" s="29" t="s">
        <v>161</v>
      </c>
      <c r="C96" s="29" t="s">
        <v>542</v>
      </c>
      <c r="D96" s="25" t="s">
        <v>49</v>
      </c>
      <c r="E96" s="30" t="s">
        <v>543</v>
      </c>
      <c r="F96" s="31" t="s">
        <v>70</v>
      </c>
      <c r="G96" s="32">
        <v>4</v>
      </c>
      <c r="H96" s="33">
        <v>0</v>
      </c>
      <c r="I96" s="33">
        <f>ROUND(ROUND(H96,2)*ROUND(G96,3),2)</f>
        <v>0</v>
      </c>
      <c r="J96" s="31" t="s">
        <v>65</v>
      </c>
      <c r="O96">
        <f>(I96*21)/100</f>
        <v>0</v>
      </c>
      <c r="P96" t="s">
        <v>23</v>
      </c>
    </row>
    <row r="97" spans="1:16" x14ac:dyDescent="0.2">
      <c r="A97" s="34" t="s">
        <v>52</v>
      </c>
      <c r="E97" s="35" t="s">
        <v>49</v>
      </c>
    </row>
    <row r="98" spans="1:16" x14ac:dyDescent="0.2">
      <c r="A98" s="36" t="s">
        <v>54</v>
      </c>
      <c r="E98" s="37" t="s">
        <v>49</v>
      </c>
    </row>
    <row r="99" spans="1:16" ht="178.5" x14ac:dyDescent="0.2">
      <c r="A99" t="s">
        <v>56</v>
      </c>
      <c r="E99" s="35" t="s">
        <v>544</v>
      </c>
    </row>
    <row r="100" spans="1:16" x14ac:dyDescent="0.2">
      <c r="A100" s="25" t="s">
        <v>47</v>
      </c>
      <c r="B100" s="29" t="s">
        <v>167</v>
      </c>
      <c r="C100" s="29" t="s">
        <v>545</v>
      </c>
      <c r="D100" s="25" t="s">
        <v>49</v>
      </c>
      <c r="E100" s="30" t="s">
        <v>546</v>
      </c>
      <c r="F100" s="31" t="s">
        <v>70</v>
      </c>
      <c r="G100" s="32">
        <v>4</v>
      </c>
      <c r="H100" s="33">
        <v>0</v>
      </c>
      <c r="I100" s="33">
        <f>ROUND(ROUND(H100,2)*ROUND(G100,3),2)</f>
        <v>0</v>
      </c>
      <c r="J100" s="31" t="s">
        <v>65</v>
      </c>
      <c r="O100">
        <f>(I100*21)/100</f>
        <v>0</v>
      </c>
      <c r="P100" t="s">
        <v>23</v>
      </c>
    </row>
    <row r="101" spans="1:16" x14ac:dyDescent="0.2">
      <c r="A101" s="34" t="s">
        <v>52</v>
      </c>
      <c r="E101" s="35" t="s">
        <v>49</v>
      </c>
    </row>
    <row r="102" spans="1:16" x14ac:dyDescent="0.2">
      <c r="A102" s="36" t="s">
        <v>54</v>
      </c>
      <c r="E102" s="37" t="s">
        <v>49</v>
      </c>
    </row>
    <row r="103" spans="1:16" ht="127.5" x14ac:dyDescent="0.2">
      <c r="A103" t="s">
        <v>56</v>
      </c>
      <c r="E103" s="35" t="s">
        <v>547</v>
      </c>
    </row>
    <row r="104" spans="1:16" x14ac:dyDescent="0.2">
      <c r="A104" s="25" t="s">
        <v>47</v>
      </c>
      <c r="B104" s="29" t="s">
        <v>171</v>
      </c>
      <c r="C104" s="29" t="s">
        <v>548</v>
      </c>
      <c r="D104" s="25" t="s">
        <v>49</v>
      </c>
      <c r="E104" s="30" t="s">
        <v>549</v>
      </c>
      <c r="F104" s="31" t="s">
        <v>70</v>
      </c>
      <c r="G104" s="32">
        <v>2</v>
      </c>
      <c r="H104" s="33">
        <v>0</v>
      </c>
      <c r="I104" s="33">
        <f>ROUND(ROUND(H104,2)*ROUND(G104,3),2)</f>
        <v>0</v>
      </c>
      <c r="J104" s="31" t="s">
        <v>65</v>
      </c>
      <c r="O104">
        <f>(I104*21)/100</f>
        <v>0</v>
      </c>
      <c r="P104" t="s">
        <v>23</v>
      </c>
    </row>
    <row r="105" spans="1:16" x14ac:dyDescent="0.2">
      <c r="A105" s="34" t="s">
        <v>52</v>
      </c>
      <c r="E105" s="35" t="s">
        <v>49</v>
      </c>
    </row>
    <row r="106" spans="1:16" x14ac:dyDescent="0.2">
      <c r="A106" s="36" t="s">
        <v>54</v>
      </c>
      <c r="E106" s="37" t="s">
        <v>49</v>
      </c>
    </row>
    <row r="107" spans="1:16" ht="127.5" x14ac:dyDescent="0.2">
      <c r="A107" t="s">
        <v>56</v>
      </c>
      <c r="E107" s="35" t="s">
        <v>550</v>
      </c>
    </row>
    <row r="108" spans="1:16" x14ac:dyDescent="0.2">
      <c r="A108" s="25" t="s">
        <v>47</v>
      </c>
      <c r="B108" s="29" t="s">
        <v>178</v>
      </c>
      <c r="C108" s="29" t="s">
        <v>551</v>
      </c>
      <c r="D108" s="25" t="s">
        <v>49</v>
      </c>
      <c r="E108" s="30" t="s">
        <v>552</v>
      </c>
      <c r="F108" s="31" t="s">
        <v>70</v>
      </c>
      <c r="G108" s="32">
        <v>2</v>
      </c>
      <c r="H108" s="33">
        <v>0</v>
      </c>
      <c r="I108" s="33">
        <f>ROUND(ROUND(H108,2)*ROUND(G108,3),2)</f>
        <v>0</v>
      </c>
      <c r="J108" s="31" t="s">
        <v>65</v>
      </c>
      <c r="O108">
        <f>(I108*21)/100</f>
        <v>0</v>
      </c>
      <c r="P108" t="s">
        <v>23</v>
      </c>
    </row>
    <row r="109" spans="1:16" x14ac:dyDescent="0.2">
      <c r="A109" s="34" t="s">
        <v>52</v>
      </c>
      <c r="E109" s="35" t="s">
        <v>49</v>
      </c>
    </row>
    <row r="110" spans="1:16" x14ac:dyDescent="0.2">
      <c r="A110" s="36" t="s">
        <v>54</v>
      </c>
      <c r="E110" s="37" t="s">
        <v>49</v>
      </c>
    </row>
    <row r="111" spans="1:16" ht="153" x14ac:dyDescent="0.2">
      <c r="A111" t="s">
        <v>56</v>
      </c>
      <c r="E111" s="35" t="s">
        <v>553</v>
      </c>
    </row>
    <row r="112" spans="1:16" x14ac:dyDescent="0.2">
      <c r="A112" s="25" t="s">
        <v>47</v>
      </c>
      <c r="B112" s="29" t="s">
        <v>182</v>
      </c>
      <c r="C112" s="29" t="s">
        <v>554</v>
      </c>
      <c r="D112" s="25" t="s">
        <v>49</v>
      </c>
      <c r="E112" s="30" t="s">
        <v>555</v>
      </c>
      <c r="F112" s="31" t="s">
        <v>70</v>
      </c>
      <c r="G112" s="32">
        <v>2</v>
      </c>
      <c r="H112" s="33">
        <v>0</v>
      </c>
      <c r="I112" s="33">
        <f>ROUND(ROUND(H112,2)*ROUND(G112,3),2)</f>
        <v>0</v>
      </c>
      <c r="J112" s="31" t="s">
        <v>65</v>
      </c>
      <c r="O112">
        <f>(I112*21)/100</f>
        <v>0</v>
      </c>
      <c r="P112" t="s">
        <v>23</v>
      </c>
    </row>
    <row r="113" spans="1:16" x14ac:dyDescent="0.2">
      <c r="A113" s="34" t="s">
        <v>52</v>
      </c>
      <c r="E113" s="35" t="s">
        <v>49</v>
      </c>
    </row>
    <row r="114" spans="1:16" x14ac:dyDescent="0.2">
      <c r="A114" s="36" t="s">
        <v>54</v>
      </c>
      <c r="E114" s="37" t="s">
        <v>49</v>
      </c>
    </row>
    <row r="115" spans="1:16" ht="127.5" x14ac:dyDescent="0.2">
      <c r="A115" t="s">
        <v>56</v>
      </c>
      <c r="E115" s="35" t="s">
        <v>550</v>
      </c>
    </row>
    <row r="116" spans="1:16" x14ac:dyDescent="0.2">
      <c r="A116" s="25" t="s">
        <v>47</v>
      </c>
      <c r="B116" s="29" t="s">
        <v>187</v>
      </c>
      <c r="C116" s="29" t="s">
        <v>556</v>
      </c>
      <c r="D116" s="25" t="s">
        <v>49</v>
      </c>
      <c r="E116" s="30" t="s">
        <v>557</v>
      </c>
      <c r="F116" s="31" t="s">
        <v>70</v>
      </c>
      <c r="G116" s="32">
        <v>2</v>
      </c>
      <c r="H116" s="33">
        <v>0</v>
      </c>
      <c r="I116" s="33">
        <f>ROUND(ROUND(H116,2)*ROUND(G116,3),2)</f>
        <v>0</v>
      </c>
      <c r="J116" s="31" t="s">
        <v>65</v>
      </c>
      <c r="O116">
        <f>(I116*21)/100</f>
        <v>0</v>
      </c>
      <c r="P116" t="s">
        <v>23</v>
      </c>
    </row>
    <row r="117" spans="1:16" x14ac:dyDescent="0.2">
      <c r="A117" s="34" t="s">
        <v>52</v>
      </c>
      <c r="E117" s="35" t="s">
        <v>49</v>
      </c>
    </row>
    <row r="118" spans="1:16" x14ac:dyDescent="0.2">
      <c r="A118" s="36" t="s">
        <v>54</v>
      </c>
      <c r="E118" s="37" t="s">
        <v>49</v>
      </c>
    </row>
    <row r="119" spans="1:16" ht="153" x14ac:dyDescent="0.2">
      <c r="A119" t="s">
        <v>56</v>
      </c>
      <c r="E119" s="35" t="s">
        <v>553</v>
      </c>
    </row>
    <row r="120" spans="1:16" x14ac:dyDescent="0.2">
      <c r="A120" s="25" t="s">
        <v>47</v>
      </c>
      <c r="B120" s="29" t="s">
        <v>191</v>
      </c>
      <c r="C120" s="29" t="s">
        <v>558</v>
      </c>
      <c r="D120" s="25" t="s">
        <v>49</v>
      </c>
      <c r="E120" s="30" t="s">
        <v>559</v>
      </c>
      <c r="F120" s="31" t="s">
        <v>70</v>
      </c>
      <c r="G120" s="32">
        <v>2</v>
      </c>
      <c r="H120" s="33">
        <v>0</v>
      </c>
      <c r="I120" s="33">
        <f>ROUND(ROUND(H120,2)*ROUND(G120,3),2)</f>
        <v>0</v>
      </c>
      <c r="J120" s="31" t="s">
        <v>65</v>
      </c>
      <c r="O120">
        <f>(I120*21)/100</f>
        <v>0</v>
      </c>
      <c r="P120" t="s">
        <v>23</v>
      </c>
    </row>
    <row r="121" spans="1:16" x14ac:dyDescent="0.2">
      <c r="A121" s="34" t="s">
        <v>52</v>
      </c>
      <c r="E121" s="35" t="s">
        <v>49</v>
      </c>
    </row>
    <row r="122" spans="1:16" x14ac:dyDescent="0.2">
      <c r="A122" s="36" t="s">
        <v>54</v>
      </c>
      <c r="E122" s="37" t="s">
        <v>49</v>
      </c>
    </row>
    <row r="123" spans="1:16" ht="165.75" x14ac:dyDescent="0.2">
      <c r="A123" t="s">
        <v>56</v>
      </c>
      <c r="E123" s="35" t="s">
        <v>560</v>
      </c>
    </row>
    <row r="124" spans="1:16" x14ac:dyDescent="0.2">
      <c r="A124" s="25" t="s">
        <v>47</v>
      </c>
      <c r="B124" s="29" t="s">
        <v>195</v>
      </c>
      <c r="C124" s="29" t="s">
        <v>561</v>
      </c>
      <c r="D124" s="25" t="s">
        <v>49</v>
      </c>
      <c r="E124" s="30" t="s">
        <v>562</v>
      </c>
      <c r="F124" s="31" t="s">
        <v>70</v>
      </c>
      <c r="G124" s="32">
        <v>2</v>
      </c>
      <c r="H124" s="33">
        <v>0</v>
      </c>
      <c r="I124" s="33">
        <f>ROUND(ROUND(H124,2)*ROUND(G124,3),2)</f>
        <v>0</v>
      </c>
      <c r="J124" s="31" t="s">
        <v>65</v>
      </c>
      <c r="O124">
        <f>(I124*21)/100</f>
        <v>0</v>
      </c>
      <c r="P124" t="s">
        <v>23</v>
      </c>
    </row>
    <row r="125" spans="1:16" x14ac:dyDescent="0.2">
      <c r="A125" s="34" t="s">
        <v>52</v>
      </c>
      <c r="E125" s="35" t="s">
        <v>49</v>
      </c>
    </row>
    <row r="126" spans="1:16" x14ac:dyDescent="0.2">
      <c r="A126" s="36" t="s">
        <v>54</v>
      </c>
      <c r="E126" s="37" t="s">
        <v>49</v>
      </c>
    </row>
    <row r="127" spans="1:16" ht="127.5" x14ac:dyDescent="0.2">
      <c r="A127" t="s">
        <v>56</v>
      </c>
      <c r="E127" s="35" t="s">
        <v>547</v>
      </c>
    </row>
    <row r="128" spans="1:16" x14ac:dyDescent="0.2">
      <c r="A128" s="25" t="s">
        <v>47</v>
      </c>
      <c r="B128" s="29" t="s">
        <v>199</v>
      </c>
      <c r="C128" s="29" t="s">
        <v>563</v>
      </c>
      <c r="D128" s="25" t="s">
        <v>49</v>
      </c>
      <c r="E128" s="30" t="s">
        <v>564</v>
      </c>
      <c r="F128" s="31" t="s">
        <v>70</v>
      </c>
      <c r="G128" s="32">
        <v>80</v>
      </c>
      <c r="H128" s="33">
        <v>0</v>
      </c>
      <c r="I128" s="33">
        <f>ROUND(ROUND(H128,2)*ROUND(G128,3),2)</f>
        <v>0</v>
      </c>
      <c r="J128" s="31" t="s">
        <v>65</v>
      </c>
      <c r="O128">
        <f>(I128*21)/100</f>
        <v>0</v>
      </c>
      <c r="P128" t="s">
        <v>23</v>
      </c>
    </row>
    <row r="129" spans="1:18" x14ac:dyDescent="0.2">
      <c r="A129" s="34" t="s">
        <v>52</v>
      </c>
      <c r="E129" s="35" t="s">
        <v>49</v>
      </c>
    </row>
    <row r="130" spans="1:18" x14ac:dyDescent="0.2">
      <c r="A130" s="36" t="s">
        <v>54</v>
      </c>
      <c r="E130" s="37" t="s">
        <v>565</v>
      </c>
    </row>
    <row r="131" spans="1:18" ht="127.5" x14ac:dyDescent="0.2">
      <c r="A131" t="s">
        <v>56</v>
      </c>
      <c r="E131" s="35" t="s">
        <v>566</v>
      </c>
    </row>
    <row r="132" spans="1:18" x14ac:dyDescent="0.2">
      <c r="A132" s="25" t="s">
        <v>47</v>
      </c>
      <c r="B132" s="29" t="s">
        <v>203</v>
      </c>
      <c r="C132" s="29" t="s">
        <v>567</v>
      </c>
      <c r="D132" s="25" t="s">
        <v>49</v>
      </c>
      <c r="E132" s="30" t="s">
        <v>568</v>
      </c>
      <c r="F132" s="31" t="s">
        <v>569</v>
      </c>
      <c r="G132" s="32">
        <v>96</v>
      </c>
      <c r="H132" s="33">
        <v>0</v>
      </c>
      <c r="I132" s="33">
        <f>ROUND(ROUND(H132,2)*ROUND(G132,3),2)</f>
        <v>0</v>
      </c>
      <c r="J132" s="31" t="s">
        <v>65</v>
      </c>
      <c r="O132">
        <f>(I132*21)/100</f>
        <v>0</v>
      </c>
      <c r="P132" t="s">
        <v>23</v>
      </c>
    </row>
    <row r="133" spans="1:18" x14ac:dyDescent="0.2">
      <c r="A133" s="34" t="s">
        <v>52</v>
      </c>
      <c r="E133" s="35" t="s">
        <v>49</v>
      </c>
    </row>
    <row r="134" spans="1:18" x14ac:dyDescent="0.2">
      <c r="A134" s="36" t="s">
        <v>54</v>
      </c>
      <c r="E134" s="37" t="s">
        <v>570</v>
      </c>
    </row>
    <row r="135" spans="1:18" ht="178.5" x14ac:dyDescent="0.2">
      <c r="A135" t="s">
        <v>56</v>
      </c>
      <c r="E135" s="35" t="s">
        <v>571</v>
      </c>
    </row>
    <row r="136" spans="1:18" x14ac:dyDescent="0.2">
      <c r="A136" s="25" t="s">
        <v>47</v>
      </c>
      <c r="B136" s="29" t="s">
        <v>207</v>
      </c>
      <c r="C136" s="29" t="s">
        <v>572</v>
      </c>
      <c r="D136" s="25" t="s">
        <v>49</v>
      </c>
      <c r="E136" s="30" t="s">
        <v>573</v>
      </c>
      <c r="F136" s="31" t="s">
        <v>210</v>
      </c>
      <c r="G136" s="32">
        <v>40</v>
      </c>
      <c r="H136" s="33">
        <v>0</v>
      </c>
      <c r="I136" s="33">
        <f>ROUND(ROUND(H136,2)*ROUND(G136,3),2)</f>
        <v>0</v>
      </c>
      <c r="J136" s="31"/>
      <c r="O136">
        <f>(I136*21)/100</f>
        <v>0</v>
      </c>
      <c r="P136" t="s">
        <v>23</v>
      </c>
    </row>
    <row r="137" spans="1:18" x14ac:dyDescent="0.2">
      <c r="A137" s="34" t="s">
        <v>52</v>
      </c>
      <c r="E137" s="35" t="s">
        <v>49</v>
      </c>
    </row>
    <row r="138" spans="1:18" x14ac:dyDescent="0.2">
      <c r="A138" s="36" t="s">
        <v>54</v>
      </c>
      <c r="E138" s="37" t="s">
        <v>49</v>
      </c>
    </row>
    <row r="139" spans="1:18" ht="89.25" x14ac:dyDescent="0.2">
      <c r="A139" t="s">
        <v>56</v>
      </c>
      <c r="E139" s="35" t="s">
        <v>574</v>
      </c>
    </row>
    <row r="140" spans="1:18" x14ac:dyDescent="0.2">
      <c r="A140" s="25" t="s">
        <v>47</v>
      </c>
      <c r="B140" s="29" t="s">
        <v>213</v>
      </c>
      <c r="C140" s="29" t="s">
        <v>575</v>
      </c>
      <c r="D140" s="25" t="s">
        <v>49</v>
      </c>
      <c r="E140" s="30" t="s">
        <v>576</v>
      </c>
      <c r="F140" s="31" t="s">
        <v>143</v>
      </c>
      <c r="G140" s="32">
        <v>8000</v>
      </c>
      <c r="H140" s="33">
        <v>0</v>
      </c>
      <c r="I140" s="33">
        <f>ROUND(ROUND(H140,2)*ROUND(G140,3),2)</f>
        <v>0</v>
      </c>
      <c r="J140" s="31"/>
      <c r="O140">
        <f>(I140*21)/100</f>
        <v>0</v>
      </c>
      <c r="P140" t="s">
        <v>23</v>
      </c>
    </row>
    <row r="141" spans="1:18" x14ac:dyDescent="0.2">
      <c r="A141" s="34" t="s">
        <v>52</v>
      </c>
      <c r="E141" s="35" t="s">
        <v>49</v>
      </c>
    </row>
    <row r="142" spans="1:18" x14ac:dyDescent="0.2">
      <c r="A142" s="36" t="s">
        <v>54</v>
      </c>
      <c r="E142" s="37" t="s">
        <v>49</v>
      </c>
    </row>
    <row r="143" spans="1:18" ht="114.75" x14ac:dyDescent="0.2">
      <c r="A143" t="s">
        <v>56</v>
      </c>
      <c r="E143" s="35" t="s">
        <v>577</v>
      </c>
    </row>
    <row r="144" spans="1:18" ht="12.75" customHeight="1" x14ac:dyDescent="0.2">
      <c r="A144" s="12" t="s">
        <v>45</v>
      </c>
      <c r="B144" s="12"/>
      <c r="C144" s="38" t="s">
        <v>253</v>
      </c>
      <c r="D144" s="12"/>
      <c r="E144" s="27" t="s">
        <v>420</v>
      </c>
      <c r="F144" s="12"/>
      <c r="G144" s="12"/>
      <c r="H144" s="12"/>
      <c r="I144" s="39">
        <f>0+Q144</f>
        <v>0</v>
      </c>
      <c r="J144" s="12"/>
      <c r="O144">
        <f>0+R144</f>
        <v>0</v>
      </c>
      <c r="Q144">
        <f>0+I145+I149+I153+I157+I161</f>
        <v>0</v>
      </c>
      <c r="R144">
        <f>0+O145+O149+O153+O157+O161</f>
        <v>0</v>
      </c>
    </row>
    <row r="145" spans="1:16" ht="25.5" x14ac:dyDescent="0.2">
      <c r="A145" s="25" t="s">
        <v>47</v>
      </c>
      <c r="B145" s="29" t="s">
        <v>217</v>
      </c>
      <c r="C145" s="29" t="s">
        <v>578</v>
      </c>
      <c r="D145" s="25" t="s">
        <v>257</v>
      </c>
      <c r="E145" s="30" t="s">
        <v>579</v>
      </c>
      <c r="F145" s="31" t="s">
        <v>259</v>
      </c>
      <c r="G145" s="32">
        <v>5.0000000000000001E-3</v>
      </c>
      <c r="H145" s="33">
        <v>0</v>
      </c>
      <c r="I145" s="33">
        <f>ROUND(ROUND(H145,2)*ROUND(G145,3),2)</f>
        <v>0</v>
      </c>
      <c r="J145" s="31"/>
      <c r="O145">
        <f>(I145*21)/100</f>
        <v>0</v>
      </c>
      <c r="P145" t="s">
        <v>23</v>
      </c>
    </row>
    <row r="146" spans="1:16" ht="25.5" x14ac:dyDescent="0.2">
      <c r="A146" s="34" t="s">
        <v>52</v>
      </c>
      <c r="E146" s="35" t="s">
        <v>281</v>
      </c>
    </row>
    <row r="147" spans="1:16" x14ac:dyDescent="0.2">
      <c r="A147" s="36" t="s">
        <v>54</v>
      </c>
      <c r="E147" s="37" t="s">
        <v>49</v>
      </c>
    </row>
    <row r="148" spans="1:16" ht="153" x14ac:dyDescent="0.2">
      <c r="A148" t="s">
        <v>56</v>
      </c>
      <c r="E148" s="35" t="s">
        <v>262</v>
      </c>
    </row>
    <row r="149" spans="1:16" ht="38.25" x14ac:dyDescent="0.2">
      <c r="A149" s="25" t="s">
        <v>47</v>
      </c>
      <c r="B149" s="29" t="s">
        <v>222</v>
      </c>
      <c r="C149" s="29" t="s">
        <v>580</v>
      </c>
      <c r="D149" s="25" t="s">
        <v>257</v>
      </c>
      <c r="E149" s="30" t="s">
        <v>581</v>
      </c>
      <c r="F149" s="31" t="s">
        <v>259</v>
      </c>
      <c r="G149" s="32">
        <v>0.01</v>
      </c>
      <c r="H149" s="33">
        <v>0</v>
      </c>
      <c r="I149" s="33">
        <f>ROUND(ROUND(H149,2)*ROUND(G149,3),2)</f>
        <v>0</v>
      </c>
      <c r="J149" s="31"/>
      <c r="O149">
        <f>(I149*21)/100</f>
        <v>0</v>
      </c>
      <c r="P149" t="s">
        <v>23</v>
      </c>
    </row>
    <row r="150" spans="1:16" ht="38.25" x14ac:dyDescent="0.2">
      <c r="A150" s="34" t="s">
        <v>52</v>
      </c>
      <c r="E150" s="35" t="s">
        <v>424</v>
      </c>
    </row>
    <row r="151" spans="1:16" x14ac:dyDescent="0.2">
      <c r="A151" s="36" t="s">
        <v>54</v>
      </c>
      <c r="E151" s="37" t="s">
        <v>49</v>
      </c>
    </row>
    <row r="152" spans="1:16" ht="153" x14ac:dyDescent="0.2">
      <c r="A152" t="s">
        <v>56</v>
      </c>
      <c r="E152" s="35" t="s">
        <v>262</v>
      </c>
    </row>
    <row r="153" spans="1:16" ht="25.5" x14ac:dyDescent="0.2">
      <c r="A153" s="25" t="s">
        <v>47</v>
      </c>
      <c r="B153" s="29" t="s">
        <v>228</v>
      </c>
      <c r="C153" s="29" t="s">
        <v>582</v>
      </c>
      <c r="D153" s="25" t="s">
        <v>257</v>
      </c>
      <c r="E153" s="30" t="s">
        <v>583</v>
      </c>
      <c r="F153" s="31" t="s">
        <v>259</v>
      </c>
      <c r="G153" s="32">
        <v>0.5</v>
      </c>
      <c r="H153" s="33">
        <v>0</v>
      </c>
      <c r="I153" s="33">
        <f>ROUND(ROUND(H153,2)*ROUND(G153,3),2)</f>
        <v>0</v>
      </c>
      <c r="J153" s="31"/>
      <c r="O153">
        <f>(I153*21)/100</f>
        <v>0</v>
      </c>
      <c r="P153" t="s">
        <v>23</v>
      </c>
    </row>
    <row r="154" spans="1:16" ht="38.25" x14ac:dyDescent="0.2">
      <c r="A154" s="34" t="s">
        <v>52</v>
      </c>
      <c r="E154" s="35" t="s">
        <v>306</v>
      </c>
    </row>
    <row r="155" spans="1:16" x14ac:dyDescent="0.2">
      <c r="A155" s="36" t="s">
        <v>54</v>
      </c>
      <c r="E155" s="37" t="s">
        <v>49</v>
      </c>
    </row>
    <row r="156" spans="1:16" ht="153" x14ac:dyDescent="0.2">
      <c r="A156" t="s">
        <v>56</v>
      </c>
      <c r="E156" s="35" t="s">
        <v>262</v>
      </c>
    </row>
    <row r="157" spans="1:16" ht="25.5" x14ac:dyDescent="0.2">
      <c r="A157" s="25" t="s">
        <v>47</v>
      </c>
      <c r="B157" s="29" t="s">
        <v>233</v>
      </c>
      <c r="C157" s="29" t="s">
        <v>584</v>
      </c>
      <c r="D157" s="25" t="s">
        <v>257</v>
      </c>
      <c r="E157" s="30" t="s">
        <v>585</v>
      </c>
      <c r="F157" s="31" t="s">
        <v>259</v>
      </c>
      <c r="G157" s="32">
        <v>5.0000000000000001E-3</v>
      </c>
      <c r="H157" s="33">
        <v>0</v>
      </c>
      <c r="I157" s="33">
        <f>ROUND(ROUND(H157,2)*ROUND(G157,3),2)</f>
        <v>0</v>
      </c>
      <c r="J157" s="31"/>
      <c r="O157">
        <f>(I157*21)/100</f>
        <v>0</v>
      </c>
      <c r="P157" t="s">
        <v>23</v>
      </c>
    </row>
    <row r="158" spans="1:16" ht="38.25" x14ac:dyDescent="0.2">
      <c r="A158" s="34" t="s">
        <v>52</v>
      </c>
      <c r="E158" s="35" t="s">
        <v>424</v>
      </c>
    </row>
    <row r="159" spans="1:16" x14ac:dyDescent="0.2">
      <c r="A159" s="36" t="s">
        <v>54</v>
      </c>
      <c r="E159" s="37" t="s">
        <v>49</v>
      </c>
    </row>
    <row r="160" spans="1:16" ht="153" x14ac:dyDescent="0.2">
      <c r="A160" t="s">
        <v>56</v>
      </c>
      <c r="E160" s="35" t="s">
        <v>262</v>
      </c>
    </row>
    <row r="161" spans="1:16" ht="25.5" x14ac:dyDescent="0.2">
      <c r="A161" s="25" t="s">
        <v>47</v>
      </c>
      <c r="B161" s="29" t="s">
        <v>238</v>
      </c>
      <c r="C161" s="29" t="s">
        <v>586</v>
      </c>
      <c r="D161" s="25" t="s">
        <v>257</v>
      </c>
      <c r="E161" s="30" t="s">
        <v>587</v>
      </c>
      <c r="F161" s="31" t="s">
        <v>259</v>
      </c>
      <c r="G161" s="32">
        <v>5.0000000000000001E-3</v>
      </c>
      <c r="H161" s="33">
        <v>0</v>
      </c>
      <c r="I161" s="33">
        <f>ROUND(ROUND(H161,2)*ROUND(G161,3),2)</f>
        <v>0</v>
      </c>
      <c r="J161" s="31"/>
      <c r="O161">
        <f>(I161*21)/100</f>
        <v>0</v>
      </c>
      <c r="P161" t="s">
        <v>23</v>
      </c>
    </row>
    <row r="162" spans="1:16" ht="38.25" x14ac:dyDescent="0.2">
      <c r="A162" s="34" t="s">
        <v>52</v>
      </c>
      <c r="E162" s="35" t="s">
        <v>588</v>
      </c>
    </row>
    <row r="163" spans="1:16" x14ac:dyDescent="0.2">
      <c r="A163" s="36" t="s">
        <v>54</v>
      </c>
      <c r="E163" s="37" t="s">
        <v>49</v>
      </c>
    </row>
    <row r="164" spans="1:16" ht="153" x14ac:dyDescent="0.2">
      <c r="A164" t="s">
        <v>56</v>
      </c>
      <c r="E164" s="35" t="s">
        <v>262</v>
      </c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52"/>
  <sheetViews>
    <sheetView workbookViewId="0">
      <pane ySplit="7" topLeftCell="A8" activePane="bottomLeft" state="frozen"/>
      <selection pane="bottomLeft" activeCell="H52" sqref="H5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J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J2" s="8"/>
      <c r="O2">
        <f>0+O8+O17+O22+O39+O48</f>
        <v>0</v>
      </c>
      <c r="P2" t="s">
        <v>22</v>
      </c>
    </row>
    <row r="3" spans="1:18" ht="15" customHeight="1" x14ac:dyDescent="0.25">
      <c r="A3" t="s">
        <v>12</v>
      </c>
      <c r="B3" s="17" t="s">
        <v>14</v>
      </c>
      <c r="C3" s="4" t="s">
        <v>15</v>
      </c>
      <c r="D3" s="7"/>
      <c r="E3" s="18" t="s">
        <v>16</v>
      </c>
      <c r="F3" s="8"/>
      <c r="G3" s="15"/>
      <c r="H3" s="14" t="s">
        <v>589</v>
      </c>
      <c r="I3" s="40">
        <f>0+I8+I17+I22+I39+I48</f>
        <v>0</v>
      </c>
      <c r="J3" s="16"/>
      <c r="O3" t="s">
        <v>19</v>
      </c>
      <c r="P3" t="s">
        <v>23</v>
      </c>
    </row>
    <row r="4" spans="1:18" ht="15" customHeight="1" x14ac:dyDescent="0.25">
      <c r="A4" t="s">
        <v>17</v>
      </c>
      <c r="B4" s="20" t="s">
        <v>18</v>
      </c>
      <c r="C4" s="3" t="s">
        <v>589</v>
      </c>
      <c r="D4" s="2"/>
      <c r="E4" s="21" t="s">
        <v>590</v>
      </c>
      <c r="F4" s="12"/>
      <c r="G4" s="12"/>
      <c r="H4" s="22"/>
      <c r="I4" s="22"/>
      <c r="J4" s="12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J5" s="1" t="s">
        <v>43</v>
      </c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39</v>
      </c>
      <c r="I6" s="19" t="s">
        <v>41</v>
      </c>
      <c r="J6" s="1"/>
    </row>
    <row r="7" spans="1:18" ht="12.75" customHeight="1" x14ac:dyDescent="0.2">
      <c r="A7" s="19" t="s">
        <v>27</v>
      </c>
      <c r="B7" s="19" t="s">
        <v>29</v>
      </c>
      <c r="C7" s="19" t="s">
        <v>23</v>
      </c>
      <c r="D7" s="19" t="s">
        <v>22</v>
      </c>
      <c r="E7" s="19" t="s">
        <v>33</v>
      </c>
      <c r="F7" s="19" t="s">
        <v>35</v>
      </c>
      <c r="G7" s="19" t="s">
        <v>37</v>
      </c>
      <c r="H7" s="19" t="s">
        <v>40</v>
      </c>
      <c r="I7" s="19" t="s">
        <v>42</v>
      </c>
      <c r="J7" s="19" t="s">
        <v>44</v>
      </c>
    </row>
    <row r="8" spans="1:18" ht="12.75" customHeight="1" x14ac:dyDescent="0.2">
      <c r="A8" s="22" t="s">
        <v>45</v>
      </c>
      <c r="B8" s="22"/>
      <c r="C8" s="26" t="s">
        <v>29</v>
      </c>
      <c r="D8" s="22"/>
      <c r="E8" s="27" t="s">
        <v>61</v>
      </c>
      <c r="F8" s="22"/>
      <c r="G8" s="22"/>
      <c r="H8" s="22"/>
      <c r="I8" s="28">
        <f>0+Q8</f>
        <v>0</v>
      </c>
      <c r="J8" s="22"/>
      <c r="O8">
        <f>0+R8</f>
        <v>0</v>
      </c>
      <c r="Q8">
        <f>0+I9+I13</f>
        <v>0</v>
      </c>
      <c r="R8">
        <f>0+O9+O13</f>
        <v>0</v>
      </c>
    </row>
    <row r="9" spans="1:18" x14ac:dyDescent="0.2">
      <c r="A9" s="25" t="s">
        <v>47</v>
      </c>
      <c r="B9" s="29" t="s">
        <v>29</v>
      </c>
      <c r="C9" s="29" t="s">
        <v>591</v>
      </c>
      <c r="D9" s="25" t="s">
        <v>49</v>
      </c>
      <c r="E9" s="30" t="s">
        <v>592</v>
      </c>
      <c r="F9" s="31" t="s">
        <v>79</v>
      </c>
      <c r="G9" s="32">
        <v>96</v>
      </c>
      <c r="H9" s="33">
        <v>0</v>
      </c>
      <c r="I9" s="33">
        <f>ROUND(ROUND(H9,2)*ROUND(G9,3),2)</f>
        <v>0</v>
      </c>
      <c r="J9" s="31" t="s">
        <v>65</v>
      </c>
      <c r="O9">
        <f>(I9*21)/100</f>
        <v>0</v>
      </c>
      <c r="P9" t="s">
        <v>23</v>
      </c>
    </row>
    <row r="10" spans="1:18" x14ac:dyDescent="0.2">
      <c r="A10" s="34" t="s">
        <v>52</v>
      </c>
      <c r="E10" s="35" t="s">
        <v>49</v>
      </c>
    </row>
    <row r="11" spans="1:18" x14ac:dyDescent="0.2">
      <c r="A11" s="36" t="s">
        <v>54</v>
      </c>
      <c r="E11" s="37" t="s">
        <v>593</v>
      </c>
    </row>
    <row r="12" spans="1:18" ht="408" x14ac:dyDescent="0.2">
      <c r="A12" t="s">
        <v>56</v>
      </c>
      <c r="E12" s="35" t="s">
        <v>594</v>
      </c>
    </row>
    <row r="13" spans="1:18" x14ac:dyDescent="0.2">
      <c r="A13" s="25" t="s">
        <v>47</v>
      </c>
      <c r="B13" s="29" t="s">
        <v>23</v>
      </c>
      <c r="C13" s="29" t="s">
        <v>89</v>
      </c>
      <c r="D13" s="25" t="s">
        <v>49</v>
      </c>
      <c r="E13" s="30" t="s">
        <v>90</v>
      </c>
      <c r="F13" s="31" t="s">
        <v>64</v>
      </c>
      <c r="G13" s="32">
        <v>74</v>
      </c>
      <c r="H13" s="33">
        <v>0</v>
      </c>
      <c r="I13" s="33">
        <f>ROUND(ROUND(H13,2)*ROUND(G13,3),2)</f>
        <v>0</v>
      </c>
      <c r="J13" s="31" t="s">
        <v>65</v>
      </c>
      <c r="O13">
        <f>(I13*21)/100</f>
        <v>0</v>
      </c>
      <c r="P13" t="s">
        <v>23</v>
      </c>
    </row>
    <row r="14" spans="1:18" x14ac:dyDescent="0.2">
      <c r="A14" s="34" t="s">
        <v>52</v>
      </c>
      <c r="E14" s="35" t="s">
        <v>49</v>
      </c>
    </row>
    <row r="15" spans="1:18" x14ac:dyDescent="0.2">
      <c r="A15" s="36" t="s">
        <v>54</v>
      </c>
      <c r="E15" s="37" t="s">
        <v>595</v>
      </c>
    </row>
    <row r="16" spans="1:18" ht="51" x14ac:dyDescent="0.2">
      <c r="A16" t="s">
        <v>56</v>
      </c>
      <c r="E16" s="35" t="s">
        <v>596</v>
      </c>
    </row>
    <row r="17" spans="1:18" ht="12.75" customHeight="1" x14ac:dyDescent="0.2">
      <c r="A17" s="12" t="s">
        <v>45</v>
      </c>
      <c r="B17" s="12"/>
      <c r="C17" s="38" t="s">
        <v>23</v>
      </c>
      <c r="D17" s="12"/>
      <c r="E17" s="27" t="s">
        <v>100</v>
      </c>
      <c r="F17" s="12"/>
      <c r="G17" s="12"/>
      <c r="H17" s="12"/>
      <c r="I17" s="39">
        <f>0+Q17</f>
        <v>0</v>
      </c>
      <c r="J17" s="12"/>
      <c r="O17">
        <f>0+R17</f>
        <v>0</v>
      </c>
      <c r="Q17">
        <f>0+I18</f>
        <v>0</v>
      </c>
      <c r="R17">
        <f>0+O18</f>
        <v>0</v>
      </c>
    </row>
    <row r="18" spans="1:18" x14ac:dyDescent="0.2">
      <c r="A18" s="25" t="s">
        <v>47</v>
      </c>
      <c r="B18" s="29" t="s">
        <v>22</v>
      </c>
      <c r="C18" s="29" t="s">
        <v>597</v>
      </c>
      <c r="D18" s="25" t="s">
        <v>49</v>
      </c>
      <c r="E18" s="30" t="s">
        <v>598</v>
      </c>
      <c r="F18" s="31" t="s">
        <v>79</v>
      </c>
      <c r="G18" s="32">
        <v>35</v>
      </c>
      <c r="H18" s="33">
        <v>0</v>
      </c>
      <c r="I18" s="33">
        <f>ROUND(ROUND(H18,2)*ROUND(G18,3),2)</f>
        <v>0</v>
      </c>
      <c r="J18" s="31" t="s">
        <v>65</v>
      </c>
      <c r="O18">
        <f>(I18*21)/100</f>
        <v>0</v>
      </c>
      <c r="P18" t="s">
        <v>23</v>
      </c>
    </row>
    <row r="19" spans="1:18" x14ac:dyDescent="0.2">
      <c r="A19" s="34" t="s">
        <v>52</v>
      </c>
      <c r="E19" s="35" t="s">
        <v>49</v>
      </c>
    </row>
    <row r="20" spans="1:18" x14ac:dyDescent="0.2">
      <c r="A20" s="36" t="s">
        <v>54</v>
      </c>
      <c r="E20" s="37" t="s">
        <v>599</v>
      </c>
    </row>
    <row r="21" spans="1:18" ht="76.5" x14ac:dyDescent="0.2">
      <c r="A21" t="s">
        <v>56</v>
      </c>
      <c r="E21" s="35" t="s">
        <v>600</v>
      </c>
    </row>
    <row r="22" spans="1:18" ht="12.75" customHeight="1" x14ac:dyDescent="0.2">
      <c r="A22" s="12" t="s">
        <v>45</v>
      </c>
      <c r="B22" s="12"/>
      <c r="C22" s="38" t="s">
        <v>35</v>
      </c>
      <c r="D22" s="12"/>
      <c r="E22" s="27" t="s">
        <v>119</v>
      </c>
      <c r="F22" s="12"/>
      <c r="G22" s="12"/>
      <c r="H22" s="12"/>
      <c r="I22" s="39">
        <f>0+Q22</f>
        <v>0</v>
      </c>
      <c r="J22" s="12"/>
      <c r="O22">
        <f>0+R22</f>
        <v>0</v>
      </c>
      <c r="Q22">
        <f>0+I23+I27+I31+I35</f>
        <v>0</v>
      </c>
      <c r="R22">
        <f>0+O23+O27+O31+O35</f>
        <v>0</v>
      </c>
    </row>
    <row r="23" spans="1:18" x14ac:dyDescent="0.2">
      <c r="A23" s="25" t="s">
        <v>47</v>
      </c>
      <c r="B23" s="29" t="s">
        <v>33</v>
      </c>
      <c r="C23" s="29" t="s">
        <v>601</v>
      </c>
      <c r="D23" s="25" t="s">
        <v>49</v>
      </c>
      <c r="E23" s="30" t="s">
        <v>602</v>
      </c>
      <c r="F23" s="31" t="s">
        <v>64</v>
      </c>
      <c r="G23" s="32">
        <v>12</v>
      </c>
      <c r="H23" s="33">
        <v>0</v>
      </c>
      <c r="I23" s="33">
        <f>ROUND(ROUND(H23,2)*ROUND(G23,3),2)</f>
        <v>0</v>
      </c>
      <c r="J23" s="31" t="s">
        <v>65</v>
      </c>
      <c r="O23">
        <f>(I23*21)/100</f>
        <v>0</v>
      </c>
      <c r="P23" t="s">
        <v>23</v>
      </c>
    </row>
    <row r="24" spans="1:18" x14ac:dyDescent="0.2">
      <c r="A24" s="34" t="s">
        <v>52</v>
      </c>
      <c r="E24" s="35" t="s">
        <v>49</v>
      </c>
    </row>
    <row r="25" spans="1:18" ht="25.5" x14ac:dyDescent="0.2">
      <c r="A25" s="36" t="s">
        <v>54</v>
      </c>
      <c r="E25" s="37" t="s">
        <v>603</v>
      </c>
    </row>
    <row r="26" spans="1:18" ht="76.5" x14ac:dyDescent="0.2">
      <c r="A26" t="s">
        <v>56</v>
      </c>
      <c r="E26" s="35" t="s">
        <v>604</v>
      </c>
    </row>
    <row r="27" spans="1:18" x14ac:dyDescent="0.2">
      <c r="A27" s="25" t="s">
        <v>47</v>
      </c>
      <c r="B27" s="29" t="s">
        <v>35</v>
      </c>
      <c r="C27" s="29" t="s">
        <v>605</v>
      </c>
      <c r="D27" s="25" t="s">
        <v>49</v>
      </c>
      <c r="E27" s="30" t="s">
        <v>606</v>
      </c>
      <c r="F27" s="31" t="s">
        <v>64</v>
      </c>
      <c r="G27" s="32">
        <v>104</v>
      </c>
      <c r="H27" s="33">
        <v>0</v>
      </c>
      <c r="I27" s="33">
        <f>ROUND(ROUND(H27,2)*ROUND(G27,3),2)</f>
        <v>0</v>
      </c>
      <c r="J27" s="31" t="s">
        <v>65</v>
      </c>
      <c r="O27">
        <f>(I27*21)/100</f>
        <v>0</v>
      </c>
      <c r="P27" t="s">
        <v>23</v>
      </c>
    </row>
    <row r="28" spans="1:18" x14ac:dyDescent="0.2">
      <c r="A28" s="34" t="s">
        <v>52</v>
      </c>
      <c r="E28" s="35" t="s">
        <v>49</v>
      </c>
    </row>
    <row r="29" spans="1:18" x14ac:dyDescent="0.2">
      <c r="A29" s="36" t="s">
        <v>54</v>
      </c>
      <c r="E29" s="37" t="s">
        <v>607</v>
      </c>
    </row>
    <row r="30" spans="1:18" ht="76.5" x14ac:dyDescent="0.2">
      <c r="A30" t="s">
        <v>56</v>
      </c>
      <c r="E30" s="35" t="s">
        <v>604</v>
      </c>
    </row>
    <row r="31" spans="1:18" x14ac:dyDescent="0.2">
      <c r="A31" s="25" t="s">
        <v>47</v>
      </c>
      <c r="B31" s="29" t="s">
        <v>37</v>
      </c>
      <c r="C31" s="29" t="s">
        <v>608</v>
      </c>
      <c r="D31" s="25" t="s">
        <v>49</v>
      </c>
      <c r="E31" s="30" t="s">
        <v>609</v>
      </c>
      <c r="F31" s="31" t="s">
        <v>64</v>
      </c>
      <c r="G31" s="32">
        <v>70</v>
      </c>
      <c r="H31" s="33">
        <v>0</v>
      </c>
      <c r="I31" s="33">
        <f>ROUND(ROUND(H31,2)*ROUND(G31,3),2)</f>
        <v>0</v>
      </c>
      <c r="J31" s="31" t="s">
        <v>65</v>
      </c>
      <c r="O31">
        <f>(I31*21)/100</f>
        <v>0</v>
      </c>
      <c r="P31" t="s">
        <v>23</v>
      </c>
    </row>
    <row r="32" spans="1:18" x14ac:dyDescent="0.2">
      <c r="A32" s="34" t="s">
        <v>52</v>
      </c>
      <c r="E32" s="35" t="s">
        <v>49</v>
      </c>
    </row>
    <row r="33" spans="1:18" x14ac:dyDescent="0.2">
      <c r="A33" s="36" t="s">
        <v>54</v>
      </c>
      <c r="E33" s="37" t="s">
        <v>610</v>
      </c>
    </row>
    <row r="34" spans="1:18" ht="76.5" x14ac:dyDescent="0.2">
      <c r="A34" t="s">
        <v>56</v>
      </c>
      <c r="E34" s="35" t="s">
        <v>604</v>
      </c>
    </row>
    <row r="35" spans="1:18" x14ac:dyDescent="0.2">
      <c r="A35" s="25" t="s">
        <v>47</v>
      </c>
      <c r="B35" s="29" t="s">
        <v>82</v>
      </c>
      <c r="C35" s="29" t="s">
        <v>611</v>
      </c>
      <c r="D35" s="25" t="s">
        <v>49</v>
      </c>
      <c r="E35" s="30" t="s">
        <v>612</v>
      </c>
      <c r="F35" s="31" t="s">
        <v>64</v>
      </c>
      <c r="G35" s="32">
        <v>104</v>
      </c>
      <c r="H35" s="33">
        <v>0</v>
      </c>
      <c r="I35" s="33">
        <f>ROUND(ROUND(H35,2)*ROUND(G35,3),2)</f>
        <v>0</v>
      </c>
      <c r="J35" s="31" t="s">
        <v>65</v>
      </c>
      <c r="O35">
        <f>(I35*21)/100</f>
        <v>0</v>
      </c>
      <c r="P35" t="s">
        <v>23</v>
      </c>
    </row>
    <row r="36" spans="1:18" x14ac:dyDescent="0.2">
      <c r="A36" s="34" t="s">
        <v>52</v>
      </c>
      <c r="E36" s="35" t="s">
        <v>49</v>
      </c>
    </row>
    <row r="37" spans="1:18" x14ac:dyDescent="0.2">
      <c r="A37" s="36" t="s">
        <v>54</v>
      </c>
      <c r="E37" s="37" t="s">
        <v>607</v>
      </c>
    </row>
    <row r="38" spans="1:18" ht="114.75" x14ac:dyDescent="0.2">
      <c r="A38" t="s">
        <v>56</v>
      </c>
      <c r="E38" s="35" t="s">
        <v>613</v>
      </c>
    </row>
    <row r="39" spans="1:18" ht="12.75" customHeight="1" x14ac:dyDescent="0.2">
      <c r="A39" s="12" t="s">
        <v>45</v>
      </c>
      <c r="B39" s="12"/>
      <c r="C39" s="38" t="s">
        <v>40</v>
      </c>
      <c r="D39" s="12"/>
      <c r="E39" s="27" t="s">
        <v>221</v>
      </c>
      <c r="F39" s="12"/>
      <c r="G39" s="12"/>
      <c r="H39" s="12"/>
      <c r="I39" s="39">
        <f>0+Q39</f>
        <v>0</v>
      </c>
      <c r="J39" s="12"/>
      <c r="O39">
        <f>0+R39</f>
        <v>0</v>
      </c>
      <c r="Q39">
        <f>0+I40+I44</f>
        <v>0</v>
      </c>
      <c r="R39">
        <f>0+O40+O44</f>
        <v>0</v>
      </c>
    </row>
    <row r="40" spans="1:18" x14ac:dyDescent="0.2">
      <c r="A40" s="25" t="s">
        <v>47</v>
      </c>
      <c r="B40" s="29" t="s">
        <v>88</v>
      </c>
      <c r="C40" s="29" t="s">
        <v>614</v>
      </c>
      <c r="D40" s="25" t="s">
        <v>49</v>
      </c>
      <c r="E40" s="30" t="s">
        <v>615</v>
      </c>
      <c r="F40" s="31" t="s">
        <v>70</v>
      </c>
      <c r="G40" s="32">
        <v>2</v>
      </c>
      <c r="H40" s="33">
        <v>0</v>
      </c>
      <c r="I40" s="33">
        <f>ROUND(ROUND(H40,2)*ROUND(G40,3),2)</f>
        <v>0</v>
      </c>
      <c r="J40" s="31" t="s">
        <v>65</v>
      </c>
      <c r="O40">
        <f>(I40*21)/100</f>
        <v>0</v>
      </c>
      <c r="P40" t="s">
        <v>23</v>
      </c>
    </row>
    <row r="41" spans="1:18" x14ac:dyDescent="0.2">
      <c r="A41" s="34" t="s">
        <v>52</v>
      </c>
      <c r="E41" s="35" t="s">
        <v>49</v>
      </c>
    </row>
    <row r="42" spans="1:18" x14ac:dyDescent="0.2">
      <c r="A42" s="36" t="s">
        <v>54</v>
      </c>
      <c r="E42" s="37" t="s">
        <v>616</v>
      </c>
    </row>
    <row r="43" spans="1:18" ht="76.5" x14ac:dyDescent="0.2">
      <c r="A43" t="s">
        <v>56</v>
      </c>
      <c r="E43" s="35" t="s">
        <v>617</v>
      </c>
    </row>
    <row r="44" spans="1:18" x14ac:dyDescent="0.2">
      <c r="A44" s="25" t="s">
        <v>47</v>
      </c>
      <c r="B44" s="29" t="s">
        <v>40</v>
      </c>
      <c r="C44" s="29" t="s">
        <v>618</v>
      </c>
      <c r="D44" s="25" t="s">
        <v>49</v>
      </c>
      <c r="E44" s="30" t="s">
        <v>619</v>
      </c>
      <c r="F44" s="31" t="s">
        <v>143</v>
      </c>
      <c r="G44" s="32">
        <v>35.6</v>
      </c>
      <c r="H44" s="33">
        <v>0</v>
      </c>
      <c r="I44" s="33">
        <f>ROUND(ROUND(H44,2)*ROUND(G44,3),2)</f>
        <v>0</v>
      </c>
      <c r="J44" s="31" t="s">
        <v>65</v>
      </c>
      <c r="O44">
        <f>(I44*21)/100</f>
        <v>0</v>
      </c>
      <c r="P44" t="s">
        <v>23</v>
      </c>
    </row>
    <row r="45" spans="1:18" x14ac:dyDescent="0.2">
      <c r="A45" s="34" t="s">
        <v>52</v>
      </c>
      <c r="E45" s="35" t="s">
        <v>49</v>
      </c>
    </row>
    <row r="46" spans="1:18" ht="25.5" x14ac:dyDescent="0.2">
      <c r="A46" s="36" t="s">
        <v>54</v>
      </c>
      <c r="E46" s="37" t="s">
        <v>620</v>
      </c>
    </row>
    <row r="47" spans="1:18" ht="76.5" x14ac:dyDescent="0.2">
      <c r="A47" t="s">
        <v>56</v>
      </c>
      <c r="E47" s="35" t="s">
        <v>621</v>
      </c>
    </row>
    <row r="48" spans="1:18" ht="12.75" customHeight="1" x14ac:dyDescent="0.2">
      <c r="A48" s="12" t="s">
        <v>45</v>
      </c>
      <c r="B48" s="12"/>
      <c r="C48" s="38" t="s">
        <v>253</v>
      </c>
      <c r="D48" s="12"/>
      <c r="E48" s="27" t="s">
        <v>420</v>
      </c>
      <c r="F48" s="12"/>
      <c r="G48" s="12"/>
      <c r="H48" s="12"/>
      <c r="I48" s="39">
        <f>0+Q48</f>
        <v>0</v>
      </c>
      <c r="J48" s="12"/>
      <c r="O48">
        <f>0+R48</f>
        <v>0</v>
      </c>
      <c r="Q48">
        <f>0+I49</f>
        <v>0</v>
      </c>
      <c r="R48">
        <f>0+O49</f>
        <v>0</v>
      </c>
    </row>
    <row r="49" spans="1:16" ht="25.5" x14ac:dyDescent="0.2">
      <c r="A49" s="25" t="s">
        <v>47</v>
      </c>
      <c r="B49" s="29" t="s">
        <v>42</v>
      </c>
      <c r="C49" s="29" t="s">
        <v>256</v>
      </c>
      <c r="D49" s="25" t="s">
        <v>257</v>
      </c>
      <c r="E49" s="30" t="s">
        <v>258</v>
      </c>
      <c r="F49" s="31" t="s">
        <v>259</v>
      </c>
      <c r="G49" s="32">
        <v>172.8</v>
      </c>
      <c r="H49" s="33">
        <v>0</v>
      </c>
      <c r="I49" s="33">
        <f>ROUND(ROUND(H49,2)*ROUND(G49,3),2)</f>
        <v>0</v>
      </c>
      <c r="J49" s="31"/>
      <c r="O49">
        <f>(I49*21)/100</f>
        <v>0</v>
      </c>
      <c r="P49" t="s">
        <v>23</v>
      </c>
    </row>
    <row r="50" spans="1:16" ht="38.25" x14ac:dyDescent="0.2">
      <c r="A50" s="34" t="s">
        <v>52</v>
      </c>
      <c r="E50" s="35" t="s">
        <v>260</v>
      </c>
    </row>
    <row r="51" spans="1:16" x14ac:dyDescent="0.2">
      <c r="A51" s="36" t="s">
        <v>54</v>
      </c>
      <c r="E51" s="37" t="s">
        <v>622</v>
      </c>
    </row>
    <row r="52" spans="1:16" ht="153" x14ac:dyDescent="0.2">
      <c r="A52" t="s">
        <v>56</v>
      </c>
      <c r="E52" s="35" t="s">
        <v>262</v>
      </c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R80"/>
  <sheetViews>
    <sheetView workbookViewId="0">
      <pane ySplit="7" topLeftCell="A32" activePane="bottomLeft" state="frozen"/>
      <selection pane="bottomLeft" activeCell="H76" sqref="H76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J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J2" s="8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7" t="s">
        <v>14</v>
      </c>
      <c r="C3" s="4" t="s">
        <v>15</v>
      </c>
      <c r="D3" s="7"/>
      <c r="E3" s="18" t="s">
        <v>16</v>
      </c>
      <c r="F3" s="8"/>
      <c r="G3" s="15"/>
      <c r="H3" s="14" t="s">
        <v>623</v>
      </c>
      <c r="I3" s="40">
        <f>0+I8</f>
        <v>0</v>
      </c>
      <c r="J3" s="16"/>
      <c r="O3" t="s">
        <v>19</v>
      </c>
      <c r="P3" t="s">
        <v>23</v>
      </c>
    </row>
    <row r="4" spans="1:18" ht="15" customHeight="1" x14ac:dyDescent="0.25">
      <c r="A4" t="s">
        <v>17</v>
      </c>
      <c r="B4" s="20" t="s">
        <v>18</v>
      </c>
      <c r="C4" s="3" t="s">
        <v>623</v>
      </c>
      <c r="D4" s="2"/>
      <c r="E4" s="21" t="s">
        <v>420</v>
      </c>
      <c r="F4" s="12"/>
      <c r="G4" s="12"/>
      <c r="H4" s="22"/>
      <c r="I4" s="22"/>
      <c r="J4" s="12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J5" s="1" t="s">
        <v>43</v>
      </c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39</v>
      </c>
      <c r="I6" s="19" t="s">
        <v>41</v>
      </c>
      <c r="J6" s="1"/>
    </row>
    <row r="7" spans="1:18" ht="12.75" customHeight="1" x14ac:dyDescent="0.2">
      <c r="A7" s="19" t="s">
        <v>27</v>
      </c>
      <c r="B7" s="19" t="s">
        <v>29</v>
      </c>
      <c r="C7" s="19" t="s">
        <v>23</v>
      </c>
      <c r="D7" s="19" t="s">
        <v>22</v>
      </c>
      <c r="E7" s="19" t="s">
        <v>33</v>
      </c>
      <c r="F7" s="19" t="s">
        <v>35</v>
      </c>
      <c r="G7" s="19" t="s">
        <v>37</v>
      </c>
      <c r="H7" s="19" t="s">
        <v>40</v>
      </c>
      <c r="I7" s="19" t="s">
        <v>42</v>
      </c>
      <c r="J7" s="19" t="s">
        <v>44</v>
      </c>
    </row>
    <row r="8" spans="1:18" ht="12.75" customHeight="1" x14ac:dyDescent="0.2">
      <c r="A8" s="22" t="s">
        <v>45</v>
      </c>
      <c r="B8" s="22"/>
      <c r="C8" s="26" t="s">
        <v>253</v>
      </c>
      <c r="D8" s="22"/>
      <c r="E8" s="27" t="s">
        <v>254</v>
      </c>
      <c r="F8" s="22"/>
      <c r="G8" s="22"/>
      <c r="H8" s="22"/>
      <c r="I8" s="28">
        <f>0+Q8</f>
        <v>0</v>
      </c>
      <c r="J8" s="22"/>
      <c r="O8">
        <f>0+R8</f>
        <v>0</v>
      </c>
      <c r="Q8">
        <f>0+I9+I13+I17+I21+I25+I29+I33+I37+I41+I45+I49+I53+I57+I61+I65+I69+I73+I77</f>
        <v>0</v>
      </c>
      <c r="R8">
        <f>0+O9+O13+O17+O21+O25+O29+O33+O37+O41+O45+O49+O53+O57+O61+O65+O69+O73+O77</f>
        <v>0</v>
      </c>
    </row>
    <row r="9" spans="1:18" ht="25.5" x14ac:dyDescent="0.2">
      <c r="A9" s="25" t="s">
        <v>47</v>
      </c>
      <c r="B9" s="29" t="s">
        <v>29</v>
      </c>
      <c r="C9" s="29" t="s">
        <v>256</v>
      </c>
      <c r="D9" s="25" t="s">
        <v>257</v>
      </c>
      <c r="E9" s="30" t="s">
        <v>258</v>
      </c>
      <c r="F9" s="31" t="s">
        <v>259</v>
      </c>
      <c r="G9" s="32">
        <v>4376.6400000000003</v>
      </c>
      <c r="H9" s="33">
        <v>0</v>
      </c>
      <c r="I9" s="33">
        <f>ROUND(ROUND(H9,2)*ROUND(G9,3),2)</f>
        <v>0</v>
      </c>
      <c r="J9" s="31"/>
      <c r="O9">
        <f>(I9*21)/100</f>
        <v>0</v>
      </c>
      <c r="P9" t="s">
        <v>23</v>
      </c>
    </row>
    <row r="10" spans="1:18" ht="38.25" x14ac:dyDescent="0.2">
      <c r="A10" s="34" t="s">
        <v>52</v>
      </c>
      <c r="E10" s="35" t="s">
        <v>260</v>
      </c>
    </row>
    <row r="11" spans="1:18" x14ac:dyDescent="0.2">
      <c r="A11" s="36" t="s">
        <v>54</v>
      </c>
      <c r="E11" s="37" t="s">
        <v>49</v>
      </c>
    </row>
    <row r="12" spans="1:18" ht="153" x14ac:dyDescent="0.2">
      <c r="A12" t="s">
        <v>56</v>
      </c>
      <c r="E12" s="35" t="s">
        <v>262</v>
      </c>
    </row>
    <row r="13" spans="1:18" ht="25.5" x14ac:dyDescent="0.2">
      <c r="A13" s="25" t="s">
        <v>47</v>
      </c>
      <c r="B13" s="29" t="s">
        <v>23</v>
      </c>
      <c r="C13" s="29" t="s">
        <v>422</v>
      </c>
      <c r="D13" s="25" t="s">
        <v>257</v>
      </c>
      <c r="E13" s="30" t="s">
        <v>423</v>
      </c>
      <c r="F13" s="31" t="s">
        <v>259</v>
      </c>
      <c r="G13" s="32">
        <v>409.73899999999998</v>
      </c>
      <c r="H13" s="33">
        <v>0</v>
      </c>
      <c r="I13" s="33">
        <f>ROUND(ROUND(H13,2)*ROUND(G13,3),2)</f>
        <v>0</v>
      </c>
      <c r="J13" s="31"/>
      <c r="O13">
        <f>(I13*21)/100</f>
        <v>0</v>
      </c>
      <c r="P13" t="s">
        <v>23</v>
      </c>
    </row>
    <row r="14" spans="1:18" ht="38.25" x14ac:dyDescent="0.2">
      <c r="A14" s="34" t="s">
        <v>52</v>
      </c>
      <c r="E14" s="35" t="s">
        <v>424</v>
      </c>
    </row>
    <row r="15" spans="1:18" x14ac:dyDescent="0.2">
      <c r="A15" s="36" t="s">
        <v>54</v>
      </c>
      <c r="E15" s="37" t="s">
        <v>49</v>
      </c>
    </row>
    <row r="16" spans="1:18" ht="153" x14ac:dyDescent="0.2">
      <c r="A16" t="s">
        <v>56</v>
      </c>
      <c r="E16" s="35" t="s">
        <v>262</v>
      </c>
    </row>
    <row r="17" spans="1:16" ht="38.25" x14ac:dyDescent="0.2">
      <c r="A17" s="25" t="s">
        <v>47</v>
      </c>
      <c r="B17" s="29" t="s">
        <v>22</v>
      </c>
      <c r="C17" s="29" t="s">
        <v>426</v>
      </c>
      <c r="D17" s="25" t="s">
        <v>257</v>
      </c>
      <c r="E17" s="30" t="s">
        <v>427</v>
      </c>
      <c r="F17" s="31" t="s">
        <v>259</v>
      </c>
      <c r="G17" s="32">
        <v>5.3360000000000003</v>
      </c>
      <c r="H17" s="33">
        <v>0</v>
      </c>
      <c r="I17" s="33">
        <f>ROUND(ROUND(H17,2)*ROUND(G17,3),2)</f>
        <v>0</v>
      </c>
      <c r="J17" s="31"/>
      <c r="O17">
        <f>(I17*21)/100</f>
        <v>0</v>
      </c>
      <c r="P17" t="s">
        <v>23</v>
      </c>
    </row>
    <row r="18" spans="1:16" ht="38.25" x14ac:dyDescent="0.2">
      <c r="A18" s="34" t="s">
        <v>52</v>
      </c>
      <c r="E18" s="35" t="s">
        <v>424</v>
      </c>
    </row>
    <row r="19" spans="1:16" x14ac:dyDescent="0.2">
      <c r="A19" s="36" t="s">
        <v>54</v>
      </c>
      <c r="E19" s="37" t="s">
        <v>49</v>
      </c>
    </row>
    <row r="20" spans="1:16" ht="153" x14ac:dyDescent="0.2">
      <c r="A20" t="s">
        <v>56</v>
      </c>
      <c r="E20" s="35" t="s">
        <v>262</v>
      </c>
    </row>
    <row r="21" spans="1:16" ht="25.5" x14ac:dyDescent="0.2">
      <c r="A21" s="25" t="s">
        <v>47</v>
      </c>
      <c r="B21" s="29" t="s">
        <v>33</v>
      </c>
      <c r="C21" s="29" t="s">
        <v>264</v>
      </c>
      <c r="D21" s="25" t="s">
        <v>257</v>
      </c>
      <c r="E21" s="30" t="s">
        <v>265</v>
      </c>
      <c r="F21" s="31" t="s">
        <v>259</v>
      </c>
      <c r="G21" s="32">
        <v>969.6</v>
      </c>
      <c r="H21" s="33">
        <v>0</v>
      </c>
      <c r="I21" s="33">
        <f>ROUND(ROUND(H21,2)*ROUND(G21,3),2)</f>
        <v>0</v>
      </c>
      <c r="J21" s="31"/>
      <c r="O21">
        <f>(I21*21)/100</f>
        <v>0</v>
      </c>
      <c r="P21" t="s">
        <v>23</v>
      </c>
    </row>
    <row r="22" spans="1:16" ht="38.25" x14ac:dyDescent="0.2">
      <c r="A22" s="34" t="s">
        <v>52</v>
      </c>
      <c r="E22" s="35" t="s">
        <v>260</v>
      </c>
    </row>
    <row r="23" spans="1:16" x14ac:dyDescent="0.2">
      <c r="A23" s="36" t="s">
        <v>54</v>
      </c>
      <c r="E23" s="37" t="s">
        <v>49</v>
      </c>
    </row>
    <row r="24" spans="1:16" ht="153" x14ac:dyDescent="0.2">
      <c r="A24" t="s">
        <v>56</v>
      </c>
      <c r="E24" s="35" t="s">
        <v>262</v>
      </c>
    </row>
    <row r="25" spans="1:16" ht="25.5" x14ac:dyDescent="0.2">
      <c r="A25" s="25" t="s">
        <v>47</v>
      </c>
      <c r="B25" s="29" t="s">
        <v>35</v>
      </c>
      <c r="C25" s="29" t="s">
        <v>268</v>
      </c>
      <c r="D25" s="25" t="s">
        <v>257</v>
      </c>
      <c r="E25" s="30" t="s">
        <v>269</v>
      </c>
      <c r="F25" s="31" t="s">
        <v>259</v>
      </c>
      <c r="G25" s="32">
        <v>10</v>
      </c>
      <c r="H25" s="33">
        <v>0</v>
      </c>
      <c r="I25" s="33">
        <f>ROUND(ROUND(H25,2)*ROUND(G25,3),2)</f>
        <v>0</v>
      </c>
      <c r="J25" s="31"/>
      <c r="O25">
        <f>(I25*21)/100</f>
        <v>0</v>
      </c>
      <c r="P25" t="s">
        <v>23</v>
      </c>
    </row>
    <row r="26" spans="1:16" ht="38.25" x14ac:dyDescent="0.2">
      <c r="A26" s="34" t="s">
        <v>52</v>
      </c>
      <c r="E26" s="35" t="s">
        <v>270</v>
      </c>
    </row>
    <row r="27" spans="1:16" x14ac:dyDescent="0.2">
      <c r="A27" s="36" t="s">
        <v>54</v>
      </c>
      <c r="E27" s="37" t="s">
        <v>49</v>
      </c>
    </row>
    <row r="28" spans="1:16" ht="153" x14ac:dyDescent="0.2">
      <c r="A28" t="s">
        <v>56</v>
      </c>
      <c r="E28" s="35" t="s">
        <v>272</v>
      </c>
    </row>
    <row r="29" spans="1:16" ht="25.5" x14ac:dyDescent="0.2">
      <c r="A29" s="25" t="s">
        <v>47</v>
      </c>
      <c r="B29" s="29" t="s">
        <v>37</v>
      </c>
      <c r="C29" s="29" t="s">
        <v>274</v>
      </c>
      <c r="D29" s="25" t="s">
        <v>257</v>
      </c>
      <c r="E29" s="30" t="s">
        <v>275</v>
      </c>
      <c r="F29" s="31" t="s">
        <v>259</v>
      </c>
      <c r="G29" s="32">
        <v>12.91</v>
      </c>
      <c r="H29" s="33">
        <v>0</v>
      </c>
      <c r="I29" s="33">
        <f>ROUND(ROUND(H29,2)*ROUND(G29,3),2)</f>
        <v>0</v>
      </c>
      <c r="J29" s="31"/>
      <c r="O29">
        <f>(I29*21)/100</f>
        <v>0</v>
      </c>
      <c r="P29" t="s">
        <v>23</v>
      </c>
    </row>
    <row r="30" spans="1:16" ht="38.25" x14ac:dyDescent="0.2">
      <c r="A30" s="34" t="s">
        <v>52</v>
      </c>
      <c r="E30" s="35" t="s">
        <v>276</v>
      </c>
    </row>
    <row r="31" spans="1:16" x14ac:dyDescent="0.2">
      <c r="A31" s="36" t="s">
        <v>54</v>
      </c>
      <c r="E31" s="37" t="s">
        <v>49</v>
      </c>
    </row>
    <row r="32" spans="1:16" ht="153" x14ac:dyDescent="0.2">
      <c r="A32" t="s">
        <v>56</v>
      </c>
      <c r="E32" s="35" t="s">
        <v>262</v>
      </c>
    </row>
    <row r="33" spans="1:16" ht="25.5" x14ac:dyDescent="0.2">
      <c r="A33" s="25" t="s">
        <v>47</v>
      </c>
      <c r="B33" s="29" t="s">
        <v>82</v>
      </c>
      <c r="C33" s="29" t="s">
        <v>578</v>
      </c>
      <c r="D33" s="25" t="s">
        <v>257</v>
      </c>
      <c r="E33" s="30" t="s">
        <v>579</v>
      </c>
      <c r="F33" s="31" t="s">
        <v>259</v>
      </c>
      <c r="G33" s="32">
        <v>5.0000000000000001E-3</v>
      </c>
      <c r="H33" s="33">
        <v>0</v>
      </c>
      <c r="I33" s="33">
        <f>ROUND(ROUND(H33,2)*ROUND(G33,3),2)</f>
        <v>0</v>
      </c>
      <c r="J33" s="31"/>
      <c r="O33">
        <f>(I33*21)/100</f>
        <v>0</v>
      </c>
      <c r="P33" t="s">
        <v>23</v>
      </c>
    </row>
    <row r="34" spans="1:16" ht="25.5" x14ac:dyDescent="0.2">
      <c r="A34" s="34" t="s">
        <v>52</v>
      </c>
      <c r="E34" s="35" t="s">
        <v>281</v>
      </c>
    </row>
    <row r="35" spans="1:16" x14ac:dyDescent="0.2">
      <c r="A35" s="36" t="s">
        <v>54</v>
      </c>
      <c r="E35" s="37" t="s">
        <v>49</v>
      </c>
    </row>
    <row r="36" spans="1:16" ht="153" x14ac:dyDescent="0.2">
      <c r="A36" t="s">
        <v>56</v>
      </c>
      <c r="E36" s="35" t="s">
        <v>262</v>
      </c>
    </row>
    <row r="37" spans="1:16" ht="38.25" x14ac:dyDescent="0.2">
      <c r="A37" s="25" t="s">
        <v>47</v>
      </c>
      <c r="B37" s="29" t="s">
        <v>88</v>
      </c>
      <c r="C37" s="29" t="s">
        <v>580</v>
      </c>
      <c r="D37" s="25" t="s">
        <v>257</v>
      </c>
      <c r="E37" s="30" t="s">
        <v>581</v>
      </c>
      <c r="F37" s="31" t="s">
        <v>259</v>
      </c>
      <c r="G37" s="32">
        <v>0.01</v>
      </c>
      <c r="H37" s="33">
        <v>0</v>
      </c>
      <c r="I37" s="33">
        <f>ROUND(ROUND(H37,2)*ROUND(G37,3),2)</f>
        <v>0</v>
      </c>
      <c r="J37" s="31"/>
      <c r="O37">
        <f>(I37*21)/100</f>
        <v>0</v>
      </c>
      <c r="P37" t="s">
        <v>23</v>
      </c>
    </row>
    <row r="38" spans="1:16" ht="38.25" x14ac:dyDescent="0.2">
      <c r="A38" s="34" t="s">
        <v>52</v>
      </c>
      <c r="E38" s="35" t="s">
        <v>424</v>
      </c>
    </row>
    <row r="39" spans="1:16" x14ac:dyDescent="0.2">
      <c r="A39" s="36" t="s">
        <v>54</v>
      </c>
      <c r="E39" s="37" t="s">
        <v>49</v>
      </c>
    </row>
    <row r="40" spans="1:16" ht="153" x14ac:dyDescent="0.2">
      <c r="A40" t="s">
        <v>56</v>
      </c>
      <c r="E40" s="35" t="s">
        <v>262</v>
      </c>
    </row>
    <row r="41" spans="1:16" ht="25.5" x14ac:dyDescent="0.2">
      <c r="A41" s="25" t="s">
        <v>47</v>
      </c>
      <c r="B41" s="29" t="s">
        <v>40</v>
      </c>
      <c r="C41" s="29" t="s">
        <v>279</v>
      </c>
      <c r="D41" s="25" t="s">
        <v>257</v>
      </c>
      <c r="E41" s="30" t="s">
        <v>280</v>
      </c>
      <c r="F41" s="31" t="s">
        <v>259</v>
      </c>
      <c r="G41" s="32">
        <v>0.502</v>
      </c>
      <c r="H41" s="33">
        <v>0</v>
      </c>
      <c r="I41" s="33">
        <f>ROUND(ROUND(H41,2)*ROUND(G41,3),2)</f>
        <v>0</v>
      </c>
      <c r="J41" s="31"/>
      <c r="O41">
        <f>(I41*21)/100</f>
        <v>0</v>
      </c>
      <c r="P41" t="s">
        <v>23</v>
      </c>
    </row>
    <row r="42" spans="1:16" ht="25.5" x14ac:dyDescent="0.2">
      <c r="A42" s="34" t="s">
        <v>52</v>
      </c>
      <c r="E42" s="35" t="s">
        <v>281</v>
      </c>
    </row>
    <row r="43" spans="1:16" x14ac:dyDescent="0.2">
      <c r="A43" s="36" t="s">
        <v>54</v>
      </c>
      <c r="E43" s="37" t="s">
        <v>49</v>
      </c>
    </row>
    <row r="44" spans="1:16" ht="153" x14ac:dyDescent="0.2">
      <c r="A44" t="s">
        <v>56</v>
      </c>
      <c r="E44" s="35" t="s">
        <v>262</v>
      </c>
    </row>
    <row r="45" spans="1:16" ht="38.25" x14ac:dyDescent="0.2">
      <c r="A45" s="25" t="s">
        <v>47</v>
      </c>
      <c r="B45" s="29" t="s">
        <v>42</v>
      </c>
      <c r="C45" s="29" t="s">
        <v>284</v>
      </c>
      <c r="D45" s="25" t="s">
        <v>257</v>
      </c>
      <c r="E45" s="30" t="s">
        <v>285</v>
      </c>
      <c r="F45" s="31" t="s">
        <v>259</v>
      </c>
      <c r="G45" s="32">
        <v>138.5</v>
      </c>
      <c r="H45" s="33">
        <v>0</v>
      </c>
      <c r="I45" s="33">
        <f>ROUND(ROUND(H45,2)*ROUND(G45,3),2)</f>
        <v>0</v>
      </c>
      <c r="J45" s="31"/>
      <c r="O45">
        <f>(I45*21)/100</f>
        <v>0</v>
      </c>
      <c r="P45" t="s">
        <v>23</v>
      </c>
    </row>
    <row r="46" spans="1:16" ht="63.75" x14ac:dyDescent="0.2">
      <c r="A46" s="34" t="s">
        <v>52</v>
      </c>
      <c r="E46" s="35" t="s">
        <v>286</v>
      </c>
    </row>
    <row r="47" spans="1:16" x14ac:dyDescent="0.2">
      <c r="A47" s="36" t="s">
        <v>54</v>
      </c>
      <c r="E47" s="37" t="s">
        <v>49</v>
      </c>
    </row>
    <row r="48" spans="1:16" ht="153" x14ac:dyDescent="0.2">
      <c r="A48" t="s">
        <v>56</v>
      </c>
      <c r="E48" s="35" t="s">
        <v>262</v>
      </c>
    </row>
    <row r="49" spans="1:16" ht="38.25" x14ac:dyDescent="0.2">
      <c r="A49" s="25" t="s">
        <v>47</v>
      </c>
      <c r="B49" s="29" t="s">
        <v>44</v>
      </c>
      <c r="C49" s="29" t="s">
        <v>289</v>
      </c>
      <c r="D49" s="25" t="s">
        <v>257</v>
      </c>
      <c r="E49" s="30" t="s">
        <v>290</v>
      </c>
      <c r="F49" s="31" t="s">
        <v>259</v>
      </c>
      <c r="G49" s="32">
        <v>277</v>
      </c>
      <c r="H49" s="33">
        <v>0</v>
      </c>
      <c r="I49" s="33">
        <f>ROUND(ROUND(H49,2)*ROUND(G49,3),2)</f>
        <v>0</v>
      </c>
      <c r="J49" s="31"/>
      <c r="O49">
        <f>(I49*21)/100</f>
        <v>0</v>
      </c>
      <c r="P49" t="s">
        <v>23</v>
      </c>
    </row>
    <row r="50" spans="1:16" ht="51" x14ac:dyDescent="0.2">
      <c r="A50" s="34" t="s">
        <v>52</v>
      </c>
      <c r="E50" s="35" t="s">
        <v>291</v>
      </c>
    </row>
    <row r="51" spans="1:16" x14ac:dyDescent="0.2">
      <c r="A51" s="36" t="s">
        <v>54</v>
      </c>
      <c r="E51" s="37" t="s">
        <v>49</v>
      </c>
    </row>
    <row r="52" spans="1:16" ht="153" x14ac:dyDescent="0.2">
      <c r="A52" t="s">
        <v>56</v>
      </c>
      <c r="E52" s="35" t="s">
        <v>262</v>
      </c>
    </row>
    <row r="53" spans="1:16" ht="38.25" x14ac:dyDescent="0.2">
      <c r="A53" s="25" t="s">
        <v>47</v>
      </c>
      <c r="B53" s="29" t="s">
        <v>107</v>
      </c>
      <c r="C53" s="29" t="s">
        <v>294</v>
      </c>
      <c r="D53" s="25" t="s">
        <v>257</v>
      </c>
      <c r="E53" s="30" t="s">
        <v>295</v>
      </c>
      <c r="F53" s="31" t="s">
        <v>259</v>
      </c>
      <c r="G53" s="32">
        <v>578.1</v>
      </c>
      <c r="H53" s="33">
        <v>0</v>
      </c>
      <c r="I53" s="33">
        <f>ROUND(ROUND(H53,2)*ROUND(G53,3),2)</f>
        <v>0</v>
      </c>
      <c r="J53" s="31"/>
      <c r="O53">
        <f>(I53*21)/100</f>
        <v>0</v>
      </c>
      <c r="P53" t="s">
        <v>23</v>
      </c>
    </row>
    <row r="54" spans="1:16" ht="51" x14ac:dyDescent="0.2">
      <c r="A54" s="34" t="s">
        <v>52</v>
      </c>
      <c r="E54" s="35" t="s">
        <v>296</v>
      </c>
    </row>
    <row r="55" spans="1:16" x14ac:dyDescent="0.2">
      <c r="A55" s="36" t="s">
        <v>54</v>
      </c>
      <c r="E55" s="37" t="s">
        <v>49</v>
      </c>
    </row>
    <row r="56" spans="1:16" ht="153" x14ac:dyDescent="0.2">
      <c r="A56" t="s">
        <v>56</v>
      </c>
      <c r="E56" s="35" t="s">
        <v>262</v>
      </c>
    </row>
    <row r="57" spans="1:16" ht="38.25" x14ac:dyDescent="0.2">
      <c r="A57" s="25" t="s">
        <v>47</v>
      </c>
      <c r="B57" s="29" t="s">
        <v>113</v>
      </c>
      <c r="C57" s="29" t="s">
        <v>299</v>
      </c>
      <c r="D57" s="25" t="s">
        <v>257</v>
      </c>
      <c r="E57" s="30" t="s">
        <v>300</v>
      </c>
      <c r="F57" s="31" t="s">
        <v>259</v>
      </c>
      <c r="G57" s="32">
        <v>289</v>
      </c>
      <c r="H57" s="33">
        <v>0</v>
      </c>
      <c r="I57" s="33">
        <f>ROUND(ROUND(H57,2)*ROUND(G57,3),2)</f>
        <v>0</v>
      </c>
      <c r="J57" s="31"/>
      <c r="O57">
        <f>(I57*21)/100</f>
        <v>0</v>
      </c>
      <c r="P57" t="s">
        <v>23</v>
      </c>
    </row>
    <row r="58" spans="1:16" ht="63.75" x14ac:dyDescent="0.2">
      <c r="A58" s="34" t="s">
        <v>52</v>
      </c>
      <c r="E58" s="35" t="s">
        <v>301</v>
      </c>
    </row>
    <row r="59" spans="1:16" x14ac:dyDescent="0.2">
      <c r="A59" s="36" t="s">
        <v>54</v>
      </c>
      <c r="E59" s="37" t="s">
        <v>49</v>
      </c>
    </row>
    <row r="60" spans="1:16" ht="153" x14ac:dyDescent="0.2">
      <c r="A60" t="s">
        <v>56</v>
      </c>
      <c r="E60" s="35" t="s">
        <v>262</v>
      </c>
    </row>
    <row r="61" spans="1:16" ht="38.25" x14ac:dyDescent="0.2">
      <c r="A61" s="25" t="s">
        <v>47</v>
      </c>
      <c r="B61" s="29" t="s">
        <v>120</v>
      </c>
      <c r="C61" s="29" t="s">
        <v>429</v>
      </c>
      <c r="D61" s="25" t="s">
        <v>257</v>
      </c>
      <c r="E61" s="30" t="s">
        <v>430</v>
      </c>
      <c r="F61" s="31" t="s">
        <v>259</v>
      </c>
      <c r="G61" s="32">
        <v>9.3480000000000008</v>
      </c>
      <c r="H61" s="33">
        <v>0</v>
      </c>
      <c r="I61" s="33">
        <f>ROUND(ROUND(H61,2)*ROUND(G61,3),2)</f>
        <v>0</v>
      </c>
      <c r="J61" s="31"/>
      <c r="O61">
        <f>(I61*21)/100</f>
        <v>0</v>
      </c>
      <c r="P61" t="s">
        <v>23</v>
      </c>
    </row>
    <row r="62" spans="1:16" ht="63.75" x14ac:dyDescent="0.2">
      <c r="A62" s="34" t="s">
        <v>52</v>
      </c>
      <c r="E62" s="35" t="s">
        <v>431</v>
      </c>
    </row>
    <row r="63" spans="1:16" x14ac:dyDescent="0.2">
      <c r="A63" s="36" t="s">
        <v>54</v>
      </c>
      <c r="E63" s="37" t="s">
        <v>49</v>
      </c>
    </row>
    <row r="64" spans="1:16" ht="153" x14ac:dyDescent="0.2">
      <c r="A64" t="s">
        <v>56</v>
      </c>
      <c r="E64" s="35" t="s">
        <v>262</v>
      </c>
    </row>
    <row r="65" spans="1:16" ht="25.5" x14ac:dyDescent="0.2">
      <c r="A65" s="25" t="s">
        <v>47</v>
      </c>
      <c r="B65" s="29" t="s">
        <v>125</v>
      </c>
      <c r="C65" s="29" t="s">
        <v>304</v>
      </c>
      <c r="D65" s="25" t="s">
        <v>257</v>
      </c>
      <c r="E65" s="30" t="s">
        <v>305</v>
      </c>
      <c r="F65" s="31" t="s">
        <v>259</v>
      </c>
      <c r="G65" s="32">
        <v>15.284000000000001</v>
      </c>
      <c r="H65" s="33">
        <v>0</v>
      </c>
      <c r="I65" s="33">
        <f>ROUND(ROUND(H65,2)*ROUND(G65,3),2)</f>
        <v>0</v>
      </c>
      <c r="J65" s="31"/>
      <c r="O65">
        <f>(I65*21)/100</f>
        <v>0</v>
      </c>
      <c r="P65" t="s">
        <v>23</v>
      </c>
    </row>
    <row r="66" spans="1:16" ht="38.25" x14ac:dyDescent="0.2">
      <c r="A66" s="34" t="s">
        <v>52</v>
      </c>
      <c r="E66" s="35" t="s">
        <v>306</v>
      </c>
    </row>
    <row r="67" spans="1:16" x14ac:dyDescent="0.2">
      <c r="A67" s="36" t="s">
        <v>54</v>
      </c>
      <c r="E67" s="37" t="s">
        <v>49</v>
      </c>
    </row>
    <row r="68" spans="1:16" ht="153" x14ac:dyDescent="0.2">
      <c r="A68" t="s">
        <v>56</v>
      </c>
      <c r="E68" s="35" t="s">
        <v>262</v>
      </c>
    </row>
    <row r="69" spans="1:16" ht="25.5" x14ac:dyDescent="0.2">
      <c r="A69" s="25" t="s">
        <v>47</v>
      </c>
      <c r="B69" s="29" t="s">
        <v>131</v>
      </c>
      <c r="C69" s="29" t="s">
        <v>582</v>
      </c>
      <c r="D69" s="25" t="s">
        <v>257</v>
      </c>
      <c r="E69" s="30" t="s">
        <v>583</v>
      </c>
      <c r="F69" s="31" t="s">
        <v>259</v>
      </c>
      <c r="G69" s="32">
        <v>0.5</v>
      </c>
      <c r="H69" s="33">
        <v>0</v>
      </c>
      <c r="I69" s="33">
        <f>ROUND(ROUND(H69,2)*ROUND(G69,3),2)</f>
        <v>0</v>
      </c>
      <c r="J69" s="31"/>
      <c r="O69">
        <f>(I69*21)/100</f>
        <v>0</v>
      </c>
      <c r="P69" t="s">
        <v>23</v>
      </c>
    </row>
    <row r="70" spans="1:16" ht="38.25" x14ac:dyDescent="0.2">
      <c r="A70" s="34" t="s">
        <v>52</v>
      </c>
      <c r="E70" s="35" t="s">
        <v>306</v>
      </c>
    </row>
    <row r="71" spans="1:16" x14ac:dyDescent="0.2">
      <c r="A71" s="36" t="s">
        <v>54</v>
      </c>
      <c r="E71" s="37" t="s">
        <v>49</v>
      </c>
    </row>
    <row r="72" spans="1:16" ht="153" x14ac:dyDescent="0.2">
      <c r="A72" t="s">
        <v>56</v>
      </c>
      <c r="E72" s="35" t="s">
        <v>262</v>
      </c>
    </row>
    <row r="73" spans="1:16" ht="25.5" x14ac:dyDescent="0.2">
      <c r="A73" s="25" t="s">
        <v>47</v>
      </c>
      <c r="B73" s="29" t="s">
        <v>136</v>
      </c>
      <c r="C73" s="29" t="s">
        <v>584</v>
      </c>
      <c r="D73" s="25" t="s">
        <v>257</v>
      </c>
      <c r="E73" s="30" t="s">
        <v>585</v>
      </c>
      <c r="F73" s="31" t="s">
        <v>259</v>
      </c>
      <c r="G73" s="32">
        <v>5.0000000000000001E-3</v>
      </c>
      <c r="H73" s="33">
        <v>0</v>
      </c>
      <c r="I73" s="33">
        <f>ROUND(ROUND(H73,2)*ROUND(G73,3),2)</f>
        <v>0</v>
      </c>
      <c r="J73" s="31"/>
      <c r="O73">
        <f>(I73*21)/100</f>
        <v>0</v>
      </c>
      <c r="P73" t="s">
        <v>23</v>
      </c>
    </row>
    <row r="74" spans="1:16" ht="38.25" x14ac:dyDescent="0.2">
      <c r="A74" s="34" t="s">
        <v>52</v>
      </c>
      <c r="E74" s="35" t="s">
        <v>424</v>
      </c>
    </row>
    <row r="75" spans="1:16" x14ac:dyDescent="0.2">
      <c r="A75" s="36" t="s">
        <v>54</v>
      </c>
      <c r="E75" s="37" t="s">
        <v>49</v>
      </c>
    </row>
    <row r="76" spans="1:16" ht="153" x14ac:dyDescent="0.2">
      <c r="A76" t="s">
        <v>56</v>
      </c>
      <c r="E76" s="35" t="s">
        <v>262</v>
      </c>
    </row>
    <row r="77" spans="1:16" ht="25.5" x14ac:dyDescent="0.2">
      <c r="A77" s="25" t="s">
        <v>47</v>
      </c>
      <c r="B77" s="29" t="s">
        <v>140</v>
      </c>
      <c r="C77" s="29" t="s">
        <v>586</v>
      </c>
      <c r="D77" s="25" t="s">
        <v>257</v>
      </c>
      <c r="E77" s="30" t="s">
        <v>587</v>
      </c>
      <c r="F77" s="31" t="s">
        <v>259</v>
      </c>
      <c r="G77" s="32">
        <v>5.0000000000000001E-3</v>
      </c>
      <c r="H77" s="33">
        <v>0</v>
      </c>
      <c r="I77" s="33">
        <f>ROUND(ROUND(H77,2)*ROUND(G77,3),2)</f>
        <v>0</v>
      </c>
      <c r="J77" s="31"/>
      <c r="O77">
        <f>(I77*21)/100</f>
        <v>0</v>
      </c>
      <c r="P77" t="s">
        <v>23</v>
      </c>
    </row>
    <row r="78" spans="1:16" ht="38.25" x14ac:dyDescent="0.2">
      <c r="A78" s="34" t="s">
        <v>52</v>
      </c>
      <c r="E78" s="35" t="s">
        <v>588</v>
      </c>
    </row>
    <row r="79" spans="1:16" x14ac:dyDescent="0.2">
      <c r="A79" s="36" t="s">
        <v>54</v>
      </c>
      <c r="E79" s="37" t="s">
        <v>49</v>
      </c>
    </row>
    <row r="80" spans="1:16" ht="153" x14ac:dyDescent="0.2">
      <c r="A80" t="s">
        <v>56</v>
      </c>
      <c r="E80" s="35" t="s">
        <v>262</v>
      </c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37"/>
  <sheetViews>
    <sheetView tabSelected="1" workbookViewId="0">
      <pane ySplit="7" topLeftCell="A38" activePane="bottomLeft" state="frozen"/>
      <selection pane="bottomLeft" activeCell="H29" sqref="H2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J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J2" s="8"/>
      <c r="O2">
        <f>0+O8+O21</f>
        <v>0</v>
      </c>
      <c r="P2" t="s">
        <v>22</v>
      </c>
    </row>
    <row r="3" spans="1:18" ht="15" customHeight="1" x14ac:dyDescent="0.25">
      <c r="A3" t="s">
        <v>12</v>
      </c>
      <c r="B3" s="17" t="s">
        <v>14</v>
      </c>
      <c r="C3" s="4" t="s">
        <v>15</v>
      </c>
      <c r="D3" s="7"/>
      <c r="E3" s="18" t="s">
        <v>16</v>
      </c>
      <c r="F3" s="8"/>
      <c r="G3" s="15"/>
      <c r="H3" s="14" t="s">
        <v>624</v>
      </c>
      <c r="I3" s="40">
        <f>0+I8+I21</f>
        <v>0</v>
      </c>
      <c r="J3" s="16"/>
      <c r="O3" t="s">
        <v>19</v>
      </c>
      <c r="P3" t="s">
        <v>23</v>
      </c>
    </row>
    <row r="4" spans="1:18" ht="15" customHeight="1" x14ac:dyDescent="0.25">
      <c r="A4" t="s">
        <v>17</v>
      </c>
      <c r="B4" s="20" t="s">
        <v>18</v>
      </c>
      <c r="C4" s="3" t="s">
        <v>624</v>
      </c>
      <c r="D4" s="2"/>
      <c r="E4" s="21" t="s">
        <v>625</v>
      </c>
      <c r="F4" s="12"/>
      <c r="G4" s="12"/>
      <c r="H4" s="22"/>
      <c r="I4" s="22"/>
      <c r="J4" s="12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J5" s="1" t="s">
        <v>43</v>
      </c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39</v>
      </c>
      <c r="I6" s="19" t="s">
        <v>41</v>
      </c>
      <c r="J6" s="1"/>
    </row>
    <row r="7" spans="1:18" ht="12.75" customHeight="1" x14ac:dyDescent="0.2">
      <c r="A7" s="19" t="s">
        <v>27</v>
      </c>
      <c r="B7" s="19" t="s">
        <v>29</v>
      </c>
      <c r="C7" s="19" t="s">
        <v>23</v>
      </c>
      <c r="D7" s="19" t="s">
        <v>22</v>
      </c>
      <c r="E7" s="19" t="s">
        <v>33</v>
      </c>
      <c r="F7" s="19" t="s">
        <v>35</v>
      </c>
      <c r="G7" s="19" t="s">
        <v>37</v>
      </c>
      <c r="H7" s="19" t="s">
        <v>40</v>
      </c>
      <c r="I7" s="19" t="s">
        <v>42</v>
      </c>
      <c r="J7" s="19" t="s">
        <v>44</v>
      </c>
    </row>
    <row r="8" spans="1:18" ht="12.75" customHeight="1" x14ac:dyDescent="0.2">
      <c r="A8" s="22" t="s">
        <v>45</v>
      </c>
      <c r="B8" s="22"/>
      <c r="C8" s="26" t="s">
        <v>29</v>
      </c>
      <c r="D8" s="22"/>
      <c r="E8" s="27" t="s">
        <v>626</v>
      </c>
      <c r="F8" s="22"/>
      <c r="G8" s="22"/>
      <c r="H8" s="22"/>
      <c r="I8" s="28">
        <f>0+Q8</f>
        <v>0</v>
      </c>
      <c r="J8" s="22"/>
      <c r="O8">
        <f>0+R8</f>
        <v>0</v>
      </c>
      <c r="Q8">
        <f>0+I9+I13+I17</f>
        <v>0</v>
      </c>
      <c r="R8">
        <f>0+O9+O13+O17</f>
        <v>0</v>
      </c>
    </row>
    <row r="9" spans="1:18" x14ac:dyDescent="0.2">
      <c r="A9" s="25" t="s">
        <v>47</v>
      </c>
      <c r="B9" s="29" t="s">
        <v>29</v>
      </c>
      <c r="C9" s="29" t="s">
        <v>627</v>
      </c>
      <c r="D9" s="25" t="s">
        <v>49</v>
      </c>
      <c r="E9" s="30" t="s">
        <v>628</v>
      </c>
      <c r="F9" s="31" t="s">
        <v>356</v>
      </c>
      <c r="G9" s="32">
        <v>1</v>
      </c>
      <c r="H9" s="33">
        <v>0</v>
      </c>
      <c r="I9" s="33">
        <f>ROUND(ROUND(H9,2)*ROUND(G9,3),2)</f>
        <v>0</v>
      </c>
      <c r="J9" s="31" t="s">
        <v>629</v>
      </c>
      <c r="O9">
        <f>(I9*21)/100</f>
        <v>0</v>
      </c>
      <c r="P9" t="s">
        <v>23</v>
      </c>
    </row>
    <row r="10" spans="1:18" x14ac:dyDescent="0.2">
      <c r="A10" s="34" t="s">
        <v>52</v>
      </c>
      <c r="E10" s="35" t="s">
        <v>630</v>
      </c>
    </row>
    <row r="11" spans="1:18" x14ac:dyDescent="0.2">
      <c r="A11" s="36" t="s">
        <v>54</v>
      </c>
      <c r="E11" s="37" t="s">
        <v>631</v>
      </c>
    </row>
    <row r="12" spans="1:18" ht="153" x14ac:dyDescent="0.2">
      <c r="A12" t="s">
        <v>56</v>
      </c>
      <c r="E12" s="35" t="s">
        <v>632</v>
      </c>
    </row>
    <row r="13" spans="1:18" x14ac:dyDescent="0.2">
      <c r="A13" s="25" t="s">
        <v>47</v>
      </c>
      <c r="B13" s="29" t="s">
        <v>23</v>
      </c>
      <c r="C13" s="29" t="s">
        <v>633</v>
      </c>
      <c r="D13" s="25" t="s">
        <v>49</v>
      </c>
      <c r="E13" s="30" t="s">
        <v>634</v>
      </c>
      <c r="F13" s="31" t="s">
        <v>356</v>
      </c>
      <c r="G13" s="32">
        <v>1</v>
      </c>
      <c r="H13" s="33">
        <v>0</v>
      </c>
      <c r="I13" s="33">
        <f>ROUND(ROUND(H13,2)*ROUND(G13,3),2)</f>
        <v>0</v>
      </c>
      <c r="J13" s="31" t="s">
        <v>629</v>
      </c>
      <c r="O13">
        <f>(I13*21)/100</f>
        <v>0</v>
      </c>
      <c r="P13" t="s">
        <v>23</v>
      </c>
    </row>
    <row r="14" spans="1:18" x14ac:dyDescent="0.2">
      <c r="A14" s="34" t="s">
        <v>52</v>
      </c>
      <c r="E14" s="35" t="s">
        <v>630</v>
      </c>
    </row>
    <row r="15" spans="1:18" x14ac:dyDescent="0.2">
      <c r="A15" s="36" t="s">
        <v>54</v>
      </c>
      <c r="E15" s="37" t="s">
        <v>631</v>
      </c>
    </row>
    <row r="16" spans="1:18" ht="102" x14ac:dyDescent="0.2">
      <c r="A16" t="s">
        <v>56</v>
      </c>
      <c r="E16" s="35" t="s">
        <v>635</v>
      </c>
    </row>
    <row r="17" spans="1:18" x14ac:dyDescent="0.2">
      <c r="A17" s="25" t="s">
        <v>47</v>
      </c>
      <c r="B17" s="29" t="s">
        <v>22</v>
      </c>
      <c r="C17" s="29" t="s">
        <v>636</v>
      </c>
      <c r="D17" s="25" t="s">
        <v>49</v>
      </c>
      <c r="E17" s="30" t="s">
        <v>637</v>
      </c>
      <c r="F17" s="31" t="s">
        <v>356</v>
      </c>
      <c r="G17" s="32">
        <v>1</v>
      </c>
      <c r="H17" s="33">
        <v>0</v>
      </c>
      <c r="I17" s="33">
        <f>ROUND(ROUND(H17,2)*ROUND(G17,3),2)</f>
        <v>0</v>
      </c>
      <c r="J17" s="31" t="s">
        <v>629</v>
      </c>
      <c r="O17">
        <f>(I17*21)/100</f>
        <v>0</v>
      </c>
      <c r="P17" t="s">
        <v>23</v>
      </c>
    </row>
    <row r="18" spans="1:18" x14ac:dyDescent="0.2">
      <c r="A18" s="34" t="s">
        <v>52</v>
      </c>
      <c r="E18" s="35" t="s">
        <v>630</v>
      </c>
    </row>
    <row r="19" spans="1:18" x14ac:dyDescent="0.2">
      <c r="A19" s="36" t="s">
        <v>54</v>
      </c>
      <c r="E19" s="37" t="s">
        <v>631</v>
      </c>
    </row>
    <row r="20" spans="1:18" ht="102" x14ac:dyDescent="0.2">
      <c r="A20" t="s">
        <v>56</v>
      </c>
      <c r="E20" s="35" t="s">
        <v>638</v>
      </c>
    </row>
    <row r="21" spans="1:18" ht="12.75" customHeight="1" x14ac:dyDescent="0.2">
      <c r="A21" s="12" t="s">
        <v>45</v>
      </c>
      <c r="B21" s="12"/>
      <c r="C21" s="38" t="s">
        <v>23</v>
      </c>
      <c r="D21" s="12"/>
      <c r="E21" s="27" t="s">
        <v>639</v>
      </c>
      <c r="F21" s="12"/>
      <c r="G21" s="12"/>
      <c r="H21" s="12"/>
      <c r="I21" s="39">
        <f>0+Q21</f>
        <v>0</v>
      </c>
      <c r="J21" s="12"/>
      <c r="O21">
        <f>0+R21</f>
        <v>0</v>
      </c>
      <c r="Q21">
        <f>0+I22+I26+I30+I34</f>
        <v>0</v>
      </c>
      <c r="R21">
        <f>0+O22+O26+O30+O34</f>
        <v>0</v>
      </c>
    </row>
    <row r="22" spans="1:18" x14ac:dyDescent="0.2">
      <c r="A22" s="25" t="s">
        <v>47</v>
      </c>
      <c r="B22" s="29" t="s">
        <v>33</v>
      </c>
      <c r="C22" s="29" t="s">
        <v>640</v>
      </c>
      <c r="D22" s="25" t="s">
        <v>49</v>
      </c>
      <c r="E22" s="30" t="s">
        <v>641</v>
      </c>
      <c r="F22" s="31" t="s">
        <v>356</v>
      </c>
      <c r="G22" s="32">
        <v>1</v>
      </c>
      <c r="H22" s="33">
        <v>0</v>
      </c>
      <c r="I22" s="33">
        <f>ROUND(ROUND(H22,2)*ROUND(G22,3),2)</f>
        <v>0</v>
      </c>
      <c r="J22" s="31" t="s">
        <v>629</v>
      </c>
      <c r="O22">
        <f>(I22*21)/100</f>
        <v>0</v>
      </c>
      <c r="P22" t="s">
        <v>23</v>
      </c>
    </row>
    <row r="23" spans="1:18" x14ac:dyDescent="0.2">
      <c r="A23" s="34" t="s">
        <v>52</v>
      </c>
      <c r="E23" s="35" t="s">
        <v>642</v>
      </c>
    </row>
    <row r="24" spans="1:18" x14ac:dyDescent="0.2">
      <c r="A24" s="36" t="s">
        <v>54</v>
      </c>
      <c r="E24" s="37" t="s">
        <v>631</v>
      </c>
    </row>
    <row r="25" spans="1:18" ht="89.25" x14ac:dyDescent="0.2">
      <c r="A25" t="s">
        <v>56</v>
      </c>
      <c r="E25" s="35" t="s">
        <v>643</v>
      </c>
    </row>
    <row r="26" spans="1:18" x14ac:dyDescent="0.2">
      <c r="A26" s="25" t="s">
        <v>47</v>
      </c>
      <c r="B26" s="29" t="s">
        <v>35</v>
      </c>
      <c r="C26" s="29" t="s">
        <v>644</v>
      </c>
      <c r="D26" s="25" t="s">
        <v>49</v>
      </c>
      <c r="E26" s="30" t="s">
        <v>645</v>
      </c>
      <c r="F26" s="31" t="s">
        <v>356</v>
      </c>
      <c r="G26" s="32">
        <v>1</v>
      </c>
      <c r="H26" s="33">
        <v>0</v>
      </c>
      <c r="I26" s="33">
        <f>ROUND(ROUND(H26,2)*ROUND(G26,3),2)</f>
        <v>0</v>
      </c>
      <c r="J26" s="31" t="s">
        <v>629</v>
      </c>
      <c r="O26">
        <f>(I26*21)/100</f>
        <v>0</v>
      </c>
      <c r="P26" t="s">
        <v>23</v>
      </c>
    </row>
    <row r="27" spans="1:18" x14ac:dyDescent="0.2">
      <c r="A27" s="34" t="s">
        <v>52</v>
      </c>
      <c r="E27" s="35" t="s">
        <v>646</v>
      </c>
    </row>
    <row r="28" spans="1:18" x14ac:dyDescent="0.2">
      <c r="A28" s="36" t="s">
        <v>54</v>
      </c>
      <c r="E28" s="37" t="s">
        <v>631</v>
      </c>
    </row>
    <row r="29" spans="1:18" ht="76.5" x14ac:dyDescent="0.2">
      <c r="A29" t="s">
        <v>56</v>
      </c>
      <c r="E29" s="35" t="s">
        <v>647</v>
      </c>
    </row>
    <row r="30" spans="1:18" x14ac:dyDescent="0.2">
      <c r="A30" s="25" t="s">
        <v>47</v>
      </c>
      <c r="B30" s="29" t="s">
        <v>37</v>
      </c>
      <c r="C30" s="29" t="s">
        <v>648</v>
      </c>
      <c r="D30" s="25" t="s">
        <v>49</v>
      </c>
      <c r="E30" s="30" t="s">
        <v>649</v>
      </c>
      <c r="F30" s="31" t="s">
        <v>356</v>
      </c>
      <c r="G30" s="32">
        <v>1</v>
      </c>
      <c r="H30" s="33">
        <v>0</v>
      </c>
      <c r="I30" s="33">
        <f>ROUND(ROUND(H30,2)*ROUND(G30,3),2)</f>
        <v>0</v>
      </c>
      <c r="J30" s="31" t="s">
        <v>629</v>
      </c>
      <c r="O30">
        <f>(I30*21)/100</f>
        <v>0</v>
      </c>
      <c r="P30" t="s">
        <v>23</v>
      </c>
    </row>
    <row r="31" spans="1:18" x14ac:dyDescent="0.2">
      <c r="A31" s="34" t="s">
        <v>52</v>
      </c>
      <c r="E31" s="35" t="s">
        <v>650</v>
      </c>
    </row>
    <row r="32" spans="1:18" x14ac:dyDescent="0.2">
      <c r="A32" s="36" t="s">
        <v>54</v>
      </c>
      <c r="E32" s="37" t="s">
        <v>631</v>
      </c>
    </row>
    <row r="33" spans="1:16" x14ac:dyDescent="0.2">
      <c r="A33" t="s">
        <v>56</v>
      </c>
      <c r="E33" s="35" t="s">
        <v>651</v>
      </c>
    </row>
    <row r="34" spans="1:16" x14ac:dyDescent="0.2">
      <c r="A34" s="25" t="s">
        <v>47</v>
      </c>
      <c r="B34" s="29" t="s">
        <v>82</v>
      </c>
      <c r="C34" s="29" t="s">
        <v>652</v>
      </c>
      <c r="D34" s="25" t="s">
        <v>49</v>
      </c>
      <c r="E34" s="30" t="s">
        <v>653</v>
      </c>
      <c r="F34" s="31" t="s">
        <v>356</v>
      </c>
      <c r="G34" s="32">
        <v>1</v>
      </c>
      <c r="H34" s="33">
        <v>0</v>
      </c>
      <c r="I34" s="33">
        <f>ROUND(ROUND(H34,2)*ROUND(G34,3),2)</f>
        <v>0</v>
      </c>
      <c r="J34" s="31" t="s">
        <v>629</v>
      </c>
      <c r="O34">
        <f>(I34*21)/100</f>
        <v>0</v>
      </c>
      <c r="P34" t="s">
        <v>23</v>
      </c>
    </row>
    <row r="35" spans="1:16" x14ac:dyDescent="0.2">
      <c r="A35" s="34" t="s">
        <v>52</v>
      </c>
      <c r="E35" s="35" t="s">
        <v>650</v>
      </c>
    </row>
    <row r="36" spans="1:16" x14ac:dyDescent="0.2">
      <c r="A36" s="36" t="s">
        <v>54</v>
      </c>
      <c r="E36" s="37" t="s">
        <v>631</v>
      </c>
    </row>
    <row r="37" spans="1:16" x14ac:dyDescent="0.2">
      <c r="A37" t="s">
        <v>56</v>
      </c>
      <c r="E37" s="35" t="s">
        <v>49</v>
      </c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Rekapitulace</vt:lpstr>
      <vt:lpstr>SO 01</vt:lpstr>
      <vt:lpstr>SO 02</vt:lpstr>
      <vt:lpstr>SO 03</vt:lpstr>
      <vt:lpstr>SO 04</vt:lpstr>
      <vt:lpstr>SO 05</vt:lpstr>
      <vt:lpstr>SO 90-90</vt:lpstr>
      <vt:lpstr>SO 98-98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Štefanová Dagmar</cp:lastModifiedBy>
  <dcterms:modified xsi:type="dcterms:W3CDTF">2024-09-11T08:33:58Z</dcterms:modified>
  <cp:category/>
  <cp:contentStatus/>
</cp:coreProperties>
</file>