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P:\Halfar\aspe-souteze\Moravek\Brno-Prerov-4.stavba\kaceni\soutez\"/>
    </mc:Choice>
  </mc:AlternateContent>
  <bookViews>
    <workbookView xWindow="0" yWindow="0" windowWidth="0" windowHeight="0"/>
  </bookViews>
  <sheets>
    <sheet name="Rekapitulace" sheetId="3" r:id="rId1"/>
    <sheet name="D.2D.2.4SO 50-00-04SO 50-00-04." sheetId="2" r:id="rId2"/>
  </sheets>
  <calcPr/>
</workbook>
</file>

<file path=xl/calcChain.xml><?xml version="1.0" encoding="utf-8"?>
<calcChain xmlns="http://schemas.openxmlformats.org/spreadsheetml/2006/main">
  <c i="3" l="1" r="C7"/>
  <c r="C6"/>
  <c r="E10"/>
  <c r="D10"/>
  <c r="C10"/>
  <c r="E11"/>
  <c r="D11"/>
  <c r="C11"/>
  <c r="E12"/>
  <c r="D12"/>
  <c r="C12"/>
  <c r="E13"/>
  <c r="D13"/>
  <c r="C13"/>
  <c i="2" r="I3"/>
  <c r="I37"/>
  <c r="O38"/>
  <c r="I38"/>
  <c r="I16"/>
  <c r="O33"/>
  <c r="I33"/>
  <c r="O29"/>
  <c r="I29"/>
  <c r="O25"/>
  <c r="I25"/>
  <c r="O21"/>
  <c r="I21"/>
  <c r="O17"/>
  <c r="I17"/>
  <c r="I11"/>
  <c r="O12"/>
  <c r="I12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<sst xmlns="http://schemas.openxmlformats.org/spreadsheetml/2006/main">
  <si>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</si>
  <si>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</si>
  <si>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</si>
  <si>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5003720017-zm00 - Modernizace trati Brno - Přerov, 4. stavba Nezamyslice - Kojetín - kácení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</si>
  <si>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</si>
  <si>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</si>
  <si>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</si>
  <si>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</si>
  <si>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</si>
  <si>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</si>
  <si>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</si>
  <si>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D.2</t>
  </si>
  <si>
    <t>STAVEBNÍ OBJEKTY</t>
  </si>
  <si>
    <t xml:space="preserve">    D.2.4</t>
  </si>
  <si>
    <t>Ostatní stavební objekty</t>
  </si>
  <si>
    <t xml:space="preserve">        SO 50-00-04</t>
  </si>
  <si>
    <t>Nezamyslice - Kojetín, kácení zeleně a náhradní výsadba</t>
  </si>
  <si>
    <t xml:space="preserve">            SO 50-00-04.01</t>
  </si>
  <si>
    <t>Nezamyslice - Kojetín, kácení zeleně a náhradní výsadba - kácení</t>
  </si>
  <si>
    <t>Soupis prací objektu</t>
  </si>
  <si>
    <t>S</t>
  </si>
  <si>
    <t>Stavba:</t>
  </si>
  <si>
    <t>5003720017-zm00</t>
  </si>
  <si>
    <t>Modernizace trati Brno - Přerov, 4. stavba Nezamyslice - Kojetín - kácení</t>
  </si>
  <si>
    <t>SO 50-00-04.01</t>
  </si>
  <si>
    <t>O</t>
  </si>
  <si>
    <t>Objekt:</t>
  </si>
  <si>
    <t>O1</t>
  </si>
  <si>
    <t>D.2.4</t>
  </si>
  <si>
    <t>O2</t>
  </si>
  <si>
    <t>SO 50-00-04</t>
  </si>
  <si>
    <t>O3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</si>
  <si>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</si>
  <si>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</si>
  <si>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</si>
  <si>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</si>
  <si>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</si>
  <si>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</si>
  <si>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</si>
  <si>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</si>
  <si>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</si>
  <si>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</si>
  <si>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</si>
  <si>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</si>
  <si>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</si>
  <si>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</si>
  <si>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</si>
  <si>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</si>
  <si>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R02969</t>
  </si>
  <si>
    <t/>
  </si>
  <si>
    <t>EKOLOGICKÝ DOZOR</t>
  </si>
  <si>
    <t>KPL</t>
  </si>
  <si>
    <t>PP</t>
  </si>
  <si>
    <t>VV</t>
  </si>
  <si>
    <t>"Ekologický dozor během kácení "_x000d_
 1 = 1,000 [A]_x000d_
 Celkem: A = 1,000 [B]</t>
  </si>
  <si>
    <t>TS</t>
  </si>
  <si>
    <t>Ekologický dozor během kácení - kontrola rozsahu dřevin povolených ke kácení v souladu s vydanými správními akty, kontrola plnění podmínek ze stanoviska EIA a dalších vyjádření a rozhodnutí správních orgánů vztahujících se ke kácení a s tím související ochraně druhů rostlin a živočichů, kontrola zajištění ochrany nekácených dřevin v souladu se standardy AOPK ČR SPPK A01002:2017 Ochrana dřevin při stavební činnosti, kontrola dřevin kácených ve vegetačním období z hlediska možného hnízdění ptáků, prohlídka stromů potenciálně vhodných jako úkryty pro netopýry, kontrola kácení a šíření invazivních dřevin a rostlin. Kompletní práce, dodávka a služby ekologického a biologického dozoru jsou součástí této položky.</t>
  </si>
  <si>
    <t>1</t>
  </si>
  <si>
    <t>Zemní práce</t>
  </si>
  <si>
    <t>11120</t>
  </si>
  <si>
    <t>ODSTRANĚNÍ KŘOVIN</t>
  </si>
  <si>
    <t>M2</t>
  </si>
  <si>
    <t>"`Podrobněji viz Dendrologický průzkum."_x000d_
 "`položka obsahuje 77 242 m2 zapojených porostů dřevin a 35 m2 za dřeviny do průměru 10 cm (1 ks = 1 m2) řešené v rámci rozhodnutí o povolení ke kácen"_x000d_
 77242.0+35.0+2937.0 = 80214,000 [A]</t>
  </si>
  <si>
    <t>odstranění křovin a stromů do průměru 100 mm
doprava dřevin bez ohledu na vzdálenost
spálení na hromadách nebo štěpkování</t>
  </si>
  <si>
    <t>11201</t>
  </si>
  <si>
    <t>KÁCENÍ STROMŮ D KMENE DO 0,5M S ODSTRANĚNÍM PAŘEZŮ</t>
  </si>
  <si>
    <t>KUS</t>
  </si>
  <si>
    <t>"`Podrobněji viz Dendrologický průzkum."_x000d_
 "`položka obsahuje samostatně stojících 245 stromů s 22 vícekmeny řešených v rámci rozhodnutí o povolení ke kácení; 1 strom řešený v rámci údržby země"_x000d_
 245.0+22.0+1.0 = 268,000 [A]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</si>
  <si>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</si>
  <si>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11202</t>
  </si>
  <si>
    <t>KÁCENÍ STROMŮ D KMENE DO 0,9M S ODSTRANĚNÍM PAŘEZŮ</t>
  </si>
  <si>
    <t>"`Podrobněji viz Dendrologický průzkum."_x000d_
 "`položka obsahuje samostatně stojících 74 stromů s 4 vícekmeny řešených v rámci rozhodnutí o povolení ke kácení; 1 strom řešený v rámci údržby zeměmě"_x000d_
 74.0+4.0+1.0 = 79,000 [A]</t>
  </si>
  <si>
    <t>11203</t>
  </si>
  <si>
    <t>KÁCENÍ STROMŮ D KMENE PŘES 0,9M S ODSTRAN PAŘEZŮ</t>
  </si>
  <si>
    <t>"`Podrobněji viz Dendrologický průzkum."_x000d_
 "`položka obsahuje samostatně stojících 8 stromů"_x000d_
 8.0 = 8,000 [A]</t>
  </si>
  <si>
    <t>11204</t>
  </si>
  <si>
    <t>KÁCENÍ STROMŮ D KMENE DO 0,3M S ODSTRANĚNÍM PAŘEZŮ</t>
  </si>
  <si>
    <t>"`Podrobněji viz Dendrologický průzkum."_x000d_
 "`položka obsahuje samostatně stojících 274 stromů s 160 vícekmeny a 1227 stromů, které jsou součástí zapojených porostů dřevin řešených v rámci rozho"_x000d_
 274.0+160.0+1227.0+1.0*4+128.0 = 1793,000 [A]</t>
  </si>
  <si>
    <t>995</t>
  </si>
  <si>
    <t>Poplatky za skládky</t>
  </si>
  <si>
    <t>R015160</t>
  </si>
  <si>
    <t>908</t>
  </si>
  <si>
    <t>POPLATKY ZA LIKVIDACI ODPADŮ NEKONTAMINOVANÝCH - 02 01 03 SMÝCENÉ STROMY A KEŘE VČ. DOPRAVY NA SKLÁDKU A MANIPULACE</t>
  </si>
  <si>
    <t>T</t>
  </si>
  <si>
    <t>Evidenční položka</t>
  </si>
  <si>
    <t>3653.0 = 3653,000 [A]</t>
  </si>
  <si>
    <t>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185/2001 Sb., o nakládání s odpady, v platném znění.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</si>
</sst>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9" fillId="0" borderId="0">
      <alignment horizontal="left" vertical="center" wrapText="1"/>
    </xf>
  </cellStyleXfs>
  <cellXfs count="53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2" fillId="0" borderId="1" xfId="5" applyNumberFormat="1" applyBorder="1">
      <alignment horizontal="left" vertical="center" wrapText="1"/>
    </xf>
    <xf numFmtId="165" fontId="2" fillId="0" borderId="1" xfId="6" applyNumberFormat="1" applyBorder="1">
      <alignment horizontal="right" vertical="center" wrapText="1"/>
    </xf>
    <xf numFmtId="49" fontId="4" fillId="0" borderId="1" xfId="7" applyNumberFormat="1" applyBorder="1">
      <alignment horizontal="left" vertical="center" wrapText="1"/>
    </xf>
    <xf numFmtId="165" fontId="4" fillId="0" borderId="1" xfId="8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9" applyFill="1" applyBorder="1">
      <alignment horizontal="left" vertical="center" wrapText="1"/>
    </xf>
    <xf numFmtId="0" fontId="6" fillId="2" borderId="0" xfId="9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9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4" borderId="7" xfId="0" applyNumberFormat="1" applyFill="1" applyBorder="1" applyAlignment="1" applyProtection="1">
      <alignment horizontal="center"/>
      <protection locked="0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LeftStyle" xfId="5"/>
    <cellStyle name="NormalRightStyle" xfId="6"/>
    <cellStyle name="NormalBoldLeftStyle" xfId="7"/>
    <cellStyle name="NormalBoldRightStyle" xfId="8"/>
    <cellStyle name="StavbaRozpocetHeaderStyle" xfId="9"/>
    <cellStyle name="NadpisStrukturyStyle" xfId="10"/>
    <cellStyle name="StavebniDilStyle" xfId="11"/>
    <cellStyle name="NormalBold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C10</f>
        <v>0</v>
      </c>
      <c r="D6" s="3"/>
      <c r="E6" s="3"/>
    </row>
    <row r="7">
      <c r="A7" s="3"/>
      <c r="B7" s="5" t="s">
        <v>5</v>
      </c>
      <c r="C7" s="6">
        <f>E10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C11</f>
        <v>0</v>
      </c>
      <c r="D10" s="9">
        <f>D11</f>
        <v>0</v>
      </c>
      <c r="E10" s="9">
        <f>E11</f>
        <v>0</v>
      </c>
    </row>
    <row r="11">
      <c r="A11" s="10" t="s">
        <v>13</v>
      </c>
      <c r="B11" s="10" t="s">
        <v>14</v>
      </c>
      <c r="C11" s="11">
        <f>C12</f>
        <v>0</v>
      </c>
      <c r="D11" s="11">
        <f>D12</f>
        <v>0</v>
      </c>
      <c r="E11" s="11">
        <f>E12</f>
        <v>0</v>
      </c>
    </row>
    <row r="12" ht="25.5">
      <c r="A12" s="8" t="s">
        <v>15</v>
      </c>
      <c r="B12" s="8" t="s">
        <v>16</v>
      </c>
      <c r="C12" s="9">
        <f>C13</f>
        <v>0</v>
      </c>
      <c r="D12" s="9">
        <f>D13</f>
        <v>0</v>
      </c>
      <c r="E12" s="9">
        <f>E13</f>
        <v>0</v>
      </c>
    </row>
    <row r="13" ht="25.5">
      <c r="A13" s="8" t="s">
        <v>17</v>
      </c>
      <c r="B13" s="8" t="s">
        <v>18</v>
      </c>
      <c r="C13" s="9">
        <f>'D.2D.2.4SO 50-00-04SO 50-00-04.'!I3</f>
        <v>0</v>
      </c>
      <c r="D13" s="9">
        <f>SUMIFS('D.2D.2.4SO 50-00-04SO 50-00-04.'!O:O,'D.2D.2.4SO 50-00-04SO 50-00-04.'!A:A,"P")</f>
        <v>0</v>
      </c>
      <c r="E13" s="9">
        <f>C13+D13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</v>
      </c>
      <c r="F2" s="17"/>
      <c r="G2" s="17"/>
      <c r="H2" s="17"/>
      <c r="I2" s="17"/>
      <c r="J2" s="19"/>
    </row>
    <row r="3" ht="30">
      <c r="A3" s="3" t="s">
        <v>20</v>
      </c>
      <c r="B3" s="20" t="s">
        <v>21</v>
      </c>
      <c r="C3" s="21" t="s">
        <v>22</v>
      </c>
      <c r="D3" s="22"/>
      <c r="E3" s="23" t="s">
        <v>23</v>
      </c>
      <c r="F3" s="17"/>
      <c r="G3" s="17"/>
      <c r="H3" s="24" t="s">
        <v>24</v>
      </c>
      <c r="I3" s="25">
        <f>SUMIFS(I11:I41,A11:A41,"SD")</f>
        <v>0</v>
      </c>
      <c r="J3" s="19"/>
      <c r="O3">
        <v>0</v>
      </c>
      <c r="P3">
        <v>2</v>
      </c>
    </row>
    <row r="4">
      <c r="A4" s="3" t="s">
        <v>25</v>
      </c>
      <c r="B4" s="20" t="s">
        <v>26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27</v>
      </c>
      <c r="B5" s="20" t="s">
        <v>26</v>
      </c>
      <c r="C5" s="21" t="s">
        <v>28</v>
      </c>
      <c r="D5" s="22"/>
      <c r="E5" s="23" t="s">
        <v>14</v>
      </c>
      <c r="F5" s="17"/>
      <c r="G5" s="17"/>
      <c r="H5" s="17"/>
      <c r="I5" s="17"/>
      <c r="J5" s="19"/>
      <c r="O5">
        <v>0.20999999999999999</v>
      </c>
    </row>
    <row r="6">
      <c r="A6" s="3" t="s">
        <v>29</v>
      </c>
      <c r="B6" s="20" t="s">
        <v>26</v>
      </c>
      <c r="C6" s="21" t="s">
        <v>30</v>
      </c>
      <c r="D6" s="22"/>
      <c r="E6" s="23" t="s">
        <v>16</v>
      </c>
      <c r="F6" s="17"/>
      <c r="G6" s="17"/>
      <c r="H6" s="17"/>
      <c r="I6" s="17"/>
      <c r="J6" s="19"/>
    </row>
    <row r="7" ht="30">
      <c r="A7" s="3" t="s">
        <v>31</v>
      </c>
      <c r="B7" s="20" t="s">
        <v>32</v>
      </c>
      <c r="C7" s="21" t="s">
        <v>24</v>
      </c>
      <c r="D7" s="22"/>
      <c r="E7" s="23" t="s">
        <v>18</v>
      </c>
      <c r="F7" s="17"/>
      <c r="G7" s="17"/>
      <c r="H7" s="17"/>
      <c r="I7" s="17"/>
      <c r="J7" s="19"/>
    </row>
    <row r="8">
      <c r="A8" s="26" t="s">
        <v>33</v>
      </c>
      <c r="B8" s="27" t="s">
        <v>34</v>
      </c>
      <c r="C8" s="7" t="s">
        <v>35</v>
      </c>
      <c r="D8" s="7" t="s">
        <v>36</v>
      </c>
      <c r="E8" s="7" t="s">
        <v>37</v>
      </c>
      <c r="F8" s="7" t="s">
        <v>38</v>
      </c>
      <c r="G8" s="7" t="s">
        <v>39</v>
      </c>
      <c r="H8" s="7" t="s">
        <v>40</v>
      </c>
      <c r="I8" s="7"/>
      <c r="J8" s="28" t="s">
        <v>41</v>
      </c>
    </row>
    <row r="9">
      <c r="A9" s="26"/>
      <c r="B9" s="27"/>
      <c r="C9" s="7"/>
      <c r="D9" s="7"/>
      <c r="E9" s="7"/>
      <c r="F9" s="7"/>
      <c r="G9" s="7"/>
      <c r="H9" s="7" t="s">
        <v>42</v>
      </c>
      <c r="I9" s="7" t="s">
        <v>43</v>
      </c>
      <c r="J9" s="28"/>
    </row>
    <row r="10">
      <c r="A10" s="29">
        <v>0</v>
      </c>
      <c r="B10" s="27">
        <v>1</v>
      </c>
      <c r="C10" s="30">
        <v>2</v>
      </c>
      <c r="D10" s="7">
        <v>3</v>
      </c>
      <c r="E10" s="30">
        <v>4</v>
      </c>
      <c r="F10" s="7">
        <v>5</v>
      </c>
      <c r="G10" s="7">
        <v>6</v>
      </c>
      <c r="H10" s="7">
        <v>7</v>
      </c>
      <c r="I10" s="30">
        <v>8</v>
      </c>
      <c r="J10" s="28">
        <v>9</v>
      </c>
    </row>
    <row r="11">
      <c r="A11" s="31" t="s">
        <v>44</v>
      </c>
      <c r="B11" s="32"/>
      <c r="C11" s="33" t="s">
        <v>45</v>
      </c>
      <c r="D11" s="34"/>
      <c r="E11" s="31" t="s">
        <v>46</v>
      </c>
      <c r="F11" s="34"/>
      <c r="G11" s="34"/>
      <c r="H11" s="34"/>
      <c r="I11" s="35">
        <f>SUMIFS(I12:I15,A12:A15,"P")</f>
        <v>0</v>
      </c>
      <c r="J11" s="36"/>
    </row>
    <row r="12">
      <c r="A12" s="37" t="s">
        <v>47</v>
      </c>
      <c r="B12" s="37">
        <v>1</v>
      </c>
      <c r="C12" s="38" t="s">
        <v>48</v>
      </c>
      <c r="D12" s="37" t="s">
        <v>49</v>
      </c>
      <c r="E12" s="39" t="s">
        <v>50</v>
      </c>
      <c r="F12" s="40" t="s">
        <v>51</v>
      </c>
      <c r="G12" s="41">
        <v>1</v>
      </c>
      <c r="H12" s="42">
        <v>0</v>
      </c>
      <c r="I12" s="43">
        <f>ROUND(G12*H12,P4)</f>
        <v>0</v>
      </c>
      <c r="J12" s="37"/>
      <c r="O12" s="44">
        <f>I12*0</f>
        <v>0</v>
      </c>
      <c r="P12">
        <v>1</v>
      </c>
    </row>
    <row r="13">
      <c r="A13" s="37" t="s">
        <v>52</v>
      </c>
      <c r="B13" s="45"/>
      <c r="C13" s="46"/>
      <c r="D13" s="46"/>
      <c r="E13" s="47" t="s">
        <v>49</v>
      </c>
      <c r="F13" s="46"/>
      <c r="G13" s="46"/>
      <c r="H13" s="46"/>
      <c r="I13" s="46"/>
      <c r="J13" s="48"/>
    </row>
    <row r="14" ht="45">
      <c r="A14" s="37" t="s">
        <v>53</v>
      </c>
      <c r="B14" s="45"/>
      <c r="C14" s="46"/>
      <c r="D14" s="46"/>
      <c r="E14" s="49" t="s">
        <v>54</v>
      </c>
      <c r="F14" s="46"/>
      <c r="G14" s="46"/>
      <c r="H14" s="46"/>
      <c r="I14" s="46"/>
      <c r="J14" s="48"/>
    </row>
    <row r="15" ht="165">
      <c r="A15" s="37" t="s">
        <v>55</v>
      </c>
      <c r="B15" s="45"/>
      <c r="C15" s="46"/>
      <c r="D15" s="46"/>
      <c r="E15" s="39" t="s">
        <v>56</v>
      </c>
      <c r="F15" s="46"/>
      <c r="G15" s="46"/>
      <c r="H15" s="46"/>
      <c r="I15" s="46"/>
      <c r="J15" s="48"/>
    </row>
    <row r="16">
      <c r="A16" s="31" t="s">
        <v>44</v>
      </c>
      <c r="B16" s="32"/>
      <c r="C16" s="33" t="s">
        <v>57</v>
      </c>
      <c r="D16" s="34"/>
      <c r="E16" s="31" t="s">
        <v>58</v>
      </c>
      <c r="F16" s="34"/>
      <c r="G16" s="34"/>
      <c r="H16" s="34"/>
      <c r="I16" s="35">
        <f>SUMIFS(I17:I36,A17:A36,"P")</f>
        <v>0</v>
      </c>
      <c r="J16" s="36"/>
    </row>
    <row r="17">
      <c r="A17" s="37" t="s">
        <v>47</v>
      </c>
      <c r="B17" s="37">
        <v>2</v>
      </c>
      <c r="C17" s="38" t="s">
        <v>59</v>
      </c>
      <c r="D17" s="37" t="s">
        <v>49</v>
      </c>
      <c r="E17" s="39" t="s">
        <v>60</v>
      </c>
      <c r="F17" s="40" t="s">
        <v>61</v>
      </c>
      <c r="G17" s="41">
        <v>80214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>
      <c r="A18" s="37" t="s">
        <v>52</v>
      </c>
      <c r="B18" s="45"/>
      <c r="C18" s="46"/>
      <c r="D18" s="46"/>
      <c r="E18" s="47" t="s">
        <v>49</v>
      </c>
      <c r="F18" s="46"/>
      <c r="G18" s="46"/>
      <c r="H18" s="46"/>
      <c r="I18" s="46"/>
      <c r="J18" s="48"/>
    </row>
    <row r="19" ht="75">
      <c r="A19" s="37" t="s">
        <v>53</v>
      </c>
      <c r="B19" s="45"/>
      <c r="C19" s="46"/>
      <c r="D19" s="46"/>
      <c r="E19" s="49" t="s">
        <v>62</v>
      </c>
      <c r="F19" s="46"/>
      <c r="G19" s="46"/>
      <c r="H19" s="46"/>
      <c r="I19" s="46"/>
      <c r="J19" s="48"/>
    </row>
    <row r="20" ht="45">
      <c r="A20" s="37" t="s">
        <v>55</v>
      </c>
      <c r="B20" s="45"/>
      <c r="C20" s="46"/>
      <c r="D20" s="46"/>
      <c r="E20" s="39" t="s">
        <v>63</v>
      </c>
      <c r="F20" s="46"/>
      <c r="G20" s="46"/>
      <c r="H20" s="46"/>
      <c r="I20" s="46"/>
      <c r="J20" s="48"/>
    </row>
    <row r="21">
      <c r="A21" s="37" t="s">
        <v>47</v>
      </c>
      <c r="B21" s="37">
        <v>3</v>
      </c>
      <c r="C21" s="38" t="s">
        <v>64</v>
      </c>
      <c r="D21" s="37" t="s">
        <v>49</v>
      </c>
      <c r="E21" s="39" t="s">
        <v>65</v>
      </c>
      <c r="F21" s="40" t="s">
        <v>66</v>
      </c>
      <c r="G21" s="41">
        <v>268</v>
      </c>
      <c r="H21" s="42">
        <v>0</v>
      </c>
      <c r="I21" s="43">
        <f>ROUND(G21*H21,P4)</f>
        <v>0</v>
      </c>
      <c r="J21" s="37"/>
      <c r="O21" s="44">
        <f>I21*0.21</f>
        <v>0</v>
      </c>
      <c r="P21">
        <v>3</v>
      </c>
    </row>
    <row r="22">
      <c r="A22" s="37" t="s">
        <v>52</v>
      </c>
      <c r="B22" s="45"/>
      <c r="C22" s="46"/>
      <c r="D22" s="46"/>
      <c r="E22" s="47" t="s">
        <v>49</v>
      </c>
      <c r="F22" s="46"/>
      <c r="G22" s="46"/>
      <c r="H22" s="46"/>
      <c r="I22" s="46"/>
      <c r="J22" s="48"/>
    </row>
    <row r="23" ht="75">
      <c r="A23" s="37" t="s">
        <v>53</v>
      </c>
      <c r="B23" s="45"/>
      <c r="C23" s="46"/>
      <c r="D23" s="46"/>
      <c r="E23" s="49" t="s">
        <v>67</v>
      </c>
      <c r="F23" s="46"/>
      <c r="G23" s="46"/>
      <c r="H23" s="46"/>
      <c r="I23" s="46"/>
      <c r="J23" s="48"/>
    </row>
    <row r="24" ht="195">
      <c r="A24" s="37" t="s">
        <v>55</v>
      </c>
      <c r="B24" s="45"/>
      <c r="C24" s="46"/>
      <c r="D24" s="46"/>
      <c r="E24" s="39" t="s">
        <v>68</v>
      </c>
      <c r="F24" s="46"/>
      <c r="G24" s="46"/>
      <c r="H24" s="46"/>
      <c r="I24" s="46"/>
      <c r="J24" s="48"/>
    </row>
    <row r="25">
      <c r="A25" s="37" t="s">
        <v>47</v>
      </c>
      <c r="B25" s="37">
        <v>4</v>
      </c>
      <c r="C25" s="38" t="s">
        <v>69</v>
      </c>
      <c r="D25" s="37" t="s">
        <v>49</v>
      </c>
      <c r="E25" s="39" t="s">
        <v>70</v>
      </c>
      <c r="F25" s="40" t="s">
        <v>66</v>
      </c>
      <c r="G25" s="41">
        <v>79</v>
      </c>
      <c r="H25" s="42">
        <v>0</v>
      </c>
      <c r="I25" s="43">
        <f>ROUND(G25*H25,P4)</f>
        <v>0</v>
      </c>
      <c r="J25" s="37"/>
      <c r="O25" s="44">
        <f>I25*0.21</f>
        <v>0</v>
      </c>
      <c r="P25">
        <v>3</v>
      </c>
    </row>
    <row r="26">
      <c r="A26" s="37" t="s">
        <v>52</v>
      </c>
      <c r="B26" s="45"/>
      <c r="C26" s="46"/>
      <c r="D26" s="46"/>
      <c r="E26" s="47" t="s">
        <v>49</v>
      </c>
      <c r="F26" s="46"/>
      <c r="G26" s="46"/>
      <c r="H26" s="46"/>
      <c r="I26" s="46"/>
      <c r="J26" s="48"/>
    </row>
    <row r="27" ht="75">
      <c r="A27" s="37" t="s">
        <v>53</v>
      </c>
      <c r="B27" s="45"/>
      <c r="C27" s="46"/>
      <c r="D27" s="46"/>
      <c r="E27" s="49" t="s">
        <v>71</v>
      </c>
      <c r="F27" s="46"/>
      <c r="G27" s="46"/>
      <c r="H27" s="46"/>
      <c r="I27" s="46"/>
      <c r="J27" s="48"/>
    </row>
    <row r="28" ht="195">
      <c r="A28" s="37" t="s">
        <v>55</v>
      </c>
      <c r="B28" s="45"/>
      <c r="C28" s="46"/>
      <c r="D28" s="46"/>
      <c r="E28" s="39" t="s">
        <v>68</v>
      </c>
      <c r="F28" s="46"/>
      <c r="G28" s="46"/>
      <c r="H28" s="46"/>
      <c r="I28" s="46"/>
      <c r="J28" s="48"/>
    </row>
    <row r="29">
      <c r="A29" s="37" t="s">
        <v>47</v>
      </c>
      <c r="B29" s="37">
        <v>5</v>
      </c>
      <c r="C29" s="38" t="s">
        <v>72</v>
      </c>
      <c r="D29" s="37" t="s">
        <v>49</v>
      </c>
      <c r="E29" s="39" t="s">
        <v>73</v>
      </c>
      <c r="F29" s="40" t="s">
        <v>66</v>
      </c>
      <c r="G29" s="41">
        <v>8</v>
      </c>
      <c r="H29" s="42">
        <v>0</v>
      </c>
      <c r="I29" s="43">
        <f>ROUND(G29*H29,P4)</f>
        <v>0</v>
      </c>
      <c r="J29" s="37"/>
      <c r="O29" s="44">
        <f>I29*0.21</f>
        <v>0</v>
      </c>
      <c r="P29">
        <v>3</v>
      </c>
    </row>
    <row r="30">
      <c r="A30" s="37" t="s">
        <v>52</v>
      </c>
      <c r="B30" s="45"/>
      <c r="C30" s="46"/>
      <c r="D30" s="46"/>
      <c r="E30" s="47" t="s">
        <v>49</v>
      </c>
      <c r="F30" s="46"/>
      <c r="G30" s="46"/>
      <c r="H30" s="46"/>
      <c r="I30" s="46"/>
      <c r="J30" s="48"/>
    </row>
    <row r="31" ht="45">
      <c r="A31" s="37" t="s">
        <v>53</v>
      </c>
      <c r="B31" s="45"/>
      <c r="C31" s="46"/>
      <c r="D31" s="46"/>
      <c r="E31" s="49" t="s">
        <v>74</v>
      </c>
      <c r="F31" s="46"/>
      <c r="G31" s="46"/>
      <c r="H31" s="46"/>
      <c r="I31" s="46"/>
      <c r="J31" s="48"/>
    </row>
    <row r="32" ht="195">
      <c r="A32" s="37" t="s">
        <v>55</v>
      </c>
      <c r="B32" s="45"/>
      <c r="C32" s="46"/>
      <c r="D32" s="46"/>
      <c r="E32" s="39" t="s">
        <v>68</v>
      </c>
      <c r="F32" s="46"/>
      <c r="G32" s="46"/>
      <c r="H32" s="46"/>
      <c r="I32" s="46"/>
      <c r="J32" s="48"/>
    </row>
    <row r="33">
      <c r="A33" s="37" t="s">
        <v>47</v>
      </c>
      <c r="B33" s="37">
        <v>6</v>
      </c>
      <c r="C33" s="38" t="s">
        <v>75</v>
      </c>
      <c r="D33" s="37" t="s">
        <v>49</v>
      </c>
      <c r="E33" s="39" t="s">
        <v>76</v>
      </c>
      <c r="F33" s="40" t="s">
        <v>66</v>
      </c>
      <c r="G33" s="41">
        <v>1793</v>
      </c>
      <c r="H33" s="42">
        <v>0</v>
      </c>
      <c r="I33" s="43">
        <f>ROUND(G33*H33,P4)</f>
        <v>0</v>
      </c>
      <c r="J33" s="37"/>
      <c r="O33" s="44">
        <f>I33*0.21</f>
        <v>0</v>
      </c>
      <c r="P33">
        <v>3</v>
      </c>
    </row>
    <row r="34">
      <c r="A34" s="37" t="s">
        <v>52</v>
      </c>
      <c r="B34" s="45"/>
      <c r="C34" s="46"/>
      <c r="D34" s="46"/>
      <c r="E34" s="47" t="s">
        <v>49</v>
      </c>
      <c r="F34" s="46"/>
      <c r="G34" s="46"/>
      <c r="H34" s="46"/>
      <c r="I34" s="46"/>
      <c r="J34" s="48"/>
    </row>
    <row r="35" ht="75">
      <c r="A35" s="37" t="s">
        <v>53</v>
      </c>
      <c r="B35" s="45"/>
      <c r="C35" s="46"/>
      <c r="D35" s="46"/>
      <c r="E35" s="49" t="s">
        <v>77</v>
      </c>
      <c r="F35" s="46"/>
      <c r="G35" s="46"/>
      <c r="H35" s="46"/>
      <c r="I35" s="46"/>
      <c r="J35" s="48"/>
    </row>
    <row r="36" ht="195">
      <c r="A36" s="37" t="s">
        <v>55</v>
      </c>
      <c r="B36" s="45"/>
      <c r="C36" s="46"/>
      <c r="D36" s="46"/>
      <c r="E36" s="39" t="s">
        <v>68</v>
      </c>
      <c r="F36" s="46"/>
      <c r="G36" s="46"/>
      <c r="H36" s="46"/>
      <c r="I36" s="46"/>
      <c r="J36" s="48"/>
    </row>
    <row r="37">
      <c r="A37" s="31" t="s">
        <v>44</v>
      </c>
      <c r="B37" s="32"/>
      <c r="C37" s="33" t="s">
        <v>78</v>
      </c>
      <c r="D37" s="34"/>
      <c r="E37" s="31" t="s">
        <v>79</v>
      </c>
      <c r="F37" s="34"/>
      <c r="G37" s="34"/>
      <c r="H37" s="34"/>
      <c r="I37" s="35">
        <f>SUMIFS(I38:I41,A38:A41,"P")</f>
        <v>0</v>
      </c>
      <c r="J37" s="36"/>
    </row>
    <row r="38" ht="30">
      <c r="A38" s="37" t="s">
        <v>47</v>
      </c>
      <c r="B38" s="37">
        <v>7</v>
      </c>
      <c r="C38" s="38" t="s">
        <v>80</v>
      </c>
      <c r="D38" s="37" t="s">
        <v>81</v>
      </c>
      <c r="E38" s="39" t="s">
        <v>82</v>
      </c>
      <c r="F38" s="40" t="s">
        <v>83</v>
      </c>
      <c r="G38" s="41">
        <v>3653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52</v>
      </c>
      <c r="B39" s="45"/>
      <c r="C39" s="46"/>
      <c r="D39" s="46"/>
      <c r="E39" s="39" t="s">
        <v>84</v>
      </c>
      <c r="F39" s="46"/>
      <c r="G39" s="46"/>
      <c r="H39" s="46"/>
      <c r="I39" s="46"/>
      <c r="J39" s="48"/>
    </row>
    <row r="40">
      <c r="A40" s="37" t="s">
        <v>53</v>
      </c>
      <c r="B40" s="45"/>
      <c r="C40" s="46"/>
      <c r="D40" s="46"/>
      <c r="E40" s="49" t="s">
        <v>85</v>
      </c>
      <c r="F40" s="46"/>
      <c r="G40" s="46"/>
      <c r="H40" s="46"/>
      <c r="I40" s="46"/>
      <c r="J40" s="48"/>
    </row>
    <row r="41" ht="120">
      <c r="A41" s="37" t="s">
        <v>55</v>
      </c>
      <c r="B41" s="50"/>
      <c r="C41" s="51"/>
      <c r="D41" s="51"/>
      <c r="E41" s="39" t="s">
        <v>86</v>
      </c>
      <c r="F41" s="51"/>
      <c r="G41" s="51"/>
      <c r="H41" s="51"/>
      <c r="I41" s="51"/>
      <c r="J41" s="52"/>
    </row>
  </sheetData>
  <sheetProtection sheet="1" objects="1" scenarios="1" spinCount="100000" saltValue="aR600VoP13+AFZOI+z0Fmv7wXHNmKUXwFrR2jAjNj1yOQl54+8Y+g5KMn/xI4Wpu9n49qKFK7DHVoFvAJtqoCA==" hashValue="XIWlevbpewTfKzNujT/d7mvxx7bVI3DDOVg0xGntRFHo0/vjS2kZVAvHoZ/iV68LrdPIdgaJpS6QCyT9teMN4w==" algorithmName="SHA-512" password="F2E6"/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Halfar Petr, Ing.</dc:creator>
  <cp:lastModifiedBy>Halfar Petr, Ing.</cp:lastModifiedBy>
  <dcterms:created xsi:type="dcterms:W3CDTF">2024-09-19T07:34:38Z</dcterms:created>
  <dcterms:modified xsi:type="dcterms:W3CDTF">2024-09-19T07:34:38Z</dcterms:modified>
</cp:coreProperties>
</file>