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KrosData\Export\2024\"/>
    </mc:Choice>
  </mc:AlternateContent>
  <xr:revisionPtr revIDLastSave="0" documentId="13_ncr:1_{E8694079-7EEB-416E-8836-6EAC091BB8F8}" xr6:coauthVersionLast="47" xr6:coauthVersionMax="47" xr10:uidLastSave="{00000000-0000-0000-0000-000000000000}"/>
  <bookViews>
    <workbookView xWindow="-135" yWindow="-135" windowWidth="29070" windowHeight="15870" xr2:uid="{00000000-000D-0000-FFFF-FFFF00000000}"/>
  </bookViews>
  <sheets>
    <sheet name="Rekapitulace stavby" sheetId="1" r:id="rId1"/>
    <sheet name="SO 01.1 - Sdělovací a zab..." sheetId="2" r:id="rId2"/>
    <sheet name="SO 01.2 - Přeložky a ochr..." sheetId="3" r:id="rId3"/>
    <sheet name="SO 02 - Železniční svršek A" sheetId="4" r:id="rId4"/>
    <sheet name="SO 03 - Železniční spodek A" sheetId="5" r:id="rId5"/>
    <sheet name="SO 04 - Nástupiště A" sheetId="6" r:id="rId6"/>
    <sheet name="SO 05 - Železniční svršek B" sheetId="7" r:id="rId7"/>
    <sheet name="SO 06 - Železniční spodek B" sheetId="8" r:id="rId8"/>
    <sheet name="SO 07 - Nástupiště B" sheetId="9" r:id="rId9"/>
    <sheet name="SO 08 - Železniční svršek C" sheetId="10" r:id="rId10"/>
    <sheet name="SO 09 - Železniční spodek C" sheetId="11" r:id="rId11"/>
    <sheet name="SO 10 - Nástupiště C" sheetId="12" r:id="rId12"/>
    <sheet name="SO 98-98 - VON" sheetId="13" r:id="rId13"/>
    <sheet name="SO 99-99 - Materiál Objen..." sheetId="14" r:id="rId14"/>
    <sheet name="Pokyny pro vyplnění" sheetId="15" r:id="rId15"/>
  </sheets>
  <definedNames>
    <definedName name="_xlnm._FilterDatabase" localSheetId="1" hidden="1">'SO 01.1 - Sdělovací a zab...'!$C$82:$K$151</definedName>
    <definedName name="_xlnm._FilterDatabase" localSheetId="2" hidden="1">'SO 01.2 - Přeložky a ochr...'!$C$78:$K$204</definedName>
    <definedName name="_xlnm._FilterDatabase" localSheetId="3" hidden="1">'SO 02 - Železniční svršek A'!$C$82:$K$443</definedName>
    <definedName name="_xlnm._FilterDatabase" localSheetId="4" hidden="1">'SO 03 - Železniční spodek A'!$C$82:$K$212</definedName>
    <definedName name="_xlnm._FilterDatabase" localSheetId="5" hidden="1">'SO 04 - Nástupiště A'!$C$79:$K$172</definedName>
    <definedName name="_xlnm._FilterDatabase" localSheetId="6" hidden="1">'SO 05 - Železniční svršek B'!$C$82:$K$374</definedName>
    <definedName name="_xlnm._FilterDatabase" localSheetId="7" hidden="1">'SO 06 - Železniční spodek B'!$C$82:$K$189</definedName>
    <definedName name="_xlnm._FilterDatabase" localSheetId="8" hidden="1">'SO 07 - Nástupiště B'!$C$79:$K$205</definedName>
    <definedName name="_xlnm._FilterDatabase" localSheetId="9" hidden="1">'SO 08 - Železniční svršek C'!$C$82:$K$354</definedName>
    <definedName name="_xlnm._FilterDatabase" localSheetId="10" hidden="1">'SO 09 - Železniční spodek C'!$C$82:$K$193</definedName>
    <definedName name="_xlnm._FilterDatabase" localSheetId="11" hidden="1">'SO 10 - Nástupiště C'!$C$78:$K$118</definedName>
    <definedName name="_xlnm._FilterDatabase" localSheetId="12" hidden="1">'SO 98-98 - VON'!$C$78:$K$103</definedName>
    <definedName name="_xlnm._FilterDatabase" localSheetId="13" hidden="1">'SO 99-99 - Materiál Objen...'!$C$78:$K$115</definedName>
    <definedName name="_xlnm.Print_Titles" localSheetId="0">'Rekapitulace stavby'!$52:$52</definedName>
    <definedName name="_xlnm.Print_Titles" localSheetId="1">'SO 01.1 - Sdělovací a zab...'!$82:$82</definedName>
    <definedName name="_xlnm.Print_Titles" localSheetId="2">'SO 01.2 - Přeložky a ochr...'!$78:$78</definedName>
    <definedName name="_xlnm.Print_Titles" localSheetId="3">'SO 02 - Železniční svršek A'!$82:$82</definedName>
    <definedName name="_xlnm.Print_Titles" localSheetId="4">'SO 03 - Železniční spodek A'!$82:$82</definedName>
    <definedName name="_xlnm.Print_Titles" localSheetId="5">'SO 04 - Nástupiště A'!$79:$79</definedName>
    <definedName name="_xlnm.Print_Titles" localSheetId="6">'SO 05 - Železniční svršek B'!$82:$82</definedName>
    <definedName name="_xlnm.Print_Titles" localSheetId="7">'SO 06 - Železniční spodek B'!$82:$82</definedName>
    <definedName name="_xlnm.Print_Titles" localSheetId="8">'SO 07 - Nástupiště B'!$79:$79</definedName>
    <definedName name="_xlnm.Print_Titles" localSheetId="9">'SO 08 - Železniční svršek C'!$82:$82</definedName>
    <definedName name="_xlnm.Print_Titles" localSheetId="10">'SO 09 - Železniční spodek C'!$82:$82</definedName>
    <definedName name="_xlnm.Print_Titles" localSheetId="11">'SO 10 - Nástupiště C'!$78:$78</definedName>
    <definedName name="_xlnm.Print_Titles" localSheetId="12">'SO 98-98 - VON'!$78:$78</definedName>
    <definedName name="_xlnm.Print_Titles" localSheetId="13">'SO 99-99 - Materiál Objen...'!$78:$78</definedName>
    <definedName name="_xlnm.Print_Area" localSheetId="1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stavby'!$C$42:$AQ$68</definedName>
    <definedName name="_xlnm.Print_Area" localSheetId="1">'SO 01.1 - Sdělovací a zab...'!$C$4:$J$39,'SO 01.1 - Sdělovací a zab...'!$C$45:$J$64,'SO 01.1 - Sdělovací a zab...'!$C$70:$K$151</definedName>
    <definedName name="_xlnm.Print_Area" localSheetId="2">'SO 01.2 - Přeložky a ochr...'!$C$4:$J$39,'SO 01.2 - Přeložky a ochr...'!$C$45:$J$60,'SO 01.2 - Přeložky a ochr...'!$C$66:$K$204</definedName>
    <definedName name="_xlnm.Print_Area" localSheetId="3">'SO 02 - Železniční svršek A'!$C$4:$J$39,'SO 02 - Železniční svršek A'!$C$45:$J$64,'SO 02 - Železniční svršek A'!$C$70:$K$443</definedName>
    <definedName name="_xlnm.Print_Area" localSheetId="4">'SO 03 - Železniční spodek A'!$C$4:$J$39,'SO 03 - Železniční spodek A'!$C$45:$J$64,'SO 03 - Železniční spodek A'!$C$70:$K$212</definedName>
    <definedName name="_xlnm.Print_Area" localSheetId="5">'SO 04 - Nástupiště A'!$C$4:$J$39,'SO 04 - Nástupiště A'!$C$45:$J$61,'SO 04 - Nástupiště A'!$C$67:$K$172</definedName>
    <definedName name="_xlnm.Print_Area" localSheetId="6">'SO 05 - Železniční svršek B'!$C$4:$J$39,'SO 05 - Železniční svršek B'!$C$45:$J$64,'SO 05 - Železniční svršek B'!$C$70:$K$374</definedName>
    <definedName name="_xlnm.Print_Area" localSheetId="7">'SO 06 - Železniční spodek B'!$C$4:$J$39,'SO 06 - Železniční spodek B'!$C$45:$J$64,'SO 06 - Železniční spodek B'!$C$70:$K$189</definedName>
    <definedName name="_xlnm.Print_Area" localSheetId="8">'SO 07 - Nástupiště B'!$C$4:$J$39,'SO 07 - Nástupiště B'!$C$45:$J$61,'SO 07 - Nástupiště B'!$C$67:$K$205</definedName>
    <definedName name="_xlnm.Print_Area" localSheetId="9">'SO 08 - Železniční svršek C'!$C$4:$J$39,'SO 08 - Železniční svršek C'!$C$45:$J$64,'SO 08 - Železniční svršek C'!$C$70:$K$354</definedName>
    <definedName name="_xlnm.Print_Area" localSheetId="10">'SO 09 - Železniční spodek C'!$C$4:$J$39,'SO 09 - Železniční spodek C'!$C$45:$J$64,'SO 09 - Železniční spodek C'!$C$70:$K$193</definedName>
    <definedName name="_xlnm.Print_Area" localSheetId="11">'SO 10 - Nástupiště C'!$C$4:$J$39,'SO 10 - Nástupiště C'!$C$45:$J$60,'SO 10 - Nástupiště C'!$C$66:$K$118</definedName>
    <definedName name="_xlnm.Print_Area" localSheetId="12">'SO 98-98 - VON'!$C$4:$J$39,'SO 98-98 - VON'!$C$45:$J$60,'SO 98-98 - VON'!$C$66:$K$103</definedName>
    <definedName name="_xlnm.Print_Area" localSheetId="13">'SO 99-99 - Materiál Objen...'!$C$4:$J$39,'SO 99-99 - Materiál Objen...'!$C$45:$J$60,'SO 99-99 - Materiál Objen...'!$C$66:$K$115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4" l="1"/>
  <c r="J36" i="14"/>
  <c r="AY67" i="1" s="1"/>
  <c r="J35" i="14"/>
  <c r="AX67" i="1" s="1"/>
  <c r="BI113" i="14"/>
  <c r="BH113" i="14"/>
  <c r="BG113" i="14"/>
  <c r="BF113" i="14"/>
  <c r="T113" i="14"/>
  <c r="R113" i="14"/>
  <c r="P113" i="14"/>
  <c r="BI110" i="14"/>
  <c r="BH110" i="14"/>
  <c r="BG110" i="14"/>
  <c r="BF110" i="14"/>
  <c r="T110" i="14"/>
  <c r="R110" i="14"/>
  <c r="P110" i="14"/>
  <c r="BI107" i="14"/>
  <c r="BH107" i="14"/>
  <c r="BG107" i="14"/>
  <c r="BF107" i="14"/>
  <c r="T107" i="14"/>
  <c r="R107" i="14"/>
  <c r="P107" i="14"/>
  <c r="BI104" i="14"/>
  <c r="BH104" i="14"/>
  <c r="BG104" i="14"/>
  <c r="BF104" i="14"/>
  <c r="T104" i="14"/>
  <c r="R104" i="14"/>
  <c r="P104" i="14"/>
  <c r="BI101" i="14"/>
  <c r="BH101" i="14"/>
  <c r="BG101" i="14"/>
  <c r="BF101" i="14"/>
  <c r="T101" i="14"/>
  <c r="R101" i="14"/>
  <c r="P101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BI92" i="14"/>
  <c r="BH92" i="14"/>
  <c r="BG92" i="14"/>
  <c r="BF92" i="14"/>
  <c r="T92" i="14"/>
  <c r="R92" i="14"/>
  <c r="P92" i="14"/>
  <c r="BI89" i="14"/>
  <c r="BH89" i="14"/>
  <c r="BG89" i="14"/>
  <c r="BF89" i="14"/>
  <c r="T89" i="14"/>
  <c r="R89" i="14"/>
  <c r="P89" i="14"/>
  <c r="BI86" i="14"/>
  <c r="BH86" i="14"/>
  <c r="BG86" i="14"/>
  <c r="BF86" i="14"/>
  <c r="T86" i="14"/>
  <c r="R86" i="14"/>
  <c r="P86" i="14"/>
  <c r="BI83" i="14"/>
  <c r="BH83" i="14"/>
  <c r="BG83" i="14"/>
  <c r="BF83" i="14"/>
  <c r="T83" i="14"/>
  <c r="R83" i="14"/>
  <c r="P83" i="14"/>
  <c r="BI80" i="14"/>
  <c r="BH80" i="14"/>
  <c r="BG80" i="14"/>
  <c r="BF80" i="14"/>
  <c r="T80" i="14"/>
  <c r="R80" i="14"/>
  <c r="P80" i="14"/>
  <c r="F73" i="14"/>
  <c r="E71" i="14"/>
  <c r="F52" i="14"/>
  <c r="E50" i="14"/>
  <c r="J24" i="14"/>
  <c r="E24" i="14"/>
  <c r="J76" i="14" s="1"/>
  <c r="J23" i="14"/>
  <c r="J21" i="14"/>
  <c r="E21" i="14"/>
  <c r="J75" i="14" s="1"/>
  <c r="J20" i="14"/>
  <c r="J18" i="14"/>
  <c r="E18" i="14"/>
  <c r="F55" i="14" s="1"/>
  <c r="J17" i="14"/>
  <c r="J15" i="14"/>
  <c r="E15" i="14"/>
  <c r="F54" i="14"/>
  <c r="J14" i="14"/>
  <c r="J12" i="14"/>
  <c r="J73" i="14"/>
  <c r="E7" i="14"/>
  <c r="E69" i="14" s="1"/>
  <c r="J37" i="13"/>
  <c r="J36" i="13"/>
  <c r="AY66" i="1" s="1"/>
  <c r="J35" i="13"/>
  <c r="AX66" i="1" s="1"/>
  <c r="BI101" i="13"/>
  <c r="BH101" i="13"/>
  <c r="BG101" i="13"/>
  <c r="BF101" i="13"/>
  <c r="T101" i="13"/>
  <c r="R101" i="13"/>
  <c r="P101" i="13"/>
  <c r="BI98" i="13"/>
  <c r="BH98" i="13"/>
  <c r="BG98" i="13"/>
  <c r="BF98" i="13"/>
  <c r="T98" i="13"/>
  <c r="R98" i="13"/>
  <c r="P98" i="13"/>
  <c r="BI95" i="13"/>
  <c r="BH95" i="13"/>
  <c r="BG95" i="13"/>
  <c r="BF95" i="13"/>
  <c r="T95" i="13"/>
  <c r="R95" i="13"/>
  <c r="P95" i="13"/>
  <c r="BI92" i="13"/>
  <c r="BH92" i="13"/>
  <c r="BG92" i="13"/>
  <c r="BF92" i="13"/>
  <c r="T92" i="13"/>
  <c r="R92" i="13"/>
  <c r="P92" i="13"/>
  <c r="BI89" i="13"/>
  <c r="BH89" i="13"/>
  <c r="BG89" i="13"/>
  <c r="BF89" i="13"/>
  <c r="T89" i="13"/>
  <c r="R89" i="13"/>
  <c r="P89" i="13"/>
  <c r="BI86" i="13"/>
  <c r="BH86" i="13"/>
  <c r="BG86" i="13"/>
  <c r="BF86" i="13"/>
  <c r="T86" i="13"/>
  <c r="R86" i="13"/>
  <c r="P86" i="13"/>
  <c r="BI83" i="13"/>
  <c r="BH83" i="13"/>
  <c r="BG83" i="13"/>
  <c r="BF83" i="13"/>
  <c r="T83" i="13"/>
  <c r="R83" i="13"/>
  <c r="P83" i="13"/>
  <c r="BI80" i="13"/>
  <c r="BH80" i="13"/>
  <c r="BG80" i="13"/>
  <c r="BF80" i="13"/>
  <c r="T80" i="13"/>
  <c r="R80" i="13"/>
  <c r="P80" i="13"/>
  <c r="F73" i="13"/>
  <c r="E71" i="13"/>
  <c r="F52" i="13"/>
  <c r="E50" i="13"/>
  <c r="J24" i="13"/>
  <c r="E24" i="13"/>
  <c r="J76" i="13"/>
  <c r="J23" i="13"/>
  <c r="J21" i="13"/>
  <c r="E21" i="13"/>
  <c r="J54" i="13"/>
  <c r="J20" i="13"/>
  <c r="J18" i="13"/>
  <c r="E18" i="13"/>
  <c r="F76" i="13" s="1"/>
  <c r="J17" i="13"/>
  <c r="J15" i="13"/>
  <c r="E15" i="13"/>
  <c r="F75" i="13" s="1"/>
  <c r="J14" i="13"/>
  <c r="J12" i="13"/>
  <c r="J73" i="13" s="1"/>
  <c r="E7" i="13"/>
  <c r="E48" i="13" s="1"/>
  <c r="J37" i="12"/>
  <c r="J36" i="12"/>
  <c r="AY65" i="1"/>
  <c r="J35" i="12"/>
  <c r="AX65" i="1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3" i="12"/>
  <c r="BH103" i="12"/>
  <c r="BG103" i="12"/>
  <c r="BF103" i="12"/>
  <c r="T103" i="12"/>
  <c r="R103" i="12"/>
  <c r="P103" i="12"/>
  <c r="BI99" i="12"/>
  <c r="BH99" i="12"/>
  <c r="BG99" i="12"/>
  <c r="BF99" i="12"/>
  <c r="T99" i="12"/>
  <c r="R99" i="12"/>
  <c r="P99" i="12"/>
  <c r="BI95" i="12"/>
  <c r="BH95" i="12"/>
  <c r="BG95" i="12"/>
  <c r="BF95" i="12"/>
  <c r="T95" i="12"/>
  <c r="R95" i="12"/>
  <c r="P95" i="12"/>
  <c r="BI92" i="12"/>
  <c r="BH92" i="12"/>
  <c r="BG92" i="12"/>
  <c r="BF92" i="12"/>
  <c r="T92" i="12"/>
  <c r="R92" i="12"/>
  <c r="P92" i="12"/>
  <c r="BI89" i="12"/>
  <c r="BH89" i="12"/>
  <c r="BG89" i="12"/>
  <c r="BF89" i="12"/>
  <c r="T89" i="12"/>
  <c r="R89" i="12"/>
  <c r="P89" i="12"/>
  <c r="BI86" i="12"/>
  <c r="BH86" i="12"/>
  <c r="BG86" i="12"/>
  <c r="BF86" i="12"/>
  <c r="T86" i="12"/>
  <c r="R86" i="12"/>
  <c r="P86" i="12"/>
  <c r="BI83" i="12"/>
  <c r="BH83" i="12"/>
  <c r="BG83" i="12"/>
  <c r="BF83" i="12"/>
  <c r="T83" i="12"/>
  <c r="R83" i="12"/>
  <c r="P83" i="12"/>
  <c r="BI80" i="12"/>
  <c r="BH80" i="12"/>
  <c r="BG80" i="12"/>
  <c r="BF80" i="12"/>
  <c r="T80" i="12"/>
  <c r="R80" i="12"/>
  <c r="P80" i="12"/>
  <c r="F73" i="12"/>
  <c r="E71" i="12"/>
  <c r="F52" i="12"/>
  <c r="E50" i="12"/>
  <c r="J24" i="12"/>
  <c r="E24" i="12"/>
  <c r="J76" i="12" s="1"/>
  <c r="J23" i="12"/>
  <c r="J21" i="12"/>
  <c r="E21" i="12"/>
  <c r="J54" i="12" s="1"/>
  <c r="J20" i="12"/>
  <c r="J18" i="12"/>
  <c r="E18" i="12"/>
  <c r="F55" i="12"/>
  <c r="J17" i="12"/>
  <c r="J15" i="12"/>
  <c r="E15" i="12"/>
  <c r="F75" i="12" s="1"/>
  <c r="J14" i="12"/>
  <c r="J12" i="12"/>
  <c r="J73" i="12" s="1"/>
  <c r="E7" i="12"/>
  <c r="E69" i="12"/>
  <c r="J37" i="11"/>
  <c r="J36" i="11"/>
  <c r="AY64" i="1" s="1"/>
  <c r="J35" i="11"/>
  <c r="AX64" i="1"/>
  <c r="BI190" i="11"/>
  <c r="BH190" i="11"/>
  <c r="BG190" i="11"/>
  <c r="BF190" i="11"/>
  <c r="T190" i="11"/>
  <c r="T189" i="11"/>
  <c r="R190" i="11"/>
  <c r="R189" i="11" s="1"/>
  <c r="P190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6" i="11"/>
  <c r="BH156" i="11"/>
  <c r="BG156" i="11"/>
  <c r="BF156" i="11"/>
  <c r="T156" i="11"/>
  <c r="R156" i="11"/>
  <c r="P156" i="11"/>
  <c r="BI152" i="11"/>
  <c r="BH152" i="11"/>
  <c r="BG152" i="11"/>
  <c r="BF152" i="11"/>
  <c r="T152" i="11"/>
  <c r="R152" i="11"/>
  <c r="P152" i="11"/>
  <c r="BI148" i="11"/>
  <c r="BH148" i="11"/>
  <c r="BG148" i="11"/>
  <c r="BF148" i="11"/>
  <c r="T148" i="11"/>
  <c r="R148" i="11"/>
  <c r="P148" i="11"/>
  <c r="BI144" i="11"/>
  <c r="BH144" i="11"/>
  <c r="BG144" i="11"/>
  <c r="BF144" i="11"/>
  <c r="T144" i="11"/>
  <c r="R144" i="11"/>
  <c r="P144" i="11"/>
  <c r="BI140" i="11"/>
  <c r="BH140" i="11"/>
  <c r="BG140" i="11"/>
  <c r="BF140" i="11"/>
  <c r="T140" i="11"/>
  <c r="R140" i="11"/>
  <c r="P140" i="11"/>
  <c r="BI136" i="11"/>
  <c r="BH136" i="11"/>
  <c r="BG136" i="11"/>
  <c r="BF136" i="11"/>
  <c r="T136" i="11"/>
  <c r="R136" i="11"/>
  <c r="P136" i="11"/>
  <c r="BI132" i="11"/>
  <c r="BH132" i="11"/>
  <c r="BG132" i="11"/>
  <c r="BF132" i="11"/>
  <c r="T132" i="11"/>
  <c r="R132" i="11"/>
  <c r="P132" i="11"/>
  <c r="BI128" i="11"/>
  <c r="BH128" i="11"/>
  <c r="BG128" i="11"/>
  <c r="BF128" i="11"/>
  <c r="T128" i="11"/>
  <c r="R128" i="11"/>
  <c r="P128" i="11"/>
  <c r="BI124" i="11"/>
  <c r="BH124" i="11"/>
  <c r="BG124" i="11"/>
  <c r="BF124" i="11"/>
  <c r="T124" i="11"/>
  <c r="R124" i="11"/>
  <c r="P124" i="11"/>
  <c r="BI121" i="11"/>
  <c r="BH121" i="11"/>
  <c r="BG121" i="11"/>
  <c r="BF121" i="11"/>
  <c r="T121" i="11"/>
  <c r="R121" i="11"/>
  <c r="P121" i="11"/>
  <c r="BI118" i="11"/>
  <c r="BH118" i="11"/>
  <c r="BG118" i="11"/>
  <c r="BF118" i="11"/>
  <c r="T118" i="11"/>
  <c r="R118" i="11"/>
  <c r="P118" i="11"/>
  <c r="BI115" i="11"/>
  <c r="BH115" i="11"/>
  <c r="BG115" i="11"/>
  <c r="BF115" i="11"/>
  <c r="T115" i="11"/>
  <c r="R115" i="11"/>
  <c r="P115" i="11"/>
  <c r="BI112" i="11"/>
  <c r="BH112" i="11"/>
  <c r="BG112" i="11"/>
  <c r="BF112" i="11"/>
  <c r="T112" i="11"/>
  <c r="R112" i="11"/>
  <c r="P112" i="11"/>
  <c r="BI109" i="11"/>
  <c r="BH109" i="11"/>
  <c r="BG109" i="11"/>
  <c r="BF109" i="11"/>
  <c r="T109" i="11"/>
  <c r="R109" i="11"/>
  <c r="P109" i="11"/>
  <c r="BI106" i="11"/>
  <c r="BH106" i="11"/>
  <c r="BG106" i="11"/>
  <c r="BF106" i="11"/>
  <c r="T106" i="11"/>
  <c r="R106" i="11"/>
  <c r="P106" i="11"/>
  <c r="BI103" i="11"/>
  <c r="BH103" i="11"/>
  <c r="BG103" i="11"/>
  <c r="BF103" i="11"/>
  <c r="T103" i="11"/>
  <c r="R103" i="11"/>
  <c r="P103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R97" i="11"/>
  <c r="P97" i="11"/>
  <c r="BI94" i="11"/>
  <c r="BH94" i="11"/>
  <c r="BG94" i="11"/>
  <c r="BF94" i="11"/>
  <c r="T94" i="11"/>
  <c r="R94" i="11"/>
  <c r="P94" i="11"/>
  <c r="BI91" i="11"/>
  <c r="BH91" i="11"/>
  <c r="BG91" i="11"/>
  <c r="BF91" i="11"/>
  <c r="T91" i="11"/>
  <c r="R91" i="11"/>
  <c r="P91" i="11"/>
  <c r="BI88" i="11"/>
  <c r="BH88" i="11"/>
  <c r="BG88" i="11"/>
  <c r="BF88" i="11"/>
  <c r="T88" i="11"/>
  <c r="R88" i="11"/>
  <c r="P88" i="11"/>
  <c r="BI85" i="11"/>
  <c r="BH85" i="11"/>
  <c r="BG85" i="11"/>
  <c r="BF85" i="11"/>
  <c r="T85" i="11"/>
  <c r="R85" i="11"/>
  <c r="P85" i="11"/>
  <c r="F77" i="11"/>
  <c r="E75" i="11"/>
  <c r="F52" i="11"/>
  <c r="E50" i="11"/>
  <c r="J24" i="11"/>
  <c r="E24" i="11"/>
  <c r="J80" i="11" s="1"/>
  <c r="J23" i="11"/>
  <c r="J21" i="11"/>
  <c r="E21" i="11"/>
  <c r="J79" i="11" s="1"/>
  <c r="J20" i="11"/>
  <c r="J18" i="11"/>
  <c r="E18" i="11"/>
  <c r="F80" i="11"/>
  <c r="J17" i="11"/>
  <c r="J15" i="11"/>
  <c r="E15" i="11"/>
  <c r="F54" i="11" s="1"/>
  <c r="J14" i="11"/>
  <c r="J12" i="11"/>
  <c r="J77" i="11" s="1"/>
  <c r="E7" i="11"/>
  <c r="E73" i="11"/>
  <c r="J37" i="10"/>
  <c r="J36" i="10"/>
  <c r="AY63" i="1" s="1"/>
  <c r="J35" i="10"/>
  <c r="AX63" i="1"/>
  <c r="BI351" i="10"/>
  <c r="BH351" i="10"/>
  <c r="BG351" i="10"/>
  <c r="BF351" i="10"/>
  <c r="T351" i="10"/>
  <c r="R351" i="10"/>
  <c r="P351" i="10"/>
  <c r="BI347" i="10"/>
  <c r="BH347" i="10"/>
  <c r="BG347" i="10"/>
  <c r="BF347" i="10"/>
  <c r="T347" i="10"/>
  <c r="R347" i="10"/>
  <c r="P347" i="10"/>
  <c r="BI343" i="10"/>
  <c r="BH343" i="10"/>
  <c r="BG343" i="10"/>
  <c r="BF343" i="10"/>
  <c r="T343" i="10"/>
  <c r="R343" i="10"/>
  <c r="P343" i="10"/>
  <c r="BI339" i="10"/>
  <c r="BH339" i="10"/>
  <c r="BG339" i="10"/>
  <c r="BF339" i="10"/>
  <c r="T339" i="10"/>
  <c r="R339" i="10"/>
  <c r="P339" i="10"/>
  <c r="BI336" i="10"/>
  <c r="BH336" i="10"/>
  <c r="BG336" i="10"/>
  <c r="BF336" i="10"/>
  <c r="T336" i="10"/>
  <c r="R336" i="10"/>
  <c r="P336" i="10"/>
  <c r="BI334" i="10"/>
  <c r="BH334" i="10"/>
  <c r="BG334" i="10"/>
  <c r="BF334" i="10"/>
  <c r="T334" i="10"/>
  <c r="R334" i="10"/>
  <c r="P334" i="10"/>
  <c r="BI330" i="10"/>
  <c r="BH330" i="10"/>
  <c r="BG330" i="10"/>
  <c r="BF330" i="10"/>
  <c r="T330" i="10"/>
  <c r="R330" i="10"/>
  <c r="P330" i="10"/>
  <c r="BI328" i="10"/>
  <c r="BH328" i="10"/>
  <c r="BG328" i="10"/>
  <c r="BF328" i="10"/>
  <c r="T328" i="10"/>
  <c r="R328" i="10"/>
  <c r="P328" i="10"/>
  <c r="BI326" i="10"/>
  <c r="BH326" i="10"/>
  <c r="BG326" i="10"/>
  <c r="BF326" i="10"/>
  <c r="T326" i="10"/>
  <c r="R326" i="10"/>
  <c r="P326" i="10"/>
  <c r="BI322" i="10"/>
  <c r="BH322" i="10"/>
  <c r="BG322" i="10"/>
  <c r="BF322" i="10"/>
  <c r="T322" i="10"/>
  <c r="R322" i="10"/>
  <c r="P322" i="10"/>
  <c r="BI318" i="10"/>
  <c r="BH318" i="10"/>
  <c r="BG318" i="10"/>
  <c r="BF318" i="10"/>
  <c r="T318" i="10"/>
  <c r="R318" i="10"/>
  <c r="P318" i="10"/>
  <c r="BI315" i="10"/>
  <c r="BH315" i="10"/>
  <c r="BG315" i="10"/>
  <c r="BF315" i="10"/>
  <c r="T315" i="10"/>
  <c r="R315" i="10"/>
  <c r="P315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0" i="10"/>
  <c r="BH290" i="10"/>
  <c r="BG290" i="10"/>
  <c r="BF290" i="10"/>
  <c r="T290" i="10"/>
  <c r="R290" i="10"/>
  <c r="P290" i="10"/>
  <c r="BI286" i="10"/>
  <c r="BH286" i="10"/>
  <c r="BG286" i="10"/>
  <c r="BF286" i="10"/>
  <c r="T286" i="10"/>
  <c r="R286" i="10"/>
  <c r="P286" i="10"/>
  <c r="BI282" i="10"/>
  <c r="BH282" i="10"/>
  <c r="BG282" i="10"/>
  <c r="BF282" i="10"/>
  <c r="T282" i="10"/>
  <c r="R282" i="10"/>
  <c r="P282" i="10"/>
  <c r="BI278" i="10"/>
  <c r="BH278" i="10"/>
  <c r="BG278" i="10"/>
  <c r="BF278" i="10"/>
  <c r="T278" i="10"/>
  <c r="R278" i="10"/>
  <c r="P278" i="10"/>
  <c r="BI274" i="10"/>
  <c r="BH274" i="10"/>
  <c r="BG274" i="10"/>
  <c r="BF274" i="10"/>
  <c r="T274" i="10"/>
  <c r="R274" i="10"/>
  <c r="P274" i="10"/>
  <c r="BI270" i="10"/>
  <c r="BH270" i="10"/>
  <c r="BG270" i="10"/>
  <c r="BF270" i="10"/>
  <c r="T270" i="10"/>
  <c r="R270" i="10"/>
  <c r="P270" i="10"/>
  <c r="BI266" i="10"/>
  <c r="BH266" i="10"/>
  <c r="BG266" i="10"/>
  <c r="BF266" i="10"/>
  <c r="T266" i="10"/>
  <c r="R266" i="10"/>
  <c r="P266" i="10"/>
  <c r="BI262" i="10"/>
  <c r="BH262" i="10"/>
  <c r="BG262" i="10"/>
  <c r="BF262" i="10"/>
  <c r="T262" i="10"/>
  <c r="R262" i="10"/>
  <c r="P262" i="10"/>
  <c r="BI258" i="10"/>
  <c r="BH258" i="10"/>
  <c r="BG258" i="10"/>
  <c r="BF258" i="10"/>
  <c r="T258" i="10"/>
  <c r="R258" i="10"/>
  <c r="P258" i="10"/>
  <c r="BI254" i="10"/>
  <c r="BH254" i="10"/>
  <c r="BG254" i="10"/>
  <c r="BF254" i="10"/>
  <c r="T254" i="10"/>
  <c r="R254" i="10"/>
  <c r="P254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R246" i="10"/>
  <c r="P246" i="10"/>
  <c r="BI242" i="10"/>
  <c r="BH242" i="10"/>
  <c r="BG242" i="10"/>
  <c r="BF242" i="10"/>
  <c r="T242" i="10"/>
  <c r="R242" i="10"/>
  <c r="P242" i="10"/>
  <c r="BI238" i="10"/>
  <c r="BH238" i="10"/>
  <c r="BG238" i="10"/>
  <c r="BF238" i="10"/>
  <c r="T238" i="10"/>
  <c r="R238" i="10"/>
  <c r="P238" i="10"/>
  <c r="BI235" i="10"/>
  <c r="BH235" i="10"/>
  <c r="BG235" i="10"/>
  <c r="BF235" i="10"/>
  <c r="T235" i="10"/>
  <c r="R235" i="10"/>
  <c r="P235" i="10"/>
  <c r="BI232" i="10"/>
  <c r="BH232" i="10"/>
  <c r="BG232" i="10"/>
  <c r="BF232" i="10"/>
  <c r="T232" i="10"/>
  <c r="R232" i="10"/>
  <c r="P232" i="10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0" i="10"/>
  <c r="BH180" i="10"/>
  <c r="BG180" i="10"/>
  <c r="BF180" i="10"/>
  <c r="T180" i="10"/>
  <c r="R180" i="10"/>
  <c r="P180" i="10"/>
  <c r="BI176" i="10"/>
  <c r="BH176" i="10"/>
  <c r="BG176" i="10"/>
  <c r="BF176" i="10"/>
  <c r="T176" i="10"/>
  <c r="R176" i="10"/>
  <c r="P176" i="10"/>
  <c r="BI172" i="10"/>
  <c r="BH172" i="10"/>
  <c r="BG172" i="10"/>
  <c r="BF172" i="10"/>
  <c r="T172" i="10"/>
  <c r="R172" i="10"/>
  <c r="P172" i="10"/>
  <c r="BI168" i="10"/>
  <c r="BH168" i="10"/>
  <c r="BG168" i="10"/>
  <c r="BF168" i="10"/>
  <c r="T168" i="10"/>
  <c r="R168" i="10"/>
  <c r="P168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1" i="10"/>
  <c r="BH121" i="10"/>
  <c r="BG121" i="10"/>
  <c r="BF121" i="10"/>
  <c r="T121" i="10"/>
  <c r="R121" i="10"/>
  <c r="P121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09" i="10"/>
  <c r="BH109" i="10"/>
  <c r="BG109" i="10"/>
  <c r="BF109" i="10"/>
  <c r="T109" i="10"/>
  <c r="R109" i="10"/>
  <c r="P109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BI94" i="10"/>
  <c r="BH94" i="10"/>
  <c r="BG94" i="10"/>
  <c r="BF94" i="10"/>
  <c r="T94" i="10"/>
  <c r="R94" i="10"/>
  <c r="P94" i="10"/>
  <c r="BI91" i="10"/>
  <c r="BH91" i="10"/>
  <c r="BG91" i="10"/>
  <c r="BF91" i="10"/>
  <c r="T91" i="10"/>
  <c r="R91" i="10"/>
  <c r="P91" i="10"/>
  <c r="BI88" i="10"/>
  <c r="BH88" i="10"/>
  <c r="BG88" i="10"/>
  <c r="BF88" i="10"/>
  <c r="T88" i="10"/>
  <c r="R88" i="10"/>
  <c r="P88" i="10"/>
  <c r="BI85" i="10"/>
  <c r="BH85" i="10"/>
  <c r="BG85" i="10"/>
  <c r="BF85" i="10"/>
  <c r="T85" i="10"/>
  <c r="R85" i="10"/>
  <c r="P85" i="10"/>
  <c r="F77" i="10"/>
  <c r="E75" i="10"/>
  <c r="F52" i="10"/>
  <c r="E50" i="10"/>
  <c r="J24" i="10"/>
  <c r="E24" i="10"/>
  <c r="J55" i="10"/>
  <c r="J23" i="10"/>
  <c r="J21" i="10"/>
  <c r="E21" i="10"/>
  <c r="J54" i="10" s="1"/>
  <c r="J20" i="10"/>
  <c r="J18" i="10"/>
  <c r="E18" i="10"/>
  <c r="F80" i="10" s="1"/>
  <c r="J17" i="10"/>
  <c r="J15" i="10"/>
  <c r="E15" i="10"/>
  <c r="F79" i="10" s="1"/>
  <c r="J14" i="10"/>
  <c r="J12" i="10"/>
  <c r="J52" i="10" s="1"/>
  <c r="E7" i="10"/>
  <c r="E48" i="10"/>
  <c r="J37" i="9"/>
  <c r="J36" i="9"/>
  <c r="AY62" i="1" s="1"/>
  <c r="J35" i="9"/>
  <c r="AX62" i="1" s="1"/>
  <c r="BI202" i="9"/>
  <c r="BH202" i="9"/>
  <c r="BG202" i="9"/>
  <c r="BF202" i="9"/>
  <c r="T202" i="9"/>
  <c r="R202" i="9"/>
  <c r="P202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88" i="9"/>
  <c r="BH188" i="9"/>
  <c r="BG188" i="9"/>
  <c r="BF188" i="9"/>
  <c r="T188" i="9"/>
  <c r="R188" i="9"/>
  <c r="P188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5" i="9"/>
  <c r="BH105" i="9"/>
  <c r="BG105" i="9"/>
  <c r="BF105" i="9"/>
  <c r="T105" i="9"/>
  <c r="R105" i="9"/>
  <c r="P105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BI94" i="9"/>
  <c r="BH94" i="9"/>
  <c r="BG94" i="9"/>
  <c r="BF94" i="9"/>
  <c r="T94" i="9"/>
  <c r="R94" i="9"/>
  <c r="P94" i="9"/>
  <c r="BI91" i="9"/>
  <c r="BH91" i="9"/>
  <c r="BG91" i="9"/>
  <c r="BF91" i="9"/>
  <c r="T91" i="9"/>
  <c r="R91" i="9"/>
  <c r="P91" i="9"/>
  <c r="BI88" i="9"/>
  <c r="BH88" i="9"/>
  <c r="BG88" i="9"/>
  <c r="BF88" i="9"/>
  <c r="T88" i="9"/>
  <c r="R88" i="9"/>
  <c r="P88" i="9"/>
  <c r="BI85" i="9"/>
  <c r="BH85" i="9"/>
  <c r="BG85" i="9"/>
  <c r="BF85" i="9"/>
  <c r="T85" i="9"/>
  <c r="R85" i="9"/>
  <c r="P85" i="9"/>
  <c r="BI82" i="9"/>
  <c r="BH82" i="9"/>
  <c r="BG82" i="9"/>
  <c r="BF82" i="9"/>
  <c r="T82" i="9"/>
  <c r="R82" i="9"/>
  <c r="P82" i="9"/>
  <c r="F74" i="9"/>
  <c r="E72" i="9"/>
  <c r="F52" i="9"/>
  <c r="E50" i="9"/>
  <c r="J24" i="9"/>
  <c r="E24" i="9"/>
  <c r="J77" i="9"/>
  <c r="J23" i="9"/>
  <c r="J21" i="9"/>
  <c r="E21" i="9"/>
  <c r="J76" i="9" s="1"/>
  <c r="J20" i="9"/>
  <c r="J18" i="9"/>
  <c r="E18" i="9"/>
  <c r="F77" i="9" s="1"/>
  <c r="J17" i="9"/>
  <c r="J15" i="9"/>
  <c r="E15" i="9"/>
  <c r="F54" i="9"/>
  <c r="J14" i="9"/>
  <c r="J12" i="9"/>
  <c r="J74" i="9"/>
  <c r="E7" i="9"/>
  <c r="E70" i="9" s="1"/>
  <c r="J37" i="8"/>
  <c r="J36" i="8"/>
  <c r="AY61" i="1" s="1"/>
  <c r="J35" i="8"/>
  <c r="AX61" i="1"/>
  <c r="BI186" i="8"/>
  <c r="BH186" i="8"/>
  <c r="BG186" i="8"/>
  <c r="BF186" i="8"/>
  <c r="T186" i="8"/>
  <c r="T185" i="8"/>
  <c r="R186" i="8"/>
  <c r="R185" i="8" s="1"/>
  <c r="P186" i="8"/>
  <c r="P185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68" i="8"/>
  <c r="BH168" i="8"/>
  <c r="BG168" i="8"/>
  <c r="BF168" i="8"/>
  <c r="T168" i="8"/>
  <c r="R168" i="8"/>
  <c r="P168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1" i="8"/>
  <c r="BH91" i="8"/>
  <c r="BG91" i="8"/>
  <c r="BF91" i="8"/>
  <c r="T91" i="8"/>
  <c r="R91" i="8"/>
  <c r="P91" i="8"/>
  <c r="BI88" i="8"/>
  <c r="BH88" i="8"/>
  <c r="BG88" i="8"/>
  <c r="BF88" i="8"/>
  <c r="T88" i="8"/>
  <c r="R88" i="8"/>
  <c r="P88" i="8"/>
  <c r="BI85" i="8"/>
  <c r="BH85" i="8"/>
  <c r="BG85" i="8"/>
  <c r="BF85" i="8"/>
  <c r="T85" i="8"/>
  <c r="R85" i="8"/>
  <c r="P85" i="8"/>
  <c r="F77" i="8"/>
  <c r="E75" i="8"/>
  <c r="F52" i="8"/>
  <c r="E50" i="8"/>
  <c r="J24" i="8"/>
  <c r="E24" i="8"/>
  <c r="J55" i="8"/>
  <c r="J23" i="8"/>
  <c r="J21" i="8"/>
  <c r="E21" i="8"/>
  <c r="J79" i="8" s="1"/>
  <c r="J20" i="8"/>
  <c r="J18" i="8"/>
  <c r="E18" i="8"/>
  <c r="F80" i="8" s="1"/>
  <c r="J17" i="8"/>
  <c r="J15" i="8"/>
  <c r="E15" i="8"/>
  <c r="F79" i="8" s="1"/>
  <c r="J14" i="8"/>
  <c r="J12" i="8"/>
  <c r="J52" i="8"/>
  <c r="E7" i="8"/>
  <c r="E48" i="8" s="1"/>
  <c r="J37" i="7"/>
  <c r="J36" i="7"/>
  <c r="AY60" i="1" s="1"/>
  <c r="J35" i="7"/>
  <c r="AX60" i="1"/>
  <c r="BI371" i="7"/>
  <c r="BH371" i="7"/>
  <c r="BG371" i="7"/>
  <c r="BF371" i="7"/>
  <c r="T371" i="7"/>
  <c r="R371" i="7"/>
  <c r="P371" i="7"/>
  <c r="BI367" i="7"/>
  <c r="BH367" i="7"/>
  <c r="BG367" i="7"/>
  <c r="BF367" i="7"/>
  <c r="T367" i="7"/>
  <c r="R367" i="7"/>
  <c r="P367" i="7"/>
  <c r="BI363" i="7"/>
  <c r="BH363" i="7"/>
  <c r="BG363" i="7"/>
  <c r="BF363" i="7"/>
  <c r="T363" i="7"/>
  <c r="R363" i="7"/>
  <c r="P363" i="7"/>
  <c r="BI359" i="7"/>
  <c r="BH359" i="7"/>
  <c r="BG359" i="7"/>
  <c r="BF359" i="7"/>
  <c r="T359" i="7"/>
  <c r="R359" i="7"/>
  <c r="P359" i="7"/>
  <c r="BI356" i="7"/>
  <c r="BH356" i="7"/>
  <c r="BG356" i="7"/>
  <c r="BF356" i="7"/>
  <c r="T356" i="7"/>
  <c r="R356" i="7"/>
  <c r="P356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0" i="7"/>
  <c r="BH350" i="7"/>
  <c r="BG350" i="7"/>
  <c r="BF350" i="7"/>
  <c r="T350" i="7"/>
  <c r="R350" i="7"/>
  <c r="P350" i="7"/>
  <c r="BI346" i="7"/>
  <c r="BH346" i="7"/>
  <c r="BG346" i="7"/>
  <c r="BF346" i="7"/>
  <c r="T346" i="7"/>
  <c r="R346" i="7"/>
  <c r="P346" i="7"/>
  <c r="BI342" i="7"/>
  <c r="BH342" i="7"/>
  <c r="BG342" i="7"/>
  <c r="BF342" i="7"/>
  <c r="T342" i="7"/>
  <c r="R342" i="7"/>
  <c r="P342" i="7"/>
  <c r="BI339" i="7"/>
  <c r="BH339" i="7"/>
  <c r="BG339" i="7"/>
  <c r="BF339" i="7"/>
  <c r="T339" i="7"/>
  <c r="R339" i="7"/>
  <c r="P339" i="7"/>
  <c r="BI336" i="7"/>
  <c r="BH336" i="7"/>
  <c r="BG336" i="7"/>
  <c r="BF336" i="7"/>
  <c r="T336" i="7"/>
  <c r="R336" i="7"/>
  <c r="P336" i="7"/>
  <c r="BI333" i="7"/>
  <c r="BH333" i="7"/>
  <c r="BG333" i="7"/>
  <c r="BF333" i="7"/>
  <c r="T333" i="7"/>
  <c r="R333" i="7"/>
  <c r="P333" i="7"/>
  <c r="BI330" i="7"/>
  <c r="BH330" i="7"/>
  <c r="BG330" i="7"/>
  <c r="BF330" i="7"/>
  <c r="T330" i="7"/>
  <c r="R330" i="7"/>
  <c r="P330" i="7"/>
  <c r="BI327" i="7"/>
  <c r="BH327" i="7"/>
  <c r="BG327" i="7"/>
  <c r="BF327" i="7"/>
  <c r="T327" i="7"/>
  <c r="R327" i="7"/>
  <c r="P327" i="7"/>
  <c r="BI324" i="7"/>
  <c r="BH324" i="7"/>
  <c r="BG324" i="7"/>
  <c r="BF324" i="7"/>
  <c r="T324" i="7"/>
  <c r="R324" i="7"/>
  <c r="P324" i="7"/>
  <c r="BI320" i="7"/>
  <c r="BH320" i="7"/>
  <c r="BG320" i="7"/>
  <c r="BF320" i="7"/>
  <c r="T320" i="7"/>
  <c r="R320" i="7"/>
  <c r="P320" i="7"/>
  <c r="BI316" i="7"/>
  <c r="BH316" i="7"/>
  <c r="BG316" i="7"/>
  <c r="BF316" i="7"/>
  <c r="T316" i="7"/>
  <c r="R316" i="7"/>
  <c r="P316" i="7"/>
  <c r="BI312" i="7"/>
  <c r="BH312" i="7"/>
  <c r="BG312" i="7"/>
  <c r="BF312" i="7"/>
  <c r="T312" i="7"/>
  <c r="R312" i="7"/>
  <c r="P312" i="7"/>
  <c r="BI308" i="7"/>
  <c r="BH308" i="7"/>
  <c r="BG308" i="7"/>
  <c r="BF308" i="7"/>
  <c r="T308" i="7"/>
  <c r="R308" i="7"/>
  <c r="P308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5" i="7"/>
  <c r="BH285" i="7"/>
  <c r="BG285" i="7"/>
  <c r="BF285" i="7"/>
  <c r="T285" i="7"/>
  <c r="R285" i="7"/>
  <c r="P285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3" i="7"/>
  <c r="BH273" i="7"/>
  <c r="BG273" i="7"/>
  <c r="BF273" i="7"/>
  <c r="T273" i="7"/>
  <c r="R273" i="7"/>
  <c r="P273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09" i="7"/>
  <c r="BH209" i="7"/>
  <c r="BG209" i="7"/>
  <c r="BF209" i="7"/>
  <c r="T209" i="7"/>
  <c r="R209" i="7"/>
  <c r="P209" i="7"/>
  <c r="BI205" i="7"/>
  <c r="BH205" i="7"/>
  <c r="BG205" i="7"/>
  <c r="BF205" i="7"/>
  <c r="T205" i="7"/>
  <c r="R205" i="7"/>
  <c r="P205" i="7"/>
  <c r="BI201" i="7"/>
  <c r="BH201" i="7"/>
  <c r="BG201" i="7"/>
  <c r="BF201" i="7"/>
  <c r="T201" i="7"/>
  <c r="R201" i="7"/>
  <c r="P201" i="7"/>
  <c r="BI197" i="7"/>
  <c r="BH197" i="7"/>
  <c r="BG197" i="7"/>
  <c r="BF197" i="7"/>
  <c r="T197" i="7"/>
  <c r="R197" i="7"/>
  <c r="P197" i="7"/>
  <c r="BI193" i="7"/>
  <c r="BH193" i="7"/>
  <c r="BG193" i="7"/>
  <c r="BF193" i="7"/>
  <c r="T193" i="7"/>
  <c r="R193" i="7"/>
  <c r="P193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BI85" i="7"/>
  <c r="BH85" i="7"/>
  <c r="BG85" i="7"/>
  <c r="BF85" i="7"/>
  <c r="T85" i="7"/>
  <c r="R85" i="7"/>
  <c r="P85" i="7"/>
  <c r="F77" i="7"/>
  <c r="E75" i="7"/>
  <c r="F52" i="7"/>
  <c r="E50" i="7"/>
  <c r="J24" i="7"/>
  <c r="E24" i="7"/>
  <c r="J80" i="7"/>
  <c r="J23" i="7"/>
  <c r="J21" i="7"/>
  <c r="E21" i="7"/>
  <c r="J79" i="7" s="1"/>
  <c r="J20" i="7"/>
  <c r="J18" i="7"/>
  <c r="E18" i="7"/>
  <c r="F80" i="7" s="1"/>
  <c r="J17" i="7"/>
  <c r="J15" i="7"/>
  <c r="E15" i="7"/>
  <c r="F79" i="7" s="1"/>
  <c r="J14" i="7"/>
  <c r="J12" i="7"/>
  <c r="J52" i="7" s="1"/>
  <c r="E7" i="7"/>
  <c r="E48" i="7"/>
  <c r="J37" i="6"/>
  <c r="J36" i="6"/>
  <c r="AY59" i="1" s="1"/>
  <c r="J35" i="6"/>
  <c r="AX59" i="1" s="1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BI85" i="6"/>
  <c r="BH85" i="6"/>
  <c r="BG85" i="6"/>
  <c r="BF85" i="6"/>
  <c r="T85" i="6"/>
  <c r="R85" i="6"/>
  <c r="P85" i="6"/>
  <c r="BI82" i="6"/>
  <c r="BH82" i="6"/>
  <c r="BG82" i="6"/>
  <c r="BF82" i="6"/>
  <c r="T82" i="6"/>
  <c r="R82" i="6"/>
  <c r="P82" i="6"/>
  <c r="F74" i="6"/>
  <c r="E72" i="6"/>
  <c r="F52" i="6"/>
  <c r="E50" i="6"/>
  <c r="J24" i="6"/>
  <c r="E24" i="6"/>
  <c r="J55" i="6"/>
  <c r="J23" i="6"/>
  <c r="J21" i="6"/>
  <c r="E21" i="6"/>
  <c r="J54" i="6"/>
  <c r="J20" i="6"/>
  <c r="J18" i="6"/>
  <c r="E18" i="6"/>
  <c r="F77" i="6"/>
  <c r="J17" i="6"/>
  <c r="J15" i="6"/>
  <c r="E15" i="6"/>
  <c r="F76" i="6"/>
  <c r="J14" i="6"/>
  <c r="J12" i="6"/>
  <c r="J74" i="6"/>
  <c r="E7" i="6"/>
  <c r="E70" i="6" s="1"/>
  <c r="J37" i="5"/>
  <c r="J36" i="5"/>
  <c r="AY58" i="1"/>
  <c r="J35" i="5"/>
  <c r="AX58" i="1" s="1"/>
  <c r="BI209" i="5"/>
  <c r="BH209" i="5"/>
  <c r="BG209" i="5"/>
  <c r="BF209" i="5"/>
  <c r="T209" i="5"/>
  <c r="T208" i="5"/>
  <c r="R209" i="5"/>
  <c r="R208" i="5" s="1"/>
  <c r="P209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BI85" i="5"/>
  <c r="BH85" i="5"/>
  <c r="BG85" i="5"/>
  <c r="BF85" i="5"/>
  <c r="T85" i="5"/>
  <c r="R85" i="5"/>
  <c r="P85" i="5"/>
  <c r="F77" i="5"/>
  <c r="E75" i="5"/>
  <c r="F52" i="5"/>
  <c r="E50" i="5"/>
  <c r="J24" i="5"/>
  <c r="E24" i="5"/>
  <c r="J80" i="5"/>
  <c r="J23" i="5"/>
  <c r="J21" i="5"/>
  <c r="E21" i="5"/>
  <c r="J54" i="5" s="1"/>
  <c r="J20" i="5"/>
  <c r="J18" i="5"/>
  <c r="E18" i="5"/>
  <c r="F55" i="5" s="1"/>
  <c r="J17" i="5"/>
  <c r="J15" i="5"/>
  <c r="E15" i="5"/>
  <c r="F54" i="5" s="1"/>
  <c r="J14" i="5"/>
  <c r="J12" i="5"/>
  <c r="J77" i="5" s="1"/>
  <c r="E7" i="5"/>
  <c r="E48" i="5" s="1"/>
  <c r="J37" i="4"/>
  <c r="J36" i="4"/>
  <c r="AY57" i="1" s="1"/>
  <c r="J35" i="4"/>
  <c r="AX57" i="1"/>
  <c r="BI440" i="4"/>
  <c r="BH440" i="4"/>
  <c r="BG440" i="4"/>
  <c r="BF440" i="4"/>
  <c r="T440" i="4"/>
  <c r="R440" i="4"/>
  <c r="P440" i="4"/>
  <c r="BI436" i="4"/>
  <c r="BH436" i="4"/>
  <c r="BG436" i="4"/>
  <c r="BF436" i="4"/>
  <c r="T436" i="4"/>
  <c r="R436" i="4"/>
  <c r="P436" i="4"/>
  <c r="BI432" i="4"/>
  <c r="BH432" i="4"/>
  <c r="BG432" i="4"/>
  <c r="BF432" i="4"/>
  <c r="T432" i="4"/>
  <c r="R432" i="4"/>
  <c r="P432" i="4"/>
  <c r="BI428" i="4"/>
  <c r="BH428" i="4"/>
  <c r="BG428" i="4"/>
  <c r="BF428" i="4"/>
  <c r="T428" i="4"/>
  <c r="R428" i="4"/>
  <c r="P428" i="4"/>
  <c r="BI425" i="4"/>
  <c r="BH425" i="4"/>
  <c r="BG425" i="4"/>
  <c r="BF425" i="4"/>
  <c r="T425" i="4"/>
  <c r="R425" i="4"/>
  <c r="P425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5" i="4"/>
  <c r="BH415" i="4"/>
  <c r="BG415" i="4"/>
  <c r="BF415" i="4"/>
  <c r="T415" i="4"/>
  <c r="R415" i="4"/>
  <c r="P415" i="4"/>
  <c r="BI411" i="4"/>
  <c r="BH411" i="4"/>
  <c r="BG411" i="4"/>
  <c r="BF411" i="4"/>
  <c r="T411" i="4"/>
  <c r="R411" i="4"/>
  <c r="P411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4" i="4"/>
  <c r="BH394" i="4"/>
  <c r="BG394" i="4"/>
  <c r="BF394" i="4"/>
  <c r="T394" i="4"/>
  <c r="R394" i="4"/>
  <c r="P394" i="4"/>
  <c r="BI390" i="4"/>
  <c r="BH390" i="4"/>
  <c r="BG390" i="4"/>
  <c r="BF390" i="4"/>
  <c r="T390" i="4"/>
  <c r="R390" i="4"/>
  <c r="P390" i="4"/>
  <c r="BI386" i="4"/>
  <c r="BH386" i="4"/>
  <c r="BG386" i="4"/>
  <c r="BF386" i="4"/>
  <c r="T386" i="4"/>
  <c r="R386" i="4"/>
  <c r="P386" i="4"/>
  <c r="BI382" i="4"/>
  <c r="BH382" i="4"/>
  <c r="BG382" i="4"/>
  <c r="BF382" i="4"/>
  <c r="T382" i="4"/>
  <c r="R382" i="4"/>
  <c r="P382" i="4"/>
  <c r="BI378" i="4"/>
  <c r="BH378" i="4"/>
  <c r="BG378" i="4"/>
  <c r="BF378" i="4"/>
  <c r="T378" i="4"/>
  <c r="R378" i="4"/>
  <c r="P378" i="4"/>
  <c r="BI374" i="4"/>
  <c r="BH374" i="4"/>
  <c r="BG374" i="4"/>
  <c r="BF374" i="4"/>
  <c r="T374" i="4"/>
  <c r="R374" i="4"/>
  <c r="P374" i="4"/>
  <c r="BI371" i="4"/>
  <c r="BH371" i="4"/>
  <c r="BG371" i="4"/>
  <c r="BF371" i="4"/>
  <c r="T371" i="4"/>
  <c r="R371" i="4"/>
  <c r="P371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2" i="4"/>
  <c r="BH332" i="4"/>
  <c r="BG332" i="4"/>
  <c r="BF332" i="4"/>
  <c r="T332" i="4"/>
  <c r="R332" i="4"/>
  <c r="P332" i="4"/>
  <c r="BI328" i="4"/>
  <c r="BH328" i="4"/>
  <c r="BG328" i="4"/>
  <c r="BF328" i="4"/>
  <c r="T328" i="4"/>
  <c r="R328" i="4"/>
  <c r="P328" i="4"/>
  <c r="BI324" i="4"/>
  <c r="BH324" i="4"/>
  <c r="BG324" i="4"/>
  <c r="BF324" i="4"/>
  <c r="T324" i="4"/>
  <c r="R324" i="4"/>
  <c r="P324" i="4"/>
  <c r="BI320" i="4"/>
  <c r="BH320" i="4"/>
  <c r="BG320" i="4"/>
  <c r="BF320" i="4"/>
  <c r="T320" i="4"/>
  <c r="R320" i="4"/>
  <c r="P320" i="4"/>
  <c r="BI316" i="4"/>
  <c r="BH316" i="4"/>
  <c r="BG316" i="4"/>
  <c r="BF316" i="4"/>
  <c r="T316" i="4"/>
  <c r="R316" i="4"/>
  <c r="P316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0" i="4"/>
  <c r="BH300" i="4"/>
  <c r="BG300" i="4"/>
  <c r="BF300" i="4"/>
  <c r="T300" i="4"/>
  <c r="R300" i="4"/>
  <c r="P300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BI85" i="4"/>
  <c r="BH85" i="4"/>
  <c r="BG85" i="4"/>
  <c r="BF85" i="4"/>
  <c r="T85" i="4"/>
  <c r="R85" i="4"/>
  <c r="P85" i="4"/>
  <c r="F77" i="4"/>
  <c r="E75" i="4"/>
  <c r="F52" i="4"/>
  <c r="E50" i="4"/>
  <c r="J24" i="4"/>
  <c r="E24" i="4"/>
  <c r="J55" i="4" s="1"/>
  <c r="J23" i="4"/>
  <c r="J21" i="4"/>
  <c r="E21" i="4"/>
  <c r="J54" i="4" s="1"/>
  <c r="J20" i="4"/>
  <c r="J18" i="4"/>
  <c r="E18" i="4"/>
  <c r="F55" i="4" s="1"/>
  <c r="J17" i="4"/>
  <c r="J15" i="4"/>
  <c r="E15" i="4"/>
  <c r="F79" i="4"/>
  <c r="J14" i="4"/>
  <c r="J12" i="4"/>
  <c r="J52" i="4"/>
  <c r="E7" i="4"/>
  <c r="E73" i="4" s="1"/>
  <c r="J37" i="3"/>
  <c r="J36" i="3"/>
  <c r="AY56" i="1" s="1"/>
  <c r="J35" i="3"/>
  <c r="AX56" i="1" s="1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3" i="3"/>
  <c r="BH83" i="3"/>
  <c r="BG83" i="3"/>
  <c r="BF83" i="3"/>
  <c r="T83" i="3"/>
  <c r="R83" i="3"/>
  <c r="P83" i="3"/>
  <c r="BI80" i="3"/>
  <c r="BH80" i="3"/>
  <c r="BG80" i="3"/>
  <c r="BF80" i="3"/>
  <c r="T80" i="3"/>
  <c r="R80" i="3"/>
  <c r="P80" i="3"/>
  <c r="F73" i="3"/>
  <c r="E71" i="3"/>
  <c r="F52" i="3"/>
  <c r="E50" i="3"/>
  <c r="J24" i="3"/>
  <c r="E24" i="3"/>
  <c r="J76" i="3"/>
  <c r="J23" i="3"/>
  <c r="J21" i="3"/>
  <c r="E21" i="3"/>
  <c r="J54" i="3"/>
  <c r="J20" i="3"/>
  <c r="J18" i="3"/>
  <c r="E18" i="3"/>
  <c r="F76" i="3" s="1"/>
  <c r="J17" i="3"/>
  <c r="J15" i="3"/>
  <c r="E15" i="3"/>
  <c r="F75" i="3" s="1"/>
  <c r="J14" i="3"/>
  <c r="J12" i="3"/>
  <c r="J52" i="3" s="1"/>
  <c r="E7" i="3"/>
  <c r="E69" i="3" s="1"/>
  <c r="J37" i="2"/>
  <c r="J36" i="2"/>
  <c r="AY55" i="1"/>
  <c r="J35" i="2"/>
  <c r="AX55" i="1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F77" i="2"/>
  <c r="E75" i="2"/>
  <c r="F52" i="2"/>
  <c r="E50" i="2"/>
  <c r="J24" i="2"/>
  <c r="E24" i="2"/>
  <c r="J80" i="2"/>
  <c r="J23" i="2"/>
  <c r="J21" i="2"/>
  <c r="E21" i="2"/>
  <c r="J79" i="2"/>
  <c r="J20" i="2"/>
  <c r="J18" i="2"/>
  <c r="E18" i="2"/>
  <c r="F80" i="2" s="1"/>
  <c r="J17" i="2"/>
  <c r="J15" i="2"/>
  <c r="E15" i="2"/>
  <c r="F54" i="2" s="1"/>
  <c r="J14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BK113" i="3"/>
  <c r="J382" i="4"/>
  <c r="BK109" i="4"/>
  <c r="J140" i="6"/>
  <c r="BK169" i="7"/>
  <c r="BK105" i="9"/>
  <c r="BK190" i="11"/>
  <c r="J134" i="3"/>
  <c r="J262" i="4"/>
  <c r="BK425" i="4"/>
  <c r="BK94" i="5"/>
  <c r="BK217" i="7"/>
  <c r="J346" i="7"/>
  <c r="J177" i="8"/>
  <c r="J108" i="9"/>
  <c r="BK157" i="10"/>
  <c r="J124" i="11"/>
  <c r="J100" i="2"/>
  <c r="J320" i="4"/>
  <c r="J172" i="4"/>
  <c r="BK161" i="6"/>
  <c r="BK100" i="7"/>
  <c r="BK137" i="8"/>
  <c r="BK124" i="10"/>
  <c r="BK97" i="11"/>
  <c r="J150" i="2"/>
  <c r="J123" i="3"/>
  <c r="J371" i="4"/>
  <c r="BK82" i="6"/>
  <c r="J133" i="7"/>
  <c r="BK168" i="8"/>
  <c r="BK198" i="9"/>
  <c r="BK312" i="10"/>
  <c r="BK203" i="3"/>
  <c r="BK368" i="4"/>
  <c r="J386" i="4"/>
  <c r="J196" i="5"/>
  <c r="J233" i="7"/>
  <c r="BK88" i="9"/>
  <c r="BK309" i="10"/>
  <c r="J95" i="12"/>
  <c r="BK140" i="2"/>
  <c r="J352" i="4"/>
  <c r="J168" i="5"/>
  <c r="J245" i="7"/>
  <c r="BK297" i="7"/>
  <c r="J103" i="7"/>
  <c r="BK130" i="10"/>
  <c r="BK160" i="11"/>
  <c r="J121" i="4"/>
  <c r="J237" i="7"/>
  <c r="BK129" i="9"/>
  <c r="BK97" i="2"/>
  <c r="J332" i="4"/>
  <c r="BK183" i="5"/>
  <c r="J153" i="8"/>
  <c r="J315" i="10"/>
  <c r="J91" i="11"/>
  <c r="BK137" i="2"/>
  <c r="BK248" i="4"/>
  <c r="J127" i="4"/>
  <c r="BK224" i="4"/>
  <c r="J187" i="5"/>
  <c r="BK133" i="7"/>
  <c r="BK213" i="7"/>
  <c r="BK148" i="7"/>
  <c r="BK205" i="7"/>
  <c r="BK150" i="9"/>
  <c r="J154" i="9"/>
  <c r="J330" i="10"/>
  <c r="J152" i="11"/>
  <c r="J161" i="3"/>
  <c r="J188" i="4"/>
  <c r="BK233" i="7"/>
  <c r="J85" i="10"/>
  <c r="BK171" i="3"/>
  <c r="BK360" i="4"/>
  <c r="BK371" i="4"/>
  <c r="BK421" i="4"/>
  <c r="BK136" i="5"/>
  <c r="J90" i="3"/>
  <c r="BK280" i="4"/>
  <c r="J330" i="7"/>
  <c r="BK194" i="9"/>
  <c r="BK136" i="10"/>
  <c r="J184" i="10"/>
  <c r="BK148" i="11"/>
  <c r="BK371" i="7"/>
  <c r="J94" i="7"/>
  <c r="J118" i="8"/>
  <c r="BK100" i="9"/>
  <c r="J328" i="10"/>
  <c r="BK336" i="10"/>
  <c r="J103" i="11"/>
  <c r="J101" i="13"/>
  <c r="J130" i="3"/>
  <c r="J154" i="4"/>
  <c r="BK276" i="4"/>
  <c r="BK127" i="4"/>
  <c r="BK208" i="4"/>
  <c r="BK202" i="5"/>
  <c r="BK225" i="7"/>
  <c r="J109" i="7"/>
  <c r="J106" i="7"/>
  <c r="J121" i="7"/>
  <c r="J145" i="8"/>
  <c r="BK165" i="9"/>
  <c r="BK294" i="10"/>
  <c r="BK286" i="10"/>
  <c r="J112" i="11"/>
  <c r="J83" i="12"/>
  <c r="J121" i="2"/>
  <c r="BK109" i="3"/>
  <c r="J232" i="4"/>
  <c r="BK130" i="3"/>
  <c r="BK173" i="3"/>
  <c r="BK187" i="5"/>
  <c r="J136" i="6"/>
  <c r="BK257" i="7"/>
  <c r="BK136" i="7"/>
  <c r="J193" i="7"/>
  <c r="BK164" i="8"/>
  <c r="J91" i="10"/>
  <c r="J242" i="10"/>
  <c r="BK188" i="10"/>
  <c r="BK164" i="11"/>
  <c r="BK88" i="11"/>
  <c r="J92" i="12"/>
  <c r="J138" i="3"/>
  <c r="BK104" i="3"/>
  <c r="J390" i="4"/>
  <c r="BK252" i="4"/>
  <c r="J398" i="4"/>
  <c r="J121" i="5"/>
  <c r="BK91" i="6"/>
  <c r="BK209" i="7"/>
  <c r="BK277" i="7"/>
  <c r="J228" i="10"/>
  <c r="J305" i="10"/>
  <c r="BK80" i="12"/>
  <c r="BK98" i="14"/>
  <c r="BK128" i="3"/>
  <c r="BK382" i="4"/>
  <c r="BK432" i="4"/>
  <c r="J415" i="4"/>
  <c r="J200" i="5"/>
  <c r="BK133" i="5"/>
  <c r="BK261" i="7"/>
  <c r="J130" i="7"/>
  <c r="BK109" i="8"/>
  <c r="BK196" i="9"/>
  <c r="BK220" i="10"/>
  <c r="BK347" i="10"/>
  <c r="BK140" i="11"/>
  <c r="BK161" i="3"/>
  <c r="J284" i="4"/>
  <c r="BK196" i="4"/>
  <c r="BK112" i="6"/>
  <c r="J177" i="7"/>
  <c r="BK135" i="9"/>
  <c r="J250" i="10"/>
  <c r="J200" i="10"/>
  <c r="BK99" i="3"/>
  <c r="J191" i="5"/>
  <c r="J140" i="5"/>
  <c r="BK151" i="7"/>
  <c r="J265" i="7"/>
  <c r="BK188" i="9"/>
  <c r="J351" i="10"/>
  <c r="BK196" i="10"/>
  <c r="BK109" i="11"/>
  <c r="BK88" i="3"/>
  <c r="BK221" i="7"/>
  <c r="J217" i="7"/>
  <c r="J202" i="9"/>
  <c r="BK91" i="11"/>
  <c r="J148" i="3"/>
  <c r="BK266" i="4"/>
  <c r="BK130" i="5"/>
  <c r="BK143" i="6"/>
  <c r="BK126" i="9"/>
  <c r="J326" i="10"/>
  <c r="J142" i="10"/>
  <c r="J107" i="14"/>
  <c r="BK136" i="3"/>
  <c r="BK163" i="4"/>
  <c r="BK419" i="4"/>
  <c r="J94" i="6"/>
  <c r="J253" i="7"/>
  <c r="BK154" i="7"/>
  <c r="J124" i="7"/>
  <c r="J160" i="8"/>
  <c r="J91" i="9"/>
  <c r="J274" i="10"/>
  <c r="BK322" i="10"/>
  <c r="J80" i="13"/>
  <c r="BK398" i="4"/>
  <c r="J220" i="4"/>
  <c r="J112" i="5"/>
  <c r="BK94" i="7"/>
  <c r="J168" i="10"/>
  <c r="BK95" i="12"/>
  <c r="J368" i="4"/>
  <c r="J169" i="4"/>
  <c r="BK165" i="6"/>
  <c r="BK106" i="8"/>
  <c r="J112" i="10"/>
  <c r="BK282" i="10"/>
  <c r="J88" i="3"/>
  <c r="BK378" i="4"/>
  <c r="BK415" i="4"/>
  <c r="BK109" i="5"/>
  <c r="J112" i="6"/>
  <c r="J244" i="4"/>
  <c r="J85" i="6"/>
  <c r="BK145" i="7"/>
  <c r="BK112" i="8"/>
  <c r="J309" i="10"/>
  <c r="BK254" i="10"/>
  <c r="BK148" i="2"/>
  <c r="J113" i="3"/>
  <c r="BK144" i="3"/>
  <c r="BK401" i="4"/>
  <c r="J208" i="4"/>
  <c r="J312" i="4"/>
  <c r="J236" i="4"/>
  <c r="J128" i="6"/>
  <c r="BK162" i="7"/>
  <c r="BK237" i="7"/>
  <c r="J192" i="9"/>
  <c r="BK250" i="10"/>
  <c r="J318" i="10"/>
  <c r="BK152" i="11"/>
  <c r="J80" i="12"/>
  <c r="BK86" i="14"/>
  <c r="J111" i="3"/>
  <c r="BK154" i="4"/>
  <c r="J276" i="4"/>
  <c r="BK209" i="5"/>
  <c r="J100" i="7"/>
  <c r="BK165" i="7"/>
  <c r="BK350" i="7"/>
  <c r="BK333" i="7"/>
  <c r="J103" i="8"/>
  <c r="J177" i="9"/>
  <c r="BK154" i="10"/>
  <c r="J294" i="10"/>
  <c r="J97" i="11"/>
  <c r="J115" i="12"/>
  <c r="BK101" i="13"/>
  <c r="BK181" i="3"/>
  <c r="J181" i="3"/>
  <c r="BK352" i="4"/>
  <c r="J109" i="4"/>
  <c r="J124" i="2"/>
  <c r="J252" i="4"/>
  <c r="J432" i="4"/>
  <c r="J132" i="6"/>
  <c r="J143" i="6"/>
  <c r="BK245" i="7"/>
  <c r="AS54" i="1"/>
  <c r="J163" i="6"/>
  <c r="J213" i="7"/>
  <c r="BK112" i="7"/>
  <c r="J91" i="7"/>
  <c r="J165" i="9"/>
  <c r="BK343" i="10"/>
  <c r="BK242" i="10"/>
  <c r="BK98" i="13"/>
  <c r="BK189" i="3"/>
  <c r="J348" i="4"/>
  <c r="J360" i="4"/>
  <c r="J91" i="4"/>
  <c r="BK88" i="5"/>
  <c r="BK106" i="6"/>
  <c r="J312" i="7"/>
  <c r="J115" i="7"/>
  <c r="J100" i="8"/>
  <c r="J148" i="10"/>
  <c r="BK111" i="9"/>
  <c r="BK97" i="10"/>
  <c r="BK216" i="10"/>
  <c r="J179" i="11"/>
  <c r="BK106" i="11"/>
  <c r="J256" i="4"/>
  <c r="J374" i="4"/>
  <c r="BK191" i="5"/>
  <c r="J147" i="6"/>
  <c r="J205" i="7"/>
  <c r="BK175" i="8"/>
  <c r="J184" i="9"/>
  <c r="BK212" i="10"/>
  <c r="BK278" i="10"/>
  <c r="J86" i="13"/>
  <c r="BK195" i="3"/>
  <c r="BK115" i="7"/>
  <c r="BK88" i="8"/>
  <c r="J168" i="11"/>
  <c r="BK150" i="2"/>
  <c r="J97" i="3"/>
  <c r="J336" i="4"/>
  <c r="J85" i="4"/>
  <c r="J100" i="6"/>
  <c r="BK102" i="9"/>
  <c r="J157" i="10"/>
  <c r="BK156" i="11"/>
  <c r="BK89" i="14"/>
  <c r="BK112" i="2"/>
  <c r="BK328" i="4"/>
  <c r="BK244" i="4"/>
  <c r="J216" i="4"/>
  <c r="J183" i="5"/>
  <c r="J371" i="7"/>
  <c r="BK324" i="7"/>
  <c r="J106" i="8"/>
  <c r="BK143" i="9"/>
  <c r="J162" i="9"/>
  <c r="J176" i="10"/>
  <c r="BK118" i="10"/>
  <c r="J181" i="11"/>
  <c r="J92" i="14"/>
  <c r="BK90" i="3"/>
  <c r="J118" i="5"/>
  <c r="BK136" i="6"/>
  <c r="BK111" i="3"/>
  <c r="J150" i="3"/>
  <c r="J97" i="4"/>
  <c r="BK184" i="4"/>
  <c r="BK176" i="5"/>
  <c r="BK351" i="10"/>
  <c r="BK85" i="11"/>
  <c r="BK124" i="2"/>
  <c r="J185" i="3"/>
  <c r="BK95" i="3"/>
  <c r="BK188" i="4"/>
  <c r="BK270" i="4"/>
  <c r="J142" i="4"/>
  <c r="BK274" i="4"/>
  <c r="J100" i="4"/>
  <c r="BK97" i="6"/>
  <c r="J225" i="7"/>
  <c r="BK177" i="7"/>
  <c r="BK301" i="7"/>
  <c r="J127" i="8"/>
  <c r="J100" i="9"/>
  <c r="BK123" i="9"/>
  <c r="J297" i="10"/>
  <c r="J140" i="11"/>
  <c r="BK80" i="3"/>
  <c r="J204" i="4"/>
  <c r="J411" i="4"/>
  <c r="BK103" i="5"/>
  <c r="BK269" i="7"/>
  <c r="BK127" i="7"/>
  <c r="BK141" i="8"/>
  <c r="J111" i="9"/>
  <c r="J423" i="4"/>
  <c r="BK183" i="3"/>
  <c r="BK169" i="4"/>
  <c r="BK200" i="5"/>
  <c r="BK157" i="6"/>
  <c r="J185" i="7"/>
  <c r="J367" i="7"/>
  <c r="BK169" i="9"/>
  <c r="J270" i="10"/>
  <c r="BK94" i="11"/>
  <c r="J111" i="12"/>
  <c r="BK152" i="3"/>
  <c r="J201" i="3"/>
  <c r="BK296" i="4"/>
  <c r="J356" i="4"/>
  <c r="J206" i="5"/>
  <c r="J293" i="7"/>
  <c r="J359" i="7"/>
  <c r="BK94" i="8"/>
  <c r="BK145" i="8"/>
  <c r="BK334" i="10"/>
  <c r="BK118" i="11"/>
  <c r="BK138" i="3"/>
  <c r="BK101" i="3"/>
  <c r="J160" i="4"/>
  <c r="BK127" i="5"/>
  <c r="BK121" i="6"/>
  <c r="J333" i="7"/>
  <c r="J97" i="9"/>
  <c r="J232" i="10"/>
  <c r="J258" i="10"/>
  <c r="BK83" i="12"/>
  <c r="J103" i="2"/>
  <c r="J228" i="4"/>
  <c r="BK118" i="5"/>
  <c r="BK91" i="7"/>
  <c r="BK184" i="9"/>
  <c r="J278" i="10"/>
  <c r="BK100" i="10"/>
  <c r="BK83" i="14"/>
  <c r="J139" i="4"/>
  <c r="BK196" i="5"/>
  <c r="J112" i="7"/>
  <c r="BK363" i="7"/>
  <c r="BK149" i="8"/>
  <c r="BK121" i="10"/>
  <c r="BK144" i="11"/>
  <c r="J146" i="3"/>
  <c r="J97" i="6"/>
  <c r="J186" i="8"/>
  <c r="J144" i="2"/>
  <c r="BK142" i="4"/>
  <c r="J308" i="4"/>
  <c r="BK106" i="5"/>
  <c r="J324" i="7"/>
  <c r="BK367" i="7"/>
  <c r="BK100" i="5"/>
  <c r="J301" i="7"/>
  <c r="BK285" i="7"/>
  <c r="J216" i="10"/>
  <c r="J156" i="3"/>
  <c r="BK324" i="4"/>
  <c r="J166" i="4"/>
  <c r="J173" i="8"/>
  <c r="J101" i="14"/>
  <c r="BK136" i="4"/>
  <c r="BK364" i="4"/>
  <c r="BK91" i="5"/>
  <c r="BK134" i="3"/>
  <c r="J212" i="4"/>
  <c r="J109" i="6"/>
  <c r="J85" i="7"/>
  <c r="BK115" i="10"/>
  <c r="BK328" i="10"/>
  <c r="BK85" i="2"/>
  <c r="BK236" i="4"/>
  <c r="J106" i="4"/>
  <c r="BK128" i="6"/>
  <c r="J257" i="7"/>
  <c r="J164" i="10"/>
  <c r="J344" i="4"/>
  <c r="J112" i="4"/>
  <c r="J151" i="7"/>
  <c r="J181" i="8"/>
  <c r="BK228" i="10"/>
  <c r="BK113" i="14"/>
  <c r="J199" i="3"/>
  <c r="J124" i="5"/>
  <c r="J261" i="7"/>
  <c r="BK124" i="8"/>
  <c r="J339" i="10"/>
  <c r="BK121" i="2"/>
  <c r="J258" i="4"/>
  <c r="J148" i="5"/>
  <c r="BK354" i="7"/>
  <c r="J149" i="8"/>
  <c r="J208" i="10"/>
  <c r="BK92" i="14"/>
  <c r="BK178" i="4"/>
  <c r="J100" i="5"/>
  <c r="BK189" i="7"/>
  <c r="J235" i="10"/>
  <c r="J334" i="10"/>
  <c r="J118" i="11"/>
  <c r="BK94" i="2"/>
  <c r="J193" i="3"/>
  <c r="J172" i="5"/>
  <c r="BK118" i="6"/>
  <c r="BK293" i="7"/>
  <c r="BK148" i="10"/>
  <c r="J262" i="10"/>
  <c r="J100" i="11"/>
  <c r="J86" i="12"/>
  <c r="J203" i="3"/>
  <c r="BK103" i="4"/>
  <c r="J91" i="5"/>
  <c r="J221" i="7"/>
  <c r="J269" i="7"/>
  <c r="BK160" i="8"/>
  <c r="BK173" i="9"/>
  <c r="J282" i="10"/>
  <c r="BK290" i="10"/>
  <c r="BK181" i="11"/>
  <c r="J140" i="3"/>
  <c r="J91" i="6"/>
  <c r="BK356" i="7"/>
  <c r="BK132" i="11"/>
  <c r="BK148" i="3"/>
  <c r="J364" i="4"/>
  <c r="J179" i="5"/>
  <c r="BK121" i="7"/>
  <c r="J312" i="10"/>
  <c r="J115" i="11"/>
  <c r="BK101" i="14"/>
  <c r="BK191" i="3"/>
  <c r="J148" i="4"/>
  <c r="BK85" i="4"/>
  <c r="J266" i="4"/>
  <c r="BK204" i="5"/>
  <c r="J106" i="6"/>
  <c r="BK316" i="7"/>
  <c r="J169" i="7"/>
  <c r="BK342" i="7"/>
  <c r="J88" i="8"/>
  <c r="J141" i="9"/>
  <c r="BK94" i="10"/>
  <c r="J301" i="10"/>
  <c r="J136" i="10"/>
  <c r="J103" i="12"/>
  <c r="J98" i="14"/>
  <c r="J158" i="3"/>
  <c r="BK316" i="4"/>
  <c r="J160" i="5"/>
  <c r="J139" i="7"/>
  <c r="J88" i="9"/>
  <c r="J85" i="11"/>
  <c r="J92" i="13"/>
  <c r="BK156" i="3"/>
  <c r="J440" i="4"/>
  <c r="BK85" i="5"/>
  <c r="BK100" i="8"/>
  <c r="BK262" i="10"/>
  <c r="J115" i="2"/>
  <c r="J144" i="3"/>
  <c r="BK292" i="4"/>
  <c r="J292" i="4"/>
  <c r="J136" i="5"/>
  <c r="BK100" i="6"/>
  <c r="J154" i="3"/>
  <c r="BK407" i="4"/>
  <c r="BK289" i="7"/>
  <c r="BK118" i="7"/>
  <c r="J146" i="9"/>
  <c r="BK168" i="11"/>
  <c r="BK89" i="12"/>
  <c r="BK147" i="6"/>
  <c r="BK139" i="7"/>
  <c r="BK359" i="7"/>
  <c r="J157" i="8"/>
  <c r="J158" i="9"/>
  <c r="BK177" i="9"/>
  <c r="BK200" i="10"/>
  <c r="J144" i="11"/>
  <c r="BK86" i="3"/>
  <c r="J94" i="4"/>
  <c r="J436" i="4"/>
  <c r="BK179" i="5"/>
  <c r="BK320" i="7"/>
  <c r="J229" i="7"/>
  <c r="BK88" i="7"/>
  <c r="J249" i="7"/>
  <c r="J82" i="9"/>
  <c r="BK305" i="10"/>
  <c r="BK187" i="11"/>
  <c r="BK113" i="12"/>
  <c r="BK109" i="2"/>
  <c r="BK126" i="3"/>
  <c r="J280" i="4"/>
  <c r="BK130" i="2"/>
  <c r="J86" i="3"/>
  <c r="BK404" i="4"/>
  <c r="J127" i="5"/>
  <c r="BK157" i="7"/>
  <c r="J118" i="7"/>
  <c r="BK115" i="8"/>
  <c r="BK274" i="10"/>
  <c r="J180" i="10"/>
  <c r="BK177" i="11"/>
  <c r="BK86" i="13"/>
  <c r="BK177" i="3"/>
  <c r="BK344" i="4"/>
  <c r="J145" i="4"/>
  <c r="BK86" i="12"/>
  <c r="J163" i="3"/>
  <c r="BK172" i="4"/>
  <c r="BK308" i="4"/>
  <c r="BK172" i="5"/>
  <c r="J165" i="6"/>
  <c r="J162" i="7"/>
  <c r="BK133" i="8"/>
  <c r="BK162" i="9"/>
  <c r="BK246" i="10"/>
  <c r="BK179" i="11"/>
  <c r="BK92" i="12"/>
  <c r="BK127" i="2"/>
  <c r="J101" i="3"/>
  <c r="J117" i="3"/>
  <c r="BK206" i="5"/>
  <c r="BK112" i="5"/>
  <c r="J285" i="7"/>
  <c r="J336" i="7"/>
  <c r="BK117" i="9"/>
  <c r="J212" i="10"/>
  <c r="BK142" i="10"/>
  <c r="J164" i="11"/>
  <c r="BK107" i="12"/>
  <c r="BK146" i="3"/>
  <c r="BK240" i="4"/>
  <c r="BK148" i="5"/>
  <c r="J121" i="6"/>
  <c r="J161" i="6"/>
  <c r="BK130" i="7"/>
  <c r="BK249" i="7"/>
  <c r="J150" i="9"/>
  <c r="BK266" i="10"/>
  <c r="BK208" i="10"/>
  <c r="BK91" i="10"/>
  <c r="BK99" i="12"/>
  <c r="BK228" i="4"/>
  <c r="J148" i="7"/>
  <c r="BK146" i="9"/>
  <c r="J121" i="10"/>
  <c r="BK118" i="2"/>
  <c r="J95" i="3"/>
  <c r="BK192" i="4"/>
  <c r="J164" i="5"/>
  <c r="J277" i="7"/>
  <c r="BK85" i="10"/>
  <c r="BK80" i="13"/>
  <c r="J112" i="8"/>
  <c r="BK103" i="8"/>
  <c r="BK132" i="9"/>
  <c r="J103" i="10"/>
  <c r="BK139" i="10"/>
  <c r="J88" i="11"/>
  <c r="J89" i="14"/>
  <c r="BK181" i="4"/>
  <c r="BK423" i="4"/>
  <c r="BK160" i="7"/>
  <c r="BK153" i="8"/>
  <c r="J94" i="10"/>
  <c r="J109" i="11"/>
  <c r="BK201" i="3"/>
  <c r="J115" i="4"/>
  <c r="BK386" i="4"/>
  <c r="BK132" i="6"/>
  <c r="J320" i="7"/>
  <c r="J135" i="9"/>
  <c r="J109" i="3"/>
  <c r="BK175" i="3"/>
  <c r="BK304" i="4"/>
  <c r="J316" i="4"/>
  <c r="BK175" i="4"/>
  <c r="J94" i="5"/>
  <c r="J130" i="2"/>
  <c r="BK199" i="3"/>
  <c r="BK133" i="4"/>
  <c r="BK436" i="4"/>
  <c r="J142" i="7"/>
  <c r="J88" i="7"/>
  <c r="J129" i="9"/>
  <c r="J290" i="10"/>
  <c r="J266" i="10"/>
  <c r="BK112" i="11"/>
  <c r="J89" i="12"/>
  <c r="BK106" i="2"/>
  <c r="BK163" i="3"/>
  <c r="BK169" i="3"/>
  <c r="BK320" i="4"/>
  <c r="J378" i="4"/>
  <c r="J324" i="4"/>
  <c r="BK212" i="4"/>
  <c r="BK97" i="5"/>
  <c r="BK142" i="7"/>
  <c r="BK91" i="8"/>
  <c r="BK168" i="10"/>
  <c r="BK172" i="11"/>
  <c r="J120" i="3"/>
  <c r="BK88" i="4"/>
  <c r="J88" i="4"/>
  <c r="BK173" i="7"/>
  <c r="BK201" i="7"/>
  <c r="J173" i="9"/>
  <c r="BK103" i="11"/>
  <c r="J181" i="4"/>
  <c r="BK265" i="7"/>
  <c r="J179" i="8"/>
  <c r="BK315" i="10"/>
  <c r="J126" i="9"/>
  <c r="J194" i="9"/>
  <c r="BK127" i="10"/>
  <c r="BK318" i="10"/>
  <c r="J128" i="11"/>
  <c r="J98" i="13"/>
  <c r="J191" i="3"/>
  <c r="J85" i="5"/>
  <c r="BK197" i="7"/>
  <c r="BK127" i="8"/>
  <c r="J143" i="9"/>
  <c r="J151" i="10"/>
  <c r="J106" i="11"/>
  <c r="J189" i="3"/>
  <c r="BK124" i="5"/>
  <c r="BK85" i="6"/>
  <c r="BK185" i="7"/>
  <c r="J115" i="8"/>
  <c r="J347" i="10"/>
  <c r="J187" i="11"/>
  <c r="J177" i="3"/>
  <c r="BK330" i="7"/>
  <c r="J148" i="11"/>
  <c r="J163" i="4"/>
  <c r="J130" i="4"/>
  <c r="BK138" i="9"/>
  <c r="BK103" i="7"/>
  <c r="J141" i="8"/>
  <c r="BK85" i="9"/>
  <c r="J342" i="7"/>
  <c r="J97" i="10"/>
  <c r="BK150" i="3"/>
  <c r="J288" i="4"/>
  <c r="J97" i="5"/>
  <c r="J105" i="9"/>
  <c r="J286" i="10"/>
  <c r="BK117" i="3"/>
  <c r="J184" i="4"/>
  <c r="J421" i="4"/>
  <c r="J204" i="5"/>
  <c r="J148" i="2"/>
  <c r="BK179" i="3"/>
  <c r="J127" i="7"/>
  <c r="BK177" i="8"/>
  <c r="BK192" i="9"/>
  <c r="J130" i="10"/>
  <c r="J156" i="11"/>
  <c r="J152" i="3"/>
  <c r="J179" i="3"/>
  <c r="BK151" i="4"/>
  <c r="BK94" i="4"/>
  <c r="BK304" i="7"/>
  <c r="J97" i="7"/>
  <c r="J175" i="8"/>
  <c r="BK130" i="8"/>
  <c r="J198" i="9"/>
  <c r="J238" i="10"/>
  <c r="BK133" i="10"/>
  <c r="BK115" i="12"/>
  <c r="BK110" i="14"/>
  <c r="J83" i="3"/>
  <c r="BK130" i="4"/>
  <c r="BK112" i="4"/>
  <c r="BK140" i="5"/>
  <c r="J118" i="6"/>
  <c r="J316" i="7"/>
  <c r="J189" i="7"/>
  <c r="J168" i="8"/>
  <c r="J169" i="9"/>
  <c r="J115" i="10"/>
  <c r="J172" i="11"/>
  <c r="BK115" i="11"/>
  <c r="BK89" i="13"/>
  <c r="BK103" i="2"/>
  <c r="BK140" i="3"/>
  <c r="J124" i="4"/>
  <c r="J89" i="2"/>
  <c r="BK142" i="3"/>
  <c r="BK145" i="4"/>
  <c r="BK288" i="4"/>
  <c r="J157" i="6"/>
  <c r="J88" i="6"/>
  <c r="J273" i="7"/>
  <c r="J136" i="7"/>
  <c r="BK312" i="7"/>
  <c r="J121" i="8"/>
  <c r="BK192" i="10"/>
  <c r="BK258" i="10"/>
  <c r="BK176" i="10"/>
  <c r="J136" i="11"/>
  <c r="BK95" i="14"/>
  <c r="J97" i="2"/>
  <c r="J132" i="3"/>
  <c r="J404" i="4"/>
  <c r="J425" i="4"/>
  <c r="BK109" i="6"/>
  <c r="J327" i="7"/>
  <c r="BK352" i="7"/>
  <c r="J94" i="8"/>
  <c r="J188" i="9"/>
  <c r="J322" i="10"/>
  <c r="J127" i="10"/>
  <c r="J86" i="14"/>
  <c r="BK166" i="3"/>
  <c r="BK258" i="4"/>
  <c r="BK204" i="4"/>
  <c r="J178" i="4"/>
  <c r="BK156" i="5"/>
  <c r="J82" i="6"/>
  <c r="BK163" i="6"/>
  <c r="J209" i="7"/>
  <c r="BK118" i="8"/>
  <c r="J88" i="10"/>
  <c r="J204" i="10"/>
  <c r="J127" i="2"/>
  <c r="J197" i="3"/>
  <c r="BK115" i="4"/>
  <c r="J109" i="5"/>
  <c r="BK193" i="7"/>
  <c r="BK108" i="9"/>
  <c r="BK330" i="10"/>
  <c r="BK145" i="10"/>
  <c r="J160" i="11"/>
  <c r="J113" i="14"/>
  <c r="J296" i="4"/>
  <c r="BK106" i="4"/>
  <c r="BK193" i="3"/>
  <c r="J340" i="4"/>
  <c r="BK181" i="7"/>
  <c r="BK124" i="11"/>
  <c r="J118" i="2"/>
  <c r="J173" i="3"/>
  <c r="J248" i="4"/>
  <c r="J88" i="5"/>
  <c r="BK115" i="6"/>
  <c r="BK339" i="10"/>
  <c r="BK88" i="10"/>
  <c r="J137" i="2"/>
  <c r="J175" i="3"/>
  <c r="J175" i="4"/>
  <c r="BK152" i="5"/>
  <c r="J154" i="6"/>
  <c r="BK124" i="7"/>
  <c r="J354" i="7"/>
  <c r="BK85" i="8"/>
  <c r="J117" i="9"/>
  <c r="BK82" i="9"/>
  <c r="BK301" i="10"/>
  <c r="BK184" i="10"/>
  <c r="J132" i="11"/>
  <c r="J95" i="13"/>
  <c r="J187" i="3"/>
  <c r="BK139" i="4"/>
  <c r="BK124" i="6"/>
  <c r="BK253" i="7"/>
  <c r="BK297" i="10"/>
  <c r="BK111" i="12"/>
  <c r="J136" i="3"/>
  <c r="BK187" i="3"/>
  <c r="BK115" i="5"/>
  <c r="J85" i="9"/>
  <c r="BK89" i="2"/>
  <c r="BK336" i="4"/>
  <c r="BK97" i="4"/>
  <c r="BK164" i="5"/>
  <c r="J130" i="5"/>
  <c r="BK154" i="6"/>
  <c r="J107" i="3"/>
  <c r="BK346" i="7"/>
  <c r="J85" i="8"/>
  <c r="BK158" i="9"/>
  <c r="BK224" i="10"/>
  <c r="J100" i="10"/>
  <c r="J185" i="11"/>
  <c r="BK121" i="11"/>
  <c r="J133" i="2"/>
  <c r="BK97" i="3"/>
  <c r="BK390" i="4"/>
  <c r="J136" i="4"/>
  <c r="J115" i="6"/>
  <c r="J132" i="9"/>
  <c r="BK83" i="13"/>
  <c r="BK356" i="4"/>
  <c r="BK94" i="6"/>
  <c r="J97" i="8"/>
  <c r="BK164" i="10"/>
  <c r="BK133" i="2"/>
  <c r="BK220" i="4"/>
  <c r="J209" i="5"/>
  <c r="J241" i="7"/>
  <c r="J154" i="10"/>
  <c r="BK238" i="10"/>
  <c r="J169" i="3"/>
  <c r="BK166" i="4"/>
  <c r="J154" i="7"/>
  <c r="BK120" i="9"/>
  <c r="BK107" i="14"/>
  <c r="BK157" i="4"/>
  <c r="BK121" i="4"/>
  <c r="J356" i="7"/>
  <c r="BK114" i="9"/>
  <c r="J196" i="9"/>
  <c r="J172" i="10"/>
  <c r="BK172" i="10"/>
  <c r="BK185" i="11"/>
  <c r="J95" i="14"/>
  <c r="J183" i="3"/>
  <c r="BK340" i="4"/>
  <c r="J133" i="5"/>
  <c r="J350" i="7"/>
  <c r="J180" i="9"/>
  <c r="J181" i="7"/>
  <c r="BK141" i="9"/>
  <c r="J106" i="10"/>
  <c r="J99" i="12"/>
  <c r="J300" i="4"/>
  <c r="J102" i="9"/>
  <c r="J195" i="3"/>
  <c r="J133" i="4"/>
  <c r="J328" i="4"/>
  <c r="J165" i="7"/>
  <c r="J145" i="10"/>
  <c r="J107" i="12"/>
  <c r="J85" i="2"/>
  <c r="J126" i="3"/>
  <c r="BK440" i="4"/>
  <c r="BK121" i="5"/>
  <c r="BK339" i="7"/>
  <c r="J363" i="7"/>
  <c r="J109" i="8"/>
  <c r="BK121" i="8"/>
  <c r="J192" i="10"/>
  <c r="J336" i="10"/>
  <c r="J121" i="11"/>
  <c r="J118" i="4"/>
  <c r="BK160" i="5"/>
  <c r="BK97" i="7"/>
  <c r="BK103" i="10"/>
  <c r="BK104" i="14"/>
  <c r="BK428" i="4"/>
  <c r="BK168" i="5"/>
  <c r="J114" i="9"/>
  <c r="J140" i="2"/>
  <c r="BK185" i="3"/>
  <c r="J274" i="4"/>
  <c r="J202" i="5"/>
  <c r="J151" i="6"/>
  <c r="BK118" i="4"/>
  <c r="J201" i="7"/>
  <c r="BK173" i="8"/>
  <c r="J118" i="10"/>
  <c r="J160" i="10"/>
  <c r="BK115" i="2"/>
  <c r="J99" i="3"/>
  <c r="BK200" i="4"/>
  <c r="J407" i="4"/>
  <c r="BK144" i="5"/>
  <c r="BK229" i="7"/>
  <c r="J133" i="10"/>
  <c r="J80" i="14"/>
  <c r="BK348" i="4"/>
  <c r="J196" i="4"/>
  <c r="BK169" i="6"/>
  <c r="BK106" i="7"/>
  <c r="J91" i="8"/>
  <c r="BK91" i="9"/>
  <c r="J224" i="10"/>
  <c r="BK144" i="2"/>
  <c r="BK262" i="4"/>
  <c r="J94" i="2"/>
  <c r="BK394" i="4"/>
  <c r="BK103" i="6"/>
  <c r="BK273" i="7"/>
  <c r="BK186" i="8"/>
  <c r="BK154" i="9"/>
  <c r="J220" i="10"/>
  <c r="BK80" i="14"/>
  <c r="BK158" i="3"/>
  <c r="J128" i="3"/>
  <c r="J240" i="4"/>
  <c r="J169" i="6"/>
  <c r="BK109" i="7"/>
  <c r="J308" i="7"/>
  <c r="J123" i="9"/>
  <c r="J188" i="10"/>
  <c r="J177" i="11"/>
  <c r="J109" i="2"/>
  <c r="J157" i="4"/>
  <c r="J115" i="5"/>
  <c r="BK241" i="7"/>
  <c r="J246" i="10"/>
  <c r="J190" i="11"/>
  <c r="J104" i="14"/>
  <c r="J151" i="4"/>
  <c r="J176" i="5"/>
  <c r="J103" i="5"/>
  <c r="BK327" i="7"/>
  <c r="J157" i="7"/>
  <c r="BK308" i="7"/>
  <c r="BK94" i="9"/>
  <c r="BK160" i="10"/>
  <c r="BK232" i="10"/>
  <c r="BK92" i="3"/>
  <c r="J428" i="4"/>
  <c r="J281" i="7"/>
  <c r="J109" i="10"/>
  <c r="BK103" i="12"/>
  <c r="BK332" i="4"/>
  <c r="J192" i="4"/>
  <c r="BK157" i="8"/>
  <c r="BK100" i="11"/>
  <c r="J106" i="2"/>
  <c r="J142" i="3"/>
  <c r="J304" i="4"/>
  <c r="BK300" i="4"/>
  <c r="BK151" i="6"/>
  <c r="BK136" i="11"/>
  <c r="BK197" i="3"/>
  <c r="J419" i="4"/>
  <c r="BK148" i="4"/>
  <c r="BK281" i="7"/>
  <c r="J133" i="8"/>
  <c r="J94" i="11"/>
  <c r="J89" i="13"/>
  <c r="J92" i="3"/>
  <c r="BK91" i="4"/>
  <c r="BK140" i="6"/>
  <c r="J112" i="2"/>
  <c r="BK83" i="3"/>
  <c r="J173" i="7"/>
  <c r="BK97" i="9"/>
  <c r="BK151" i="10"/>
  <c r="BK204" i="10"/>
  <c r="BK128" i="11"/>
  <c r="BK85" i="7"/>
  <c r="BK235" i="10"/>
  <c r="J80" i="3"/>
  <c r="BK216" i="4"/>
  <c r="J339" i="7"/>
  <c r="J297" i="7"/>
  <c r="J254" i="10"/>
  <c r="J110" i="14"/>
  <c r="BK120" i="3"/>
  <c r="J200" i="4"/>
  <c r="J103" i="6"/>
  <c r="BK336" i="7"/>
  <c r="J124" i="8"/>
  <c r="BK92" i="13"/>
  <c r="J104" i="3"/>
  <c r="J394" i="4"/>
  <c r="J106" i="5"/>
  <c r="J197" i="7"/>
  <c r="J130" i="8"/>
  <c r="J94" i="9"/>
  <c r="BK180" i="10"/>
  <c r="BK112" i="10"/>
  <c r="J83" i="14"/>
  <c r="J171" i="3"/>
  <c r="J103" i="4"/>
  <c r="J152" i="5"/>
  <c r="J352" i="7"/>
  <c r="J138" i="9"/>
  <c r="BK270" i="10"/>
  <c r="J343" i="10"/>
  <c r="J83" i="13"/>
  <c r="BK123" i="3"/>
  <c r="BK100" i="4"/>
  <c r="J144" i="5"/>
  <c r="BK88" i="6"/>
  <c r="J304" i="7"/>
  <c r="BK97" i="8"/>
  <c r="J120" i="9"/>
  <c r="J196" i="10"/>
  <c r="J124" i="10"/>
  <c r="BK124" i="4"/>
  <c r="BK179" i="8"/>
  <c r="J113" i="12"/>
  <c r="J166" i="3"/>
  <c r="BK232" i="4"/>
  <c r="BK374" i="4"/>
  <c r="J401" i="4"/>
  <c r="J145" i="7"/>
  <c r="J289" i="7"/>
  <c r="J164" i="8"/>
  <c r="BK202" i="9"/>
  <c r="J139" i="10"/>
  <c r="BK95" i="13"/>
  <c r="BK284" i="4"/>
  <c r="BK256" i="4"/>
  <c r="J124" i="6"/>
  <c r="J160" i="7"/>
  <c r="BK106" i="10"/>
  <c r="BK154" i="3"/>
  <c r="BK312" i="4"/>
  <c r="BK411" i="4"/>
  <c r="BK181" i="8"/>
  <c r="BK326" i="10"/>
  <c r="BK132" i="3"/>
  <c r="BK160" i="4"/>
  <c r="J224" i="4"/>
  <c r="J156" i="5"/>
  <c r="BK100" i="2"/>
  <c r="BK107" i="3"/>
  <c r="J270" i="4"/>
  <c r="J137" i="8"/>
  <c r="BK180" i="9"/>
  <c r="BK109" i="10"/>
  <c r="P84" i="4" l="1"/>
  <c r="T410" i="4"/>
  <c r="T139" i="5"/>
  <c r="T358" i="7"/>
  <c r="P84" i="8"/>
  <c r="BK81" i="9"/>
  <c r="J81" i="9" s="1"/>
  <c r="J60" i="9" s="1"/>
  <c r="T84" i="10"/>
  <c r="BK84" i="11"/>
  <c r="J84" i="11" s="1"/>
  <c r="J60" i="11" s="1"/>
  <c r="T176" i="11"/>
  <c r="BK79" i="12"/>
  <c r="J79" i="12"/>
  <c r="J30" i="12" s="1"/>
  <c r="J59" i="12"/>
  <c r="T187" i="4"/>
  <c r="R195" i="5"/>
  <c r="T81" i="6"/>
  <c r="T80" i="6"/>
  <c r="R341" i="7"/>
  <c r="BK136" i="8"/>
  <c r="J136" i="8" s="1"/>
  <c r="J61" i="8" s="1"/>
  <c r="T81" i="9"/>
  <c r="T80" i="9" s="1"/>
  <c r="P163" i="10"/>
  <c r="BK143" i="2"/>
  <c r="J143" i="2" s="1"/>
  <c r="J63" i="2" s="1"/>
  <c r="T84" i="4"/>
  <c r="T427" i="4"/>
  <c r="T195" i="5"/>
  <c r="BK164" i="7"/>
  <c r="J164" i="7" s="1"/>
  <c r="J61" i="7" s="1"/>
  <c r="BK172" i="8"/>
  <c r="J172" i="8"/>
  <c r="J62" i="8" s="1"/>
  <c r="R338" i="10"/>
  <c r="BK84" i="2"/>
  <c r="J84" i="2" s="1"/>
  <c r="J60" i="2" s="1"/>
  <c r="BK136" i="2"/>
  <c r="BK83" i="2" s="1"/>
  <c r="J83" i="2" s="1"/>
  <c r="J59" i="2" s="1"/>
  <c r="P410" i="4"/>
  <c r="T84" i="7"/>
  <c r="T341" i="7"/>
  <c r="P172" i="8"/>
  <c r="P338" i="10"/>
  <c r="T84" i="11"/>
  <c r="T127" i="11"/>
  <c r="T79" i="12"/>
  <c r="T84" i="2"/>
  <c r="P143" i="2"/>
  <c r="BK84" i="4"/>
  <c r="J84" i="4" s="1"/>
  <c r="J60" i="4" s="1"/>
  <c r="BK427" i="4"/>
  <c r="R139" i="5"/>
  <c r="R83" i="5" s="1"/>
  <c r="R84" i="7"/>
  <c r="P341" i="7"/>
  <c r="T136" i="8"/>
  <c r="P84" i="11"/>
  <c r="R79" i="12"/>
  <c r="BK93" i="2"/>
  <c r="J93" i="2" s="1"/>
  <c r="J61" i="2" s="1"/>
  <c r="T143" i="2"/>
  <c r="R84" i="4"/>
  <c r="P427" i="4"/>
  <c r="BK139" i="5"/>
  <c r="P136" i="8"/>
  <c r="P321" i="10"/>
  <c r="P176" i="11"/>
  <c r="P164" i="7"/>
  <c r="P83" i="7" s="1"/>
  <c r="AU60" i="1" s="1"/>
  <c r="T84" i="8"/>
  <c r="R84" i="10"/>
  <c r="T338" i="10"/>
  <c r="P84" i="10"/>
  <c r="BK176" i="11"/>
  <c r="J176" i="11"/>
  <c r="J62" i="11" s="1"/>
  <c r="T93" i="2"/>
  <c r="BK410" i="4"/>
  <c r="J410" i="4"/>
  <c r="J62" i="4" s="1"/>
  <c r="R84" i="5"/>
  <c r="T164" i="7"/>
  <c r="BK163" i="10"/>
  <c r="J163" i="10"/>
  <c r="J61" i="10"/>
  <c r="BK338" i="10"/>
  <c r="J338" i="10"/>
  <c r="J63" i="10" s="1"/>
  <c r="R127" i="11"/>
  <c r="R83" i="11" s="1"/>
  <c r="BK84" i="7"/>
  <c r="J84" i="7" s="1"/>
  <c r="J60" i="7" s="1"/>
  <c r="BK358" i="7"/>
  <c r="J358" i="7"/>
  <c r="J63" i="7" s="1"/>
  <c r="T172" i="8"/>
  <c r="R163" i="10"/>
  <c r="R176" i="11"/>
  <c r="R93" i="2"/>
  <c r="T136" i="2"/>
  <c r="R79" i="3"/>
  <c r="P187" i="4"/>
  <c r="P84" i="5"/>
  <c r="R164" i="7"/>
  <c r="R84" i="8"/>
  <c r="BK84" i="10"/>
  <c r="J84" i="10" s="1"/>
  <c r="J60" i="10" s="1"/>
  <c r="P84" i="2"/>
  <c r="R143" i="2"/>
  <c r="T79" i="3"/>
  <c r="R410" i="4"/>
  <c r="BK195" i="5"/>
  <c r="J195" i="5"/>
  <c r="J62" i="5"/>
  <c r="R358" i="7"/>
  <c r="T163" i="10"/>
  <c r="T79" i="13"/>
  <c r="R84" i="2"/>
  <c r="P136" i="2"/>
  <c r="P79" i="3"/>
  <c r="AU56" i="1" s="1"/>
  <c r="BK187" i="4"/>
  <c r="J187" i="4"/>
  <c r="J61" i="4" s="1"/>
  <c r="R427" i="4"/>
  <c r="BK84" i="5"/>
  <c r="J84" i="5" s="1"/>
  <c r="J60" i="5" s="1"/>
  <c r="P195" i="5"/>
  <c r="P81" i="6"/>
  <c r="P80" i="6" s="1"/>
  <c r="AU59" i="1" s="1"/>
  <c r="BK341" i="7"/>
  <c r="J341" i="7"/>
  <c r="J62" i="7" s="1"/>
  <c r="R136" i="8"/>
  <c r="R81" i="9"/>
  <c r="R80" i="9"/>
  <c r="T321" i="10"/>
  <c r="R84" i="11"/>
  <c r="P79" i="13"/>
  <c r="AU66" i="1"/>
  <c r="P79" i="14"/>
  <c r="AU67" i="1"/>
  <c r="T84" i="5"/>
  <c r="T83" i="5" s="1"/>
  <c r="BK84" i="8"/>
  <c r="BK83" i="8" s="1"/>
  <c r="J83" i="8" s="1"/>
  <c r="J59" i="8" s="1"/>
  <c r="BK321" i="10"/>
  <c r="J321" i="10"/>
  <c r="J62" i="10" s="1"/>
  <c r="BK127" i="11"/>
  <c r="J127" i="11"/>
  <c r="J61" i="11" s="1"/>
  <c r="P79" i="12"/>
  <c r="AU65" i="1"/>
  <c r="BK79" i="13"/>
  <c r="J79" i="13" s="1"/>
  <c r="R79" i="14"/>
  <c r="P93" i="2"/>
  <c r="R136" i="2"/>
  <c r="BK79" i="3"/>
  <c r="J79" i="3"/>
  <c r="J30" i="3" s="1"/>
  <c r="J59" i="3"/>
  <c r="R187" i="4"/>
  <c r="P139" i="5"/>
  <c r="BK81" i="6"/>
  <c r="J81" i="6"/>
  <c r="J60" i="6"/>
  <c r="R81" i="6"/>
  <c r="R80" i="6"/>
  <c r="P84" i="7"/>
  <c r="P358" i="7"/>
  <c r="R172" i="8"/>
  <c r="P81" i="9"/>
  <c r="P80" i="9"/>
  <c r="AU62" i="1"/>
  <c r="R321" i="10"/>
  <c r="P127" i="11"/>
  <c r="R79" i="13"/>
  <c r="BK79" i="14"/>
  <c r="J79" i="14" s="1"/>
  <c r="J59" i="14" s="1"/>
  <c r="T79" i="14"/>
  <c r="BK189" i="11"/>
  <c r="J189" i="11" s="1"/>
  <c r="J63" i="11" s="1"/>
  <c r="BK185" i="8"/>
  <c r="J185" i="8"/>
  <c r="J63" i="8"/>
  <c r="BK208" i="5"/>
  <c r="J208" i="5"/>
  <c r="J63" i="5"/>
  <c r="J55" i="14"/>
  <c r="BE80" i="14"/>
  <c r="BE92" i="14"/>
  <c r="BE83" i="14"/>
  <c r="F76" i="14"/>
  <c r="J54" i="14"/>
  <c r="F75" i="14"/>
  <c r="E48" i="14"/>
  <c r="BE89" i="14"/>
  <c r="BE98" i="14"/>
  <c r="J52" i="14"/>
  <c r="BE95" i="14"/>
  <c r="BE107" i="14"/>
  <c r="BE110" i="14"/>
  <c r="BE86" i="14"/>
  <c r="BE101" i="14"/>
  <c r="BE104" i="14"/>
  <c r="BE113" i="14"/>
  <c r="F54" i="13"/>
  <c r="E69" i="13"/>
  <c r="BE80" i="13"/>
  <c r="BE86" i="13"/>
  <c r="BE98" i="13"/>
  <c r="BE101" i="13"/>
  <c r="BE92" i="13"/>
  <c r="BE95" i="13"/>
  <c r="J52" i="13"/>
  <c r="F55" i="13"/>
  <c r="J55" i="13"/>
  <c r="J75" i="13"/>
  <c r="BE83" i="13"/>
  <c r="BE89" i="13"/>
  <c r="J55" i="12"/>
  <c r="BE80" i="12"/>
  <c r="F54" i="12"/>
  <c r="F76" i="12"/>
  <c r="J75" i="12"/>
  <c r="BE86" i="12"/>
  <c r="BE95" i="12"/>
  <c r="BE99" i="12"/>
  <c r="BE103" i="12"/>
  <c r="BE111" i="12"/>
  <c r="BE115" i="12"/>
  <c r="BE83" i="12"/>
  <c r="BE113" i="12"/>
  <c r="E48" i="12"/>
  <c r="J52" i="12"/>
  <c r="BE89" i="12"/>
  <c r="BE92" i="12"/>
  <c r="BE107" i="12"/>
  <c r="BE97" i="11"/>
  <c r="E48" i="11"/>
  <c r="J54" i="11"/>
  <c r="BE109" i="11"/>
  <c r="BE124" i="11"/>
  <c r="BE128" i="11"/>
  <c r="F79" i="11"/>
  <c r="J52" i="11"/>
  <c r="BE121" i="11"/>
  <c r="BE152" i="11"/>
  <c r="BE177" i="11"/>
  <c r="BE187" i="11"/>
  <c r="F55" i="11"/>
  <c r="BE185" i="11"/>
  <c r="BE190" i="11"/>
  <c r="BE179" i="11"/>
  <c r="BE94" i="11"/>
  <c r="BE112" i="11"/>
  <c r="BE115" i="11"/>
  <c r="BE118" i="11"/>
  <c r="BE136" i="11"/>
  <c r="BE140" i="11"/>
  <c r="BE144" i="11"/>
  <c r="BE148" i="11"/>
  <c r="BE172" i="11"/>
  <c r="BE181" i="11"/>
  <c r="BE100" i="11"/>
  <c r="BE103" i="11"/>
  <c r="BE106" i="11"/>
  <c r="BE132" i="11"/>
  <c r="BE156" i="11"/>
  <c r="BE160" i="11"/>
  <c r="BE164" i="11"/>
  <c r="BE168" i="11"/>
  <c r="J55" i="11"/>
  <c r="BE85" i="11"/>
  <c r="BE88" i="11"/>
  <c r="BE91" i="11"/>
  <c r="BE115" i="10"/>
  <c r="BE127" i="10"/>
  <c r="BE145" i="10"/>
  <c r="BE148" i="10"/>
  <c r="BE188" i="10"/>
  <c r="BE250" i="10"/>
  <c r="BE258" i="10"/>
  <c r="BE262" i="10"/>
  <c r="BE330" i="10"/>
  <c r="BE334" i="10"/>
  <c r="F55" i="10"/>
  <c r="BE97" i="10"/>
  <c r="BE154" i="10"/>
  <c r="BE246" i="10"/>
  <c r="BE282" i="10"/>
  <c r="BE315" i="10"/>
  <c r="BE112" i="10"/>
  <c r="BE160" i="10"/>
  <c r="BE339" i="10"/>
  <c r="F54" i="10"/>
  <c r="J77" i="10"/>
  <c r="BE176" i="10"/>
  <c r="BE286" i="10"/>
  <c r="BE301" i="10"/>
  <c r="BE318" i="10"/>
  <c r="BK80" i="9"/>
  <c r="J80" i="9"/>
  <c r="J59" i="9" s="1"/>
  <c r="BE196" i="10"/>
  <c r="BE216" i="10"/>
  <c r="BE238" i="10"/>
  <c r="BE151" i="10"/>
  <c r="BE254" i="10"/>
  <c r="BE336" i="10"/>
  <c r="J80" i="10"/>
  <c r="BE88" i="10"/>
  <c r="BE106" i="10"/>
  <c r="BE121" i="10"/>
  <c r="BE133" i="10"/>
  <c r="BE85" i="10"/>
  <c r="BE118" i="10"/>
  <c r="BE200" i="10"/>
  <c r="BE224" i="10"/>
  <c r="BE294" i="10"/>
  <c r="J79" i="10"/>
  <c r="BE270" i="10"/>
  <c r="BE139" i="10"/>
  <c r="BE204" i="10"/>
  <c r="BE242" i="10"/>
  <c r="BE278" i="10"/>
  <c r="BE312" i="10"/>
  <c r="BE347" i="10"/>
  <c r="BE351" i="10"/>
  <c r="BE130" i="10"/>
  <c r="BE232" i="10"/>
  <c r="BE274" i="10"/>
  <c r="BE290" i="10"/>
  <c r="BE91" i="10"/>
  <c r="BE124" i="10"/>
  <c r="BE136" i="10"/>
  <c r="BE208" i="10"/>
  <c r="BE228" i="10"/>
  <c r="BE235" i="10"/>
  <c r="BE305" i="10"/>
  <c r="BE309" i="10"/>
  <c r="BE322" i="10"/>
  <c r="BE326" i="10"/>
  <c r="BE328" i="10"/>
  <c r="BE343" i="10"/>
  <c r="E73" i="10"/>
  <c r="BE100" i="10"/>
  <c r="BE109" i="10"/>
  <c r="BE157" i="10"/>
  <c r="BE168" i="10"/>
  <c r="BE184" i="10"/>
  <c r="BE220" i="10"/>
  <c r="BE297" i="10"/>
  <c r="BE142" i="10"/>
  <c r="BE164" i="10"/>
  <c r="BE212" i="10"/>
  <c r="BE266" i="10"/>
  <c r="BE94" i="10"/>
  <c r="BE103" i="10"/>
  <c r="BE172" i="10"/>
  <c r="BE180" i="10"/>
  <c r="BE192" i="10"/>
  <c r="E48" i="9"/>
  <c r="BE162" i="9"/>
  <c r="BE184" i="9"/>
  <c r="BE132" i="9"/>
  <c r="BE141" i="9"/>
  <c r="BE158" i="9"/>
  <c r="J54" i="9"/>
  <c r="BE85" i="9"/>
  <c r="BE180" i="9"/>
  <c r="BE196" i="9"/>
  <c r="J52" i="9"/>
  <c r="BE173" i="9"/>
  <c r="BE169" i="9"/>
  <c r="BE202" i="9"/>
  <c r="BE177" i="9"/>
  <c r="BE198" i="9"/>
  <c r="BE82" i="9"/>
  <c r="BE129" i="9"/>
  <c r="BE143" i="9"/>
  <c r="BE138" i="9"/>
  <c r="BE146" i="9"/>
  <c r="F55" i="9"/>
  <c r="F76" i="9"/>
  <c r="BE94" i="9"/>
  <c r="BE97" i="9"/>
  <c r="BE114" i="9"/>
  <c r="BE120" i="9"/>
  <c r="BE123" i="9"/>
  <c r="BE188" i="9"/>
  <c r="BE194" i="9"/>
  <c r="BE91" i="9"/>
  <c r="BE111" i="9"/>
  <c r="BE135" i="9"/>
  <c r="BE150" i="9"/>
  <c r="BE154" i="9"/>
  <c r="BE165" i="9"/>
  <c r="J55" i="9"/>
  <c r="BE88" i="9"/>
  <c r="BE100" i="9"/>
  <c r="BE102" i="9"/>
  <c r="BE105" i="9"/>
  <c r="BE108" i="9"/>
  <c r="BE117" i="9"/>
  <c r="BE126" i="9"/>
  <c r="BE192" i="9"/>
  <c r="E73" i="8"/>
  <c r="BE94" i="8"/>
  <c r="BE115" i="8"/>
  <c r="BE160" i="8"/>
  <c r="BE181" i="8"/>
  <c r="BE106" i="8"/>
  <c r="J54" i="8"/>
  <c r="BE121" i="8"/>
  <c r="BE141" i="8"/>
  <c r="BE153" i="8"/>
  <c r="BE179" i="8"/>
  <c r="BE186" i="8"/>
  <c r="J80" i="8"/>
  <c r="BE127" i="8"/>
  <c r="BE145" i="8"/>
  <c r="BE168" i="8"/>
  <c r="BE177" i="8"/>
  <c r="J77" i="8"/>
  <c r="BE112" i="8"/>
  <c r="BE137" i="8"/>
  <c r="BE149" i="8"/>
  <c r="F54" i="8"/>
  <c r="BE103" i="8"/>
  <c r="BE124" i="8"/>
  <c r="BE130" i="8"/>
  <c r="BE164" i="8"/>
  <c r="BE97" i="8"/>
  <c r="BE118" i="8"/>
  <c r="BE175" i="8"/>
  <c r="BE85" i="8"/>
  <c r="BE91" i="8"/>
  <c r="BE100" i="8"/>
  <c r="BE173" i="8"/>
  <c r="F55" i="8"/>
  <c r="BE109" i="8"/>
  <c r="BE157" i="8"/>
  <c r="BE88" i="8"/>
  <c r="BE133" i="8"/>
  <c r="J77" i="7"/>
  <c r="BE160" i="7"/>
  <c r="BE197" i="7"/>
  <c r="BE245" i="7"/>
  <c r="BE261" i="7"/>
  <c r="BE265" i="7"/>
  <c r="BE281" i="7"/>
  <c r="BE289" i="7"/>
  <c r="BE304" i="7"/>
  <c r="BE308" i="7"/>
  <c r="BE312" i="7"/>
  <c r="BE316" i="7"/>
  <c r="BE339" i="7"/>
  <c r="BE342" i="7"/>
  <c r="E73" i="7"/>
  <c r="BE148" i="7"/>
  <c r="BE333" i="7"/>
  <c r="BE352" i="7"/>
  <c r="J55" i="7"/>
  <c r="BE88" i="7"/>
  <c r="BE97" i="7"/>
  <c r="BE103" i="7"/>
  <c r="BE106" i="7"/>
  <c r="BE193" i="7"/>
  <c r="BE221" i="7"/>
  <c r="BE253" i="7"/>
  <c r="BE293" i="7"/>
  <c r="BE320" i="7"/>
  <c r="J54" i="7"/>
  <c r="BE100" i="7"/>
  <c r="BE205" i="7"/>
  <c r="BE241" i="7"/>
  <c r="BE330" i="7"/>
  <c r="BE354" i="7"/>
  <c r="BE139" i="7"/>
  <c r="BE173" i="7"/>
  <c r="BE359" i="7"/>
  <c r="BE371" i="7"/>
  <c r="F55" i="7"/>
  <c r="BE145" i="7"/>
  <c r="BE350" i="7"/>
  <c r="F54" i="7"/>
  <c r="BE91" i="7"/>
  <c r="BE109" i="7"/>
  <c r="BE121" i="7"/>
  <c r="BE233" i="7"/>
  <c r="BE85" i="7"/>
  <c r="BE127" i="7"/>
  <c r="BE130" i="7"/>
  <c r="BE136" i="7"/>
  <c r="BE181" i="7"/>
  <c r="BE346" i="7"/>
  <c r="BE356" i="7"/>
  <c r="BE367" i="7"/>
  <c r="BK80" i="6"/>
  <c r="J80" i="6"/>
  <c r="J59" i="6" s="1"/>
  <c r="BE201" i="7"/>
  <c r="BE257" i="7"/>
  <c r="BE133" i="7"/>
  <c r="BE142" i="7"/>
  <c r="BE151" i="7"/>
  <c r="BE162" i="7"/>
  <c r="BE336" i="7"/>
  <c r="BE112" i="7"/>
  <c r="BE115" i="7"/>
  <c r="BE118" i="7"/>
  <c r="BE165" i="7"/>
  <c r="BE169" i="7"/>
  <c r="BE189" i="7"/>
  <c r="BE297" i="7"/>
  <c r="BE363" i="7"/>
  <c r="BE94" i="7"/>
  <c r="BE154" i="7"/>
  <c r="BE157" i="7"/>
  <c r="BE177" i="7"/>
  <c r="BE185" i="7"/>
  <c r="BE209" i="7"/>
  <c r="BE237" i="7"/>
  <c r="BE249" i="7"/>
  <c r="BE273" i="7"/>
  <c r="BE277" i="7"/>
  <c r="BE285" i="7"/>
  <c r="BE301" i="7"/>
  <c r="BE324" i="7"/>
  <c r="BE327" i="7"/>
  <c r="BE124" i="7"/>
  <c r="BE213" i="7"/>
  <c r="BE225" i="7"/>
  <c r="BE229" i="7"/>
  <c r="BE269" i="7"/>
  <c r="BE217" i="7"/>
  <c r="BE100" i="6"/>
  <c r="BE154" i="6"/>
  <c r="BE97" i="6"/>
  <c r="BE85" i="6"/>
  <c r="BE118" i="6"/>
  <c r="BE124" i="6"/>
  <c r="BE109" i="6"/>
  <c r="BE147" i="6"/>
  <c r="BE165" i="6"/>
  <c r="BE169" i="6"/>
  <c r="F54" i="6"/>
  <c r="BE163" i="6"/>
  <c r="J139" i="5"/>
  <c r="J61" i="5"/>
  <c r="J76" i="6"/>
  <c r="BE103" i="6"/>
  <c r="BE132" i="6"/>
  <c r="BE143" i="6"/>
  <c r="BE88" i="6"/>
  <c r="BE121" i="6"/>
  <c r="BE115" i="6"/>
  <c r="BE106" i="6"/>
  <c r="BE161" i="6"/>
  <c r="E48" i="6"/>
  <c r="F55" i="6"/>
  <c r="J77" i="6"/>
  <c r="BE82" i="6"/>
  <c r="BE151" i="6"/>
  <c r="BE112" i="6"/>
  <c r="BE128" i="6"/>
  <c r="BE140" i="6"/>
  <c r="BE157" i="6"/>
  <c r="BE91" i="6"/>
  <c r="BE136" i="6"/>
  <c r="J52" i="6"/>
  <c r="BE94" i="6"/>
  <c r="J52" i="5"/>
  <c r="E73" i="5"/>
  <c r="F80" i="5"/>
  <c r="BE103" i="5"/>
  <c r="BE112" i="5"/>
  <c r="BE130" i="5"/>
  <c r="BE136" i="5"/>
  <c r="BE140" i="5"/>
  <c r="BE152" i="5"/>
  <c r="BE164" i="5"/>
  <c r="BE172" i="5"/>
  <c r="BE196" i="5"/>
  <c r="BE200" i="5"/>
  <c r="BE202" i="5"/>
  <c r="BE206" i="5"/>
  <c r="J79" i="5"/>
  <c r="BE97" i="5"/>
  <c r="BE209" i="5"/>
  <c r="BE100" i="5"/>
  <c r="BE85" i="5"/>
  <c r="BE94" i="5"/>
  <c r="F79" i="5"/>
  <c r="BE88" i="5"/>
  <c r="J55" i="5"/>
  <c r="BE109" i="5"/>
  <c r="BE91" i="5"/>
  <c r="BE118" i="5"/>
  <c r="BE133" i="5"/>
  <c r="BE156" i="5"/>
  <c r="BE160" i="5"/>
  <c r="BE191" i="5"/>
  <c r="BE106" i="5"/>
  <c r="BE115" i="5"/>
  <c r="BE121" i="5"/>
  <c r="BE124" i="5"/>
  <c r="BE127" i="5"/>
  <c r="BE144" i="5"/>
  <c r="BE148" i="5"/>
  <c r="BE168" i="5"/>
  <c r="BE176" i="5"/>
  <c r="BE179" i="5"/>
  <c r="BE183" i="5"/>
  <c r="BE187" i="5"/>
  <c r="BE204" i="5"/>
  <c r="F54" i="4"/>
  <c r="J79" i="4"/>
  <c r="BE115" i="4"/>
  <c r="BE160" i="4"/>
  <c r="BE204" i="4"/>
  <c r="BE94" i="4"/>
  <c r="BE106" i="4"/>
  <c r="BE121" i="4"/>
  <c r="BE196" i="4"/>
  <c r="BE308" i="4"/>
  <c r="BE316" i="4"/>
  <c r="BE324" i="4"/>
  <c r="BE419" i="4"/>
  <c r="BE423" i="4"/>
  <c r="BE274" i="4"/>
  <c r="BE276" i="4"/>
  <c r="BE280" i="4"/>
  <c r="BE300" i="4"/>
  <c r="BE312" i="4"/>
  <c r="BE352" i="4"/>
  <c r="BE425" i="4"/>
  <c r="E48" i="4"/>
  <c r="J80" i="4"/>
  <c r="BE91" i="4"/>
  <c r="BE118" i="4"/>
  <c r="BE220" i="4"/>
  <c r="BE240" i="4"/>
  <c r="BE360" i="4"/>
  <c r="BE401" i="4"/>
  <c r="BE415" i="4"/>
  <c r="BE432" i="4"/>
  <c r="BE85" i="4"/>
  <c r="BE163" i="4"/>
  <c r="BE188" i="4"/>
  <c r="BE200" i="4"/>
  <c r="BE228" i="4"/>
  <c r="BE248" i="4"/>
  <c r="BE344" i="4"/>
  <c r="BE258" i="4"/>
  <c r="BE340" i="4"/>
  <c r="BE378" i="4"/>
  <c r="BE411" i="4"/>
  <c r="BE124" i="4"/>
  <c r="BE139" i="4"/>
  <c r="BE184" i="4"/>
  <c r="BE224" i="4"/>
  <c r="BE336" i="4"/>
  <c r="F80" i="4"/>
  <c r="BE368" i="4"/>
  <c r="BE371" i="4"/>
  <c r="BE398" i="4"/>
  <c r="BE421" i="4"/>
  <c r="BE428" i="4"/>
  <c r="BE440" i="4"/>
  <c r="J77" i="4"/>
  <c r="BE88" i="4"/>
  <c r="BE100" i="4"/>
  <c r="BE103" i="4"/>
  <c r="BE127" i="4"/>
  <c r="BE130" i="4"/>
  <c r="BE151" i="4"/>
  <c r="BE157" i="4"/>
  <c r="BE252" i="4"/>
  <c r="BE288" i="4"/>
  <c r="BE296" i="4"/>
  <c r="BE348" i="4"/>
  <c r="BE374" i="4"/>
  <c r="BE382" i="4"/>
  <c r="BE112" i="4"/>
  <c r="BE154" i="4"/>
  <c r="BE169" i="4"/>
  <c r="BE208" i="4"/>
  <c r="BE356" i="4"/>
  <c r="BE407" i="4"/>
  <c r="BE145" i="4"/>
  <c r="BE212" i="4"/>
  <c r="BE216" i="4"/>
  <c r="BE232" i="4"/>
  <c r="BE244" i="4"/>
  <c r="BE266" i="4"/>
  <c r="BE292" i="4"/>
  <c r="BE320" i="4"/>
  <c r="BE97" i="4"/>
  <c r="BE133" i="4"/>
  <c r="BE178" i="4"/>
  <c r="BE192" i="4"/>
  <c r="BE284" i="4"/>
  <c r="BE332" i="4"/>
  <c r="BE386" i="4"/>
  <c r="BE436" i="4"/>
  <c r="BE148" i="4"/>
  <c r="BE172" i="4"/>
  <c r="BE256" i="4"/>
  <c r="BE390" i="4"/>
  <c r="BE404" i="4"/>
  <c r="BE136" i="4"/>
  <c r="BE181" i="4"/>
  <c r="BE236" i="4"/>
  <c r="BE394" i="4"/>
  <c r="BE109" i="4"/>
  <c r="BE175" i="4"/>
  <c r="BE270" i="4"/>
  <c r="BE142" i="4"/>
  <c r="BE166" i="4"/>
  <c r="BE262" i="4"/>
  <c r="BE304" i="4"/>
  <c r="BE328" i="4"/>
  <c r="BE364" i="4"/>
  <c r="J55" i="3"/>
  <c r="J75" i="3"/>
  <c r="BE120" i="3"/>
  <c r="BE156" i="3"/>
  <c r="BE161" i="3"/>
  <c r="BE163" i="3"/>
  <c r="BE175" i="3"/>
  <c r="J73" i="3"/>
  <c r="BE140" i="3"/>
  <c r="BE171" i="3"/>
  <c r="BE191" i="3"/>
  <c r="BE134" i="3"/>
  <c r="BE185" i="3"/>
  <c r="BE195" i="3"/>
  <c r="BE80" i="3"/>
  <c r="BE104" i="3"/>
  <c r="BE144" i="3"/>
  <c r="BE154" i="3"/>
  <c r="BE92" i="3"/>
  <c r="BE107" i="3"/>
  <c r="BE166" i="3"/>
  <c r="BE193" i="3"/>
  <c r="F54" i="3"/>
  <c r="BE95" i="3"/>
  <c r="BE101" i="3"/>
  <c r="BE83" i="3"/>
  <c r="BE88" i="3"/>
  <c r="BE111" i="3"/>
  <c r="BE130" i="3"/>
  <c r="BE136" i="3"/>
  <c r="BE177" i="3"/>
  <c r="BE183" i="3"/>
  <c r="BE197" i="3"/>
  <c r="BE113" i="3"/>
  <c r="BE138" i="3"/>
  <c r="BE173" i="3"/>
  <c r="BE189" i="3"/>
  <c r="BE90" i="3"/>
  <c r="BE123" i="3"/>
  <c r="BE132" i="3"/>
  <c r="BE146" i="3"/>
  <c r="BE150" i="3"/>
  <c r="BE158" i="3"/>
  <c r="BE201" i="3"/>
  <c r="F55" i="3"/>
  <c r="BE86" i="3"/>
  <c r="BE169" i="3"/>
  <c r="BE187" i="3"/>
  <c r="E48" i="3"/>
  <c r="BE99" i="3"/>
  <c r="BE109" i="3"/>
  <c r="BE117" i="3"/>
  <c r="BE128" i="3"/>
  <c r="BE148" i="3"/>
  <c r="BE152" i="3"/>
  <c r="BE179" i="3"/>
  <c r="BE181" i="3"/>
  <c r="BE199" i="3"/>
  <c r="BE97" i="3"/>
  <c r="BE126" i="3"/>
  <c r="BE142" i="3"/>
  <c r="BE203" i="3"/>
  <c r="BE140" i="2"/>
  <c r="BE148" i="2"/>
  <c r="E48" i="2"/>
  <c r="J52" i="2"/>
  <c r="J54" i="2"/>
  <c r="F55" i="2"/>
  <c r="F79" i="2"/>
  <c r="BE85" i="2"/>
  <c r="BE89" i="2"/>
  <c r="BE100" i="2"/>
  <c r="BE112" i="2"/>
  <c r="BE124" i="2"/>
  <c r="BE127" i="2"/>
  <c r="BE133" i="2"/>
  <c r="BE137" i="2"/>
  <c r="BE150" i="2"/>
  <c r="J55" i="2"/>
  <c r="BE94" i="2"/>
  <c r="BE97" i="2"/>
  <c r="BE103" i="2"/>
  <c r="BE106" i="2"/>
  <c r="BE109" i="2"/>
  <c r="BE115" i="2"/>
  <c r="BE118" i="2"/>
  <c r="BE121" i="2"/>
  <c r="BE130" i="2"/>
  <c r="BE144" i="2"/>
  <c r="F35" i="13"/>
  <c r="BB66" i="1"/>
  <c r="J34" i="11"/>
  <c r="AW64" i="1" s="1"/>
  <c r="J34" i="3"/>
  <c r="AW56" i="1"/>
  <c r="F35" i="2"/>
  <c r="BB55" i="1"/>
  <c r="F37" i="14"/>
  <c r="BD67" i="1" s="1"/>
  <c r="J34" i="2"/>
  <c r="AW55" i="1" s="1"/>
  <c r="F35" i="4"/>
  <c r="BB57" i="1" s="1"/>
  <c r="F35" i="8"/>
  <c r="BB61" i="1" s="1"/>
  <c r="F36" i="5"/>
  <c r="BC58" i="1" s="1"/>
  <c r="F37" i="4"/>
  <c r="BD57" i="1" s="1"/>
  <c r="F36" i="9"/>
  <c r="BC62" i="1"/>
  <c r="F36" i="6"/>
  <c r="BC59" i="1"/>
  <c r="F34" i="4"/>
  <c r="BA57" i="1" s="1"/>
  <c r="F34" i="6"/>
  <c r="BA59" i="1" s="1"/>
  <c r="F37" i="5"/>
  <c r="BD58" i="1" s="1"/>
  <c r="F34" i="12"/>
  <c r="BA65" i="1"/>
  <c r="F36" i="4"/>
  <c r="BC57" i="1" s="1"/>
  <c r="F37" i="10"/>
  <c r="BD63" i="1" s="1"/>
  <c r="F36" i="2"/>
  <c r="BC55" i="1"/>
  <c r="F35" i="12"/>
  <c r="BB65" i="1"/>
  <c r="F36" i="12"/>
  <c r="BC65" i="1"/>
  <c r="F34" i="5"/>
  <c r="BA58" i="1" s="1"/>
  <c r="F34" i="9"/>
  <c r="BA62" i="1" s="1"/>
  <c r="J34" i="13"/>
  <c r="AW66" i="1"/>
  <c r="F36" i="3"/>
  <c r="BC56" i="1" s="1"/>
  <c r="F35" i="9"/>
  <c r="BB62" i="1" s="1"/>
  <c r="F37" i="6"/>
  <c r="BD59" i="1"/>
  <c r="F34" i="11"/>
  <c r="BA64" i="1" s="1"/>
  <c r="F37" i="12"/>
  <c r="BD65" i="1"/>
  <c r="F37" i="9"/>
  <c r="BD62" i="1" s="1"/>
  <c r="F35" i="3"/>
  <c r="BB56" i="1" s="1"/>
  <c r="F34" i="13"/>
  <c r="BA66" i="1"/>
  <c r="J34" i="7"/>
  <c r="AW60" i="1" s="1"/>
  <c r="F35" i="6"/>
  <c r="BB59" i="1" s="1"/>
  <c r="F35" i="14"/>
  <c r="BB67" i="1" s="1"/>
  <c r="F34" i="2"/>
  <c r="BA55" i="1"/>
  <c r="F35" i="10"/>
  <c r="BB63" i="1" s="1"/>
  <c r="J34" i="12"/>
  <c r="AW65" i="1" s="1"/>
  <c r="F35" i="5"/>
  <c r="BB58" i="1" s="1"/>
  <c r="J34" i="6"/>
  <c r="AW59" i="1"/>
  <c r="F37" i="8"/>
  <c r="BD61" i="1" s="1"/>
  <c r="F36" i="10"/>
  <c r="BC63" i="1" s="1"/>
  <c r="F34" i="14"/>
  <c r="BA67" i="1" s="1"/>
  <c r="F37" i="7"/>
  <c r="BD60" i="1" s="1"/>
  <c r="F34" i="7"/>
  <c r="BA60" i="1" s="1"/>
  <c r="F36" i="11"/>
  <c r="BC64" i="1" s="1"/>
  <c r="F37" i="2"/>
  <c r="BD55" i="1" s="1"/>
  <c r="F36" i="14"/>
  <c r="BC67" i="1" s="1"/>
  <c r="F36" i="7"/>
  <c r="BC60" i="1" s="1"/>
  <c r="F34" i="8"/>
  <c r="BA61" i="1" s="1"/>
  <c r="F35" i="11"/>
  <c r="BB64" i="1" s="1"/>
  <c r="F35" i="7"/>
  <c r="BB60" i="1" s="1"/>
  <c r="F37" i="13"/>
  <c r="BD66" i="1" s="1"/>
  <c r="F34" i="3"/>
  <c r="BA56" i="1" s="1"/>
  <c r="F36" i="8"/>
  <c r="BC61" i="1" s="1"/>
  <c r="J34" i="5"/>
  <c r="AW58" i="1" s="1"/>
  <c r="J34" i="14"/>
  <c r="AW67" i="1" s="1"/>
  <c r="J34" i="10"/>
  <c r="AW63" i="1" s="1"/>
  <c r="F36" i="13"/>
  <c r="BC66" i="1" s="1"/>
  <c r="J34" i="4"/>
  <c r="AW57" i="1" s="1"/>
  <c r="F37" i="3"/>
  <c r="BD56" i="1"/>
  <c r="F34" i="10"/>
  <c r="BA63" i="1" s="1"/>
  <c r="J34" i="8"/>
  <c r="AW61" i="1" s="1"/>
  <c r="J34" i="9"/>
  <c r="AW62" i="1"/>
  <c r="F37" i="11"/>
  <c r="BD64" i="1"/>
  <c r="BK83" i="11" l="1"/>
  <c r="J83" i="11" s="1"/>
  <c r="J30" i="11" s="1"/>
  <c r="AG64" i="1" s="1"/>
  <c r="J84" i="8"/>
  <c r="J60" i="8" s="1"/>
  <c r="BK83" i="4"/>
  <c r="J83" i="4" s="1"/>
  <c r="J30" i="4" s="1"/>
  <c r="AG57" i="1" s="1"/>
  <c r="J30" i="13"/>
  <c r="J59" i="13"/>
  <c r="J427" i="4"/>
  <c r="J63" i="4" s="1"/>
  <c r="J136" i="2"/>
  <c r="J62" i="2" s="1"/>
  <c r="T83" i="11"/>
  <c r="BK83" i="7"/>
  <c r="J83" i="7" s="1"/>
  <c r="P83" i="5"/>
  <c r="AU58" i="1" s="1"/>
  <c r="R83" i="4"/>
  <c r="R83" i="2"/>
  <c r="T83" i="8"/>
  <c r="T83" i="2"/>
  <c r="BK83" i="10"/>
  <c r="J83" i="10" s="1"/>
  <c r="J30" i="10" s="1"/>
  <c r="AG63" i="1" s="1"/>
  <c r="T83" i="4"/>
  <c r="P83" i="11"/>
  <c r="AU64" i="1"/>
  <c r="BK83" i="5"/>
  <c r="J83" i="5" s="1"/>
  <c r="J30" i="5" s="1"/>
  <c r="AG58" i="1" s="1"/>
  <c r="T83" i="7"/>
  <c r="T83" i="10"/>
  <c r="P83" i="10"/>
  <c r="AU63" i="1"/>
  <c r="P83" i="8"/>
  <c r="AU61" i="1" s="1"/>
  <c r="R83" i="7"/>
  <c r="R83" i="8"/>
  <c r="P83" i="2"/>
  <c r="AU55" i="1"/>
  <c r="R83" i="10"/>
  <c r="P83" i="4"/>
  <c r="AU57" i="1"/>
  <c r="AG66" i="1"/>
  <c r="AG65" i="1"/>
  <c r="AN65" i="1" s="1"/>
  <c r="J59" i="11"/>
  <c r="J59" i="4"/>
  <c r="AG56" i="1"/>
  <c r="J30" i="14"/>
  <c r="AG67" i="1" s="1"/>
  <c r="J33" i="2"/>
  <c r="AV55" i="1" s="1"/>
  <c r="AT55" i="1" s="1"/>
  <c r="J33" i="13"/>
  <c r="AV66" i="1" s="1"/>
  <c r="AT66" i="1" s="1"/>
  <c r="AN66" i="1" s="1"/>
  <c r="F33" i="13"/>
  <c r="AZ66" i="1"/>
  <c r="J33" i="6"/>
  <c r="AV59" i="1" s="1"/>
  <c r="AT59" i="1" s="1"/>
  <c r="J33" i="14"/>
  <c r="AV67" i="1" s="1"/>
  <c r="AT67" i="1" s="1"/>
  <c r="J30" i="6"/>
  <c r="AG59" i="1" s="1"/>
  <c r="F33" i="10"/>
  <c r="AZ63" i="1" s="1"/>
  <c r="J33" i="7"/>
  <c r="AV60" i="1" s="1"/>
  <c r="AT60" i="1" s="1"/>
  <c r="F33" i="7"/>
  <c r="AZ60" i="1" s="1"/>
  <c r="F33" i="3"/>
  <c r="AZ56" i="1" s="1"/>
  <c r="BA54" i="1"/>
  <c r="W30" i="1" s="1"/>
  <c r="BB54" i="1"/>
  <c r="W31" i="1" s="1"/>
  <c r="J30" i="8"/>
  <c r="AG61" i="1" s="1"/>
  <c r="J30" i="9"/>
  <c r="AG62" i="1"/>
  <c r="J33" i="10"/>
  <c r="AV63" i="1" s="1"/>
  <c r="AT63" i="1" s="1"/>
  <c r="F33" i="4"/>
  <c r="AZ57" i="1" s="1"/>
  <c r="F33" i="2"/>
  <c r="AZ55" i="1"/>
  <c r="F33" i="12"/>
  <c r="AZ65" i="1"/>
  <c r="F33" i="8"/>
  <c r="AZ61" i="1" s="1"/>
  <c r="J33" i="3"/>
  <c r="AV56" i="1"/>
  <c r="AT56" i="1" s="1"/>
  <c r="AN56" i="1" s="1"/>
  <c r="F33" i="6"/>
  <c r="AZ59" i="1"/>
  <c r="F33" i="9"/>
  <c r="AZ62" i="1" s="1"/>
  <c r="J30" i="2"/>
  <c r="AG55" i="1" s="1"/>
  <c r="F33" i="5"/>
  <c r="AZ58" i="1"/>
  <c r="BD54" i="1"/>
  <c r="W33" i="1" s="1"/>
  <c r="J33" i="9"/>
  <c r="AV62" i="1"/>
  <c r="AT62" i="1"/>
  <c r="F33" i="11"/>
  <c r="AZ64" i="1" s="1"/>
  <c r="J33" i="4"/>
  <c r="AV57" i="1" s="1"/>
  <c r="AT57" i="1" s="1"/>
  <c r="J33" i="5"/>
  <c r="AV58" i="1"/>
  <c r="AT58" i="1" s="1"/>
  <c r="J33" i="11"/>
  <c r="AV64" i="1" s="1"/>
  <c r="AT64" i="1" s="1"/>
  <c r="F33" i="14"/>
  <c r="AZ67" i="1" s="1"/>
  <c r="J33" i="8"/>
  <c r="AV61" i="1" s="1"/>
  <c r="AT61" i="1" s="1"/>
  <c r="J33" i="12"/>
  <c r="AV65" i="1" s="1"/>
  <c r="AT65" i="1" s="1"/>
  <c r="BC54" i="1"/>
  <c r="AY54" i="1" s="1"/>
  <c r="AN67" i="1" l="1"/>
  <c r="AN64" i="1"/>
  <c r="AN63" i="1"/>
  <c r="J59" i="7"/>
  <c r="J30" i="7"/>
  <c r="AG60" i="1" s="1"/>
  <c r="AG54" i="1" s="1"/>
  <c r="AK26" i="1" s="1"/>
  <c r="AN58" i="1"/>
  <c r="AN57" i="1"/>
  <c r="J59" i="10"/>
  <c r="J59" i="5"/>
  <c r="J39" i="14"/>
  <c r="J39" i="13"/>
  <c r="J39" i="12"/>
  <c r="J39" i="11"/>
  <c r="AN62" i="1"/>
  <c r="J39" i="10"/>
  <c r="AN61" i="1"/>
  <c r="J39" i="9"/>
  <c r="J39" i="8"/>
  <c r="AN59" i="1"/>
  <c r="J39" i="7"/>
  <c r="J39" i="6"/>
  <c r="J39" i="5"/>
  <c r="J39" i="4"/>
  <c r="AN55" i="1"/>
  <c r="J39" i="3"/>
  <c r="J39" i="2"/>
  <c r="W32" i="1"/>
  <c r="AZ54" i="1"/>
  <c r="AV54" i="1" s="1"/>
  <c r="AK29" i="1" s="1"/>
  <c r="AX54" i="1"/>
  <c r="AW54" i="1"/>
  <c r="AK30" i="1" s="1"/>
  <c r="AU54" i="1"/>
  <c r="AN60" i="1" l="1"/>
  <c r="AK35" i="1"/>
  <c r="W29" i="1"/>
  <c r="AT54" i="1"/>
  <c r="AN54" i="1" l="1"/>
</calcChain>
</file>

<file path=xl/sharedStrings.xml><?xml version="1.0" encoding="utf-8"?>
<sst xmlns="http://schemas.openxmlformats.org/spreadsheetml/2006/main" count="14998" uniqueCount="1509">
  <si>
    <t>Export Komplet</t>
  </si>
  <si>
    <t>VZ</t>
  </si>
  <si>
    <t>2.0</t>
  </si>
  <si>
    <t>ZAMOK</t>
  </si>
  <si>
    <t>False</t>
  </si>
  <si>
    <t>{cf7247e3-a626-45b0-ad68-7e7809e09284}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</si>
  <si>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</si>
  <si>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</si>
  <si>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</si>
  <si>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</si>
  <si>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</si>
  <si>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</si>
  <si>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</si>
  <si>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</si>
  <si>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64024XXX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</si>
  <si>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</si>
  <si>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</si>
  <si>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kolejí a výhybek v dopravně Kořenov</t>
  </si>
  <si>
    <t>KSO:</t>
  </si>
  <si>
    <t/>
  </si>
  <si>
    <t>CC-CZ:</t>
  </si>
  <si>
    <t>Místo:</t>
  </si>
  <si>
    <t xml:space="preserve"> </t>
  </si>
  <si>
    <t>Datum:</t>
  </si>
  <si>
    <t>23. 1. 2024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</si>
  <si>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</si>
  <si>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</si>
  <si>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</si>
  <si>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</si>
  <si>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</si>
  <si>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</si>
  <si>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</si>
  <si>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</si>
  <si>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</si>
  <si>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</si>
  <si>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</si>
  <si>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</si>
  <si>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</si>
  <si>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</si>
  <si>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</si>
  <si>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</si>
  <si>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</si>
  <si>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</si>
  <si>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</si>
  <si>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</si>
  <si>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</si>
  <si>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</si>
  <si>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</si>
  <si>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</si>
  <si>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</si>
  <si>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</si>
  <si>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</si>
  <si>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</si>
  <si>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</si>
  <si>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</si>
  <si>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</si>
  <si>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</si>
  <si>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</si>
  <si>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</si>
  <si>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</si>
  <si>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</si>
  <si>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</si>
  <si>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</si>
  <si>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</si>
  <si>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</si>
  <si>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</si>
  <si>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</si>
  <si>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</si>
  <si>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</si>
  <si>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</si>
  <si>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</si>
  <si>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</si>
  <si>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</si>
  <si>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</si>
  <si>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</si>
  <si>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Sdělovací a zabezpečovací zařízení</t>
  </si>
  <si>
    <t>STA</t>
  </si>
  <si>
    <t>1</t>
  </si>
  <si>
    <t>{eef4a9ba-711f-4f8d-9680-57906b43e294}</t>
  </si>
  <si>
    <t>2</t>
  </si>
  <si>
    <t>SO 01.2</t>
  </si>
  <si>
    <t>Přeložky a ochrana sítí - úprava osvětlení</t>
  </si>
  <si>
    <t>{aa09fc70-a9cf-40ab-aa30-634f35ff8d89}</t>
  </si>
  <si>
    <t>SO 02</t>
  </si>
  <si>
    <t>Železniční svršek A</t>
  </si>
  <si>
    <t>{7eebb2a9-8c7f-4da9-adfa-6ca7c16b5317}</t>
  </si>
  <si>
    <t>SO 03</t>
  </si>
  <si>
    <t>Železniční spodek A</t>
  </si>
  <si>
    <t>{23e3505b-3aa0-4d72-92de-c52d9ab75843}</t>
  </si>
  <si>
    <t>SO 04</t>
  </si>
  <si>
    <t>Nástupiště A</t>
  </si>
  <si>
    <t>{3bad0bd1-eba3-4f59-b404-336388cb9f08}</t>
  </si>
  <si>
    <t>SO 05</t>
  </si>
  <si>
    <t>Železniční svršek B</t>
  </si>
  <si>
    <t>{f13a7f3b-37f2-45e6-940c-d4f195961353}</t>
  </si>
  <si>
    <t>SO 06</t>
  </si>
  <si>
    <t>Železniční spodek B</t>
  </si>
  <si>
    <t>{3c9bd6d4-cdfd-40c7-9a2a-40bad19528cf}</t>
  </si>
  <si>
    <t>SO 07</t>
  </si>
  <si>
    <t>Nástupiště B</t>
  </si>
  <si>
    <t>{95c35b22-9e44-4b5e-becc-b05a15fb4890}</t>
  </si>
  <si>
    <t>SO 08</t>
  </si>
  <si>
    <t>Železniční svršek C</t>
  </si>
  <si>
    <t>{6f7fc1ca-645f-4d31-817d-ba7e7cbf5c2b}</t>
  </si>
  <si>
    <t>SO 09</t>
  </si>
  <si>
    <t>Železniční spodek C</t>
  </si>
  <si>
    <t>{dab5b98a-ca10-406e-9749-da61944cf41a}</t>
  </si>
  <si>
    <t>SO 10</t>
  </si>
  <si>
    <t>Nástupiště C</t>
  </si>
  <si>
    <t>{5ecce5a6-10eb-402a-a0af-81e1be15f607}</t>
  </si>
  <si>
    <t>SO 98-98</t>
  </si>
  <si>
    <t>VON</t>
  </si>
  <si>
    <t>{8ff34b25-5b21-4cb0-bbc2-f95cad38a075}</t>
  </si>
  <si>
    <t>SO 99-99</t>
  </si>
  <si>
    <t>Materiál Objenatele</t>
  </si>
  <si>
    <t>{9b4894c4-2813-419e-a62e-8706d1a72079}</t>
  </si>
  <si>
    <t>KRYCÍ LIST SOUPISU PRACÍ</t>
  </si>
  <si>
    <t>Objekt:</t>
  </si>
  <si>
    <t>SO 01.1 - Sdělovací a zabezpečovací zařízení</t>
  </si>
  <si>
    <t>REKAPITULACE ČLENĚNÍ SOUPISU PRACÍ</t>
  </si>
  <si>
    <t>Kód dílu - Popis</t>
  </si>
  <si>
    <t>Cena celkem [CZK]</t>
  </si>
  <si>
    <t>-1</t>
  </si>
  <si>
    <t>1 - Komunikace</t>
  </si>
  <si>
    <t>2 - Přidružená stavební výroba</t>
  </si>
  <si>
    <t>3 - Ostatní inženýrské sítě a zařízení - individuální kalkulace</t>
  </si>
  <si>
    <t>4 - Poplatky a doprava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</si>
  <si>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</si>
  <si>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</si>
  <si>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</si>
  <si>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</si>
  <si>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</si>
  <si>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</si>
  <si>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</si>
  <si>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</si>
  <si>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</si>
  <si>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</si>
  <si>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</si>
  <si>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</si>
  <si>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</si>
  <si>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Komunikace</t>
  </si>
  <si>
    <t>ROZPOCET</t>
  </si>
  <si>
    <t>K</t>
  </si>
  <si>
    <t>5915005030</t>
  </si>
  <si>
    <t>Hloubení rýh nebo jam ručně na železničním spodku třídy těžitelnosti I skupiny 3</t>
  </si>
  <si>
    <t>M3</t>
  </si>
  <si>
    <t>Sborník UOŽI 01 2024</t>
  </si>
  <si>
    <t>4</t>
  </si>
  <si>
    <t>PP</t>
  </si>
  <si>
    <t>Hloubení rýh nebo jam ručně na železničním spodku třídy těžitelnosti I skupiny 3 Poznámka: 1. V cenách jsou započteny náklady na hloubení a uložení výzisku na terén nebo naložení na dopravní prostředek a uložení na úložišti.</t>
  </si>
  <si>
    <t>PSC</t>
  </si>
  <si>
    <t>Poznámka k souboru cen:_x000D_
1. V cenách jsou započteny náklady na hloubení a uložení výzisku na terén nebo naložení na dopravní prostředek a uložení na úložišti.</t>
  </si>
  <si>
    <t>P</t>
  </si>
  <si>
    <t>Poznámka k položce:_x000D_
V cenách jsou započteny náklady na hloubení a uložení výzisku na terén nebo naložení na dopravní prostředek a uložení na úložišti. _x000D_
Technická specifikace položky odpovídá příslušné cenové soustavě.</t>
  </si>
  <si>
    <t>5915007020</t>
  </si>
  <si>
    <t>Zásyp jam nebo rýh sypaninou na železničním spodku se zhutněním</t>
  </si>
  <si>
    <t>Zásyp jam nebo rýh sypaninou na železničním spodku se zhutněním Poznámka: 1. Ceny zásypu jam a rýh se zhutněním jsou určeny pro jakoukoliv míru zhutnění.</t>
  </si>
  <si>
    <t>Poznámka k souboru cen:_x000D_
1. Ceny zásypu jam a rýh se zhutněním jsou určeny pro jakoukoliv míru zhutnění.</t>
  </si>
  <si>
    <t>Poznámka k položce:_x000D_
Ceny zásypu jam a rýh se zhutněním jsou určeny pro jakoukoliv míru zhutnění._x000D_
Technická specifikace položky odpovídá příslušné cenové soustavě.</t>
  </si>
  <si>
    <t>Přidružená stavební výroba</t>
  </si>
  <si>
    <t>3</t>
  </si>
  <si>
    <t>R7491401130</t>
  </si>
  <si>
    <t>Elektroinstalační materiál Elektroinstalační lišty a kabelové žlaby Zemní kanál 150x140 tělo+  víko 2m</t>
  </si>
  <si>
    <t>KUS</t>
  </si>
  <si>
    <t>6</t>
  </si>
  <si>
    <t>Elektroinstalační materiál Elektroinstalační lišty a kabelové žlaby Zemní kanál 150x140 tělo+ víko 2m</t>
  </si>
  <si>
    <t>Poznámka k položce:_x000D_
Technická specifikace položky odpovídá příslušné cenové soustavě.</t>
  </si>
  <si>
    <t>R7491401170</t>
  </si>
  <si>
    <t>Elektroinstalační materiál Elektroinstalační lišty a kabelové žlaby Spojka zemního kanálu</t>
  </si>
  <si>
    <t>8</t>
  </si>
  <si>
    <t>5</t>
  </si>
  <si>
    <t>M</t>
  </si>
  <si>
    <t>7491100110</t>
  </si>
  <si>
    <t>Trubková vedení Ohebné elektroinstalační trubky KOPOFLEX 40 rudá</t>
  </si>
  <si>
    <t>m</t>
  </si>
  <si>
    <t>859133730</t>
  </si>
  <si>
    <t>Poznámka k položce:_x000D_
rezerva 1 ks v místě nových tras_x000D_
Technická specifikace položky odpovídá příslušné cenové soustavě.</t>
  </si>
  <si>
    <t>7593501195R</t>
  </si>
  <si>
    <t>Trasy kabelového vedení Spojky šroubovací pro chráničky optického kabelu HDPE 5050 průměr 40 mm</t>
  </si>
  <si>
    <t>7</t>
  </si>
  <si>
    <t>7598035105</t>
  </si>
  <si>
    <t>Měření OTDR (reflektometrická metoda) pro tři vlnové délky obousměrné</t>
  </si>
  <si>
    <t>VLÁKNO</t>
  </si>
  <si>
    <t>14</t>
  </si>
  <si>
    <t>7598035125</t>
  </si>
  <si>
    <t>Měření TM (přímá metoda) pro tři vlnové délky obousměrné</t>
  </si>
  <si>
    <t>16</t>
  </si>
  <si>
    <t>9</t>
  </si>
  <si>
    <t>R7598025340</t>
  </si>
  <si>
    <t>Měření dálkových kabelů rozšíření měření úplné v obou směrech za provozu</t>
  </si>
  <si>
    <t>ÚSEK</t>
  </si>
  <si>
    <t>18</t>
  </si>
  <si>
    <t>Poznámka k položce:_x000D_
dle akt. stavu a požadavků správce_x000D_
Technická specifikace položky odpovídá příslušné cenové soustavě.</t>
  </si>
  <si>
    <t>10</t>
  </si>
  <si>
    <t>7598095700</t>
  </si>
  <si>
    <t>Dozor pracovníků provozovatele při práci na živém zařízení</t>
  </si>
  <si>
    <t>HOD</t>
  </si>
  <si>
    <t>20</t>
  </si>
  <si>
    <t>11</t>
  </si>
  <si>
    <t>R7593333990</t>
  </si>
  <si>
    <t>Hodinová zúčtovací sazba - manipulace s provozovanou kabelovou trasou</t>
  </si>
  <si>
    <t>22</t>
  </si>
  <si>
    <t>R7593500600</t>
  </si>
  <si>
    <t>Trasy kabelového vedení Kabelové krycí desky a pásy Fólie výstražná š. 34cm</t>
  </si>
  <si>
    <t>24</t>
  </si>
  <si>
    <t>13</t>
  </si>
  <si>
    <t>7593505150</t>
  </si>
  <si>
    <t>Pokládka výstražné fólie do výkopu</t>
  </si>
  <si>
    <t>26</t>
  </si>
  <si>
    <t>R7593505270</t>
  </si>
  <si>
    <t>Montáž a dodávka kabelového označníku Ball Marker - upevnění kabelového označníku na plášť kabelu upevňovacími prvky</t>
  </si>
  <si>
    <t>28</t>
  </si>
  <si>
    <t>15</t>
  </si>
  <si>
    <t>7499751030</t>
  </si>
  <si>
    <t>Dokončovací práce zkušební provoz</t>
  </si>
  <si>
    <t>30</t>
  </si>
  <si>
    <t>Dokončovací práce zkušební provoz - včetně prokázání technických a kvalitativních parametrů zařízení</t>
  </si>
  <si>
    <t>R7499751030</t>
  </si>
  <si>
    <t>Vyhotovení revizní zprávy - TBZ</t>
  </si>
  <si>
    <t>32</t>
  </si>
  <si>
    <t>Poznámka k položce:_x000D_
Vyhotovení revizní zprávy - TBZ hodinová sazba revizního technika - celková prohlídka zařízení včetně měření, zkoušek zařízení tohoto provozního souboru nebo stavebního objektu revizním technikem na zařízení podle požadavku ČSN, včetně hodnocení a vyhotovení celkové revizní zprávy_x000D_
Technická specifikace položky odpovídá příslušné cenové soustavě.</t>
  </si>
  <si>
    <t>Ostatní inženýrské sítě a zařízení - individuální kalkulace</t>
  </si>
  <si>
    <t>17</t>
  </si>
  <si>
    <t>R1</t>
  </si>
  <si>
    <t>Demontáž zbytků mechanického ovládání závor přejezdu P5551, včetně uložení na meziskládku a následné naložení na dopravní prostředek</t>
  </si>
  <si>
    <t>KPL</t>
  </si>
  <si>
    <t>R-položka</t>
  </si>
  <si>
    <t>34</t>
  </si>
  <si>
    <t>Poznámka k položce:_x000D_
Rozsah bude odsouhlasen investorem</t>
  </si>
  <si>
    <t>R2</t>
  </si>
  <si>
    <t>Demontáž vodovodního kohoutu před VB</t>
  </si>
  <si>
    <t>36</t>
  </si>
  <si>
    <t>Poplatky a doprava</t>
  </si>
  <si>
    <t>19</t>
  </si>
  <si>
    <t>9909000100</t>
  </si>
  <si>
    <t>Poplatek za uložení suti nebo hmot na oficiální skládku</t>
  </si>
  <si>
    <t>T</t>
  </si>
  <si>
    <t>38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</si>
  <si>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</si>
  <si>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souboru cen:_x000D_
1. V cenách jsou započteny náklady na uložení stavebního odpadu na oficiální skládku._x000D_
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</si>
  <si>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Uložení vyzískaného odpadu v rámci SO_x000D_
Technická specifikace položky odpovídá příslušné cenové soustavě.</t>
  </si>
  <si>
    <t>9901000100</t>
  </si>
  <si>
    <t>Doprava materiálu mechanizací o nosnosti do 3,5 t elektrosoučástek, montážního materiálu, kameniva, písku, dlažebních kostek, suti, atd. do 10 km</t>
  </si>
  <si>
    <t>kus</t>
  </si>
  <si>
    <t>1657121517</t>
  </si>
  <si>
    <t>Doprava materiálu mechanizací o nosnosti do 3,5 t elektrosoučástek, montážního materiálu, kameniva, písku, dlažebních kostek, suti, atd. do 10 km Poznámka: 1. Ceny jsou určeny pro dopravu silničními i kolejovými vozidly. 2. V cenách dopravy jsou započteny náklady na přepravu materiálu na místo určení včetně složení a poplatku za použití dopravní cesty.</t>
  </si>
  <si>
    <t>9901009200</t>
  </si>
  <si>
    <t>Doprava materiálu mechanizací o nosnosti do 3,5 t elektrosoučástek, montážního materiálu, kameniva, písku, dlažebních kostek, suti, atd. příplatek za každých dalších 10 km</t>
  </si>
  <si>
    <t>2073510073</t>
  </si>
  <si>
    <t>Doprava materiálu mechanizací o nosnosti do 3,5 t elektrosoučástek, montážního materiálu, kameniva, písku, dlažebních kostek, suti, atd.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</si>
  <si>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SO 01.2 - Přeložky a ochrana sítí - úprava osvětlení</t>
  </si>
  <si>
    <t>5915005020</t>
  </si>
  <si>
    <t>Hloubení rýh nebo jam ručně na železničním spodku třídy těžitelnosti I skupiny 2</t>
  </si>
  <si>
    <t>m3</t>
  </si>
  <si>
    <t>Hloubení rýh nebo jam ručně na železničním spodku třídy těžitelnosti I skupiny 2 Poznámka: 1. V cenách jsou započteny náklady na hloubení a uložení výzisku na terén nebo naložení na dopravní prostředek a uložení na úložišti.</t>
  </si>
  <si>
    <t>59</t>
  </si>
  <si>
    <t>5955101012</t>
  </si>
  <si>
    <t>Kamenivo drcené štěrk frakce 16/32</t>
  </si>
  <si>
    <t>t</t>
  </si>
  <si>
    <t>13448888</t>
  </si>
  <si>
    <t>5955101013</t>
  </si>
  <si>
    <t>Kamenivo drcené štěrkodrť frakce 0/4</t>
  </si>
  <si>
    <t>-1431609800</t>
  </si>
  <si>
    <t>5964161025</t>
  </si>
  <si>
    <t>Beton lehce zhutnitelný C 25/30;XC2 vyhovuje i XC1 F5 2 410 2 916</t>
  </si>
  <si>
    <t>-1359843287</t>
  </si>
  <si>
    <t>275321511R</t>
  </si>
  <si>
    <t>Zřízení základových patek ze ŽB</t>
  </si>
  <si>
    <t>Poznámka k položce:_x000D_
1. V cenách jsou započteny náklady na zřízení podkladních vrstev, zřízení a demontáž bednění, betonáž základových patek, uložení, obsypání a zásyp zařízení, rozprostření výzisku na terén nebo naložení na dopravní prostředek. 2. V cenách nejsou obsaženy náklady na provedení výkopku, ruční dočištění a dodávky materiálů.</t>
  </si>
  <si>
    <t>985324211R</t>
  </si>
  <si>
    <t>Ochranný akrylátový nátěr betonu dvojnásobný s impregnací S2 (OS-B)</t>
  </si>
  <si>
    <t>m2</t>
  </si>
  <si>
    <t>24551513R</t>
  </si>
  <si>
    <t>impregnace hydrofobní na beton</t>
  </si>
  <si>
    <t>litr</t>
  </si>
  <si>
    <t>139951121R</t>
  </si>
  <si>
    <t>Bourání kcí v hloubených vykopávkách ze zdiva z betonu prostého strojně</t>
  </si>
  <si>
    <t>5913280035</t>
  </si>
  <si>
    <t>Demontáž dílů komunikace ze zámkové dlažby uložení v podsypu</t>
  </si>
  <si>
    <t>Demontáž dílů komunikace ze zámkové dlažby uložení v podsypu Poznámka: 1. V cenách jsou započteny náklady na odstranění dlažby nebo obrubníku a naložení na dopravní prostředek.</t>
  </si>
  <si>
    <t>Poznámka k souboru cen:_x000D_
1. V cenách jsou započteny náklady na odstranění dlažby nebo obrubníku a naložení na dopravní prostředek.</t>
  </si>
  <si>
    <t>5913285035</t>
  </si>
  <si>
    <t>Montáž dílů komunikace ze zámkové dlažby uložení v podsypu</t>
  </si>
  <si>
    <t>Montáž dílů komunikace ze zámkové dlažby uložení v podsypu Poznámka: 1. V cenách jsou započteny náklady na osazení dlažby nebo obrubníku. 2. V cenách nejsou obsaženy náklady na dodávku materiálu.</t>
  </si>
  <si>
    <t>Poznámka k souboru cen:_x000D_
1. V cenách jsou započteny náklady na osazení dlažby nebo obrubníku._x000D_
2. V cenách nejsou obsaženy náklady na dodávku materiálu.</t>
  </si>
  <si>
    <t>460470011R</t>
  </si>
  <si>
    <t>Provizorní zajištění kabelů ve výkopech při jejich křížení</t>
  </si>
  <si>
    <t>460470012R</t>
  </si>
  <si>
    <t>Provizorní zajištění kabelů ve výkopech při jejich souběhu</t>
  </si>
  <si>
    <t>9902200100</t>
  </si>
  <si>
    <t>Doprava materiálu mechanizací o nosnosti přes 3,5 t objemnějšího kusového materiálu (prefabrikátů, stožárů, výhybek, rozvaděčů, vybouraných hmot atd.) do 10 km</t>
  </si>
  <si>
    <t>Doprava materiálu mechanizací o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</t>
  </si>
  <si>
    <t>Poznámka k souboru cen:_x000D_
1. Ceny jsou určeny pro dopravu silničními i kolejovými vozidly._x000D_
2. V cenách dopravy jsou započteny náklady na přepravu materiálu na místo určení včetně složení a poplatku za použití dopravní cesty.</t>
  </si>
  <si>
    <t>Poznámka k položce:_x000D_
Poznámka k položce: Měrnou jednotkou je t přepravovaného materiálu.</t>
  </si>
  <si>
    <t>5913300020</t>
  </si>
  <si>
    <t>Demontáž silničních panelů komunikace trvalá</t>
  </si>
  <si>
    <t>Demontáž silničních panelů komunikace trvalá Poznámka: 1. V cenách jsou započteny náklady na odstranění panelů, úpravu plochy a naložení na dopravní prostředek.</t>
  </si>
  <si>
    <t>Poznámka k souboru cen:_x000D_
1. V cenách jsou započteny náklady na odstranění panelů, úpravu plochy a naložení na dopravní prostředek.</t>
  </si>
  <si>
    <t>5913305020</t>
  </si>
  <si>
    <t>Montáž silničních panelů komunikace trvalá</t>
  </si>
  <si>
    <t>Montáž silničních panelů komunikace trvalá Poznámka: 1. V cenách jsou započteny náklady na úpravu podkladní vrstvy a uložení panelů. 2. V cenách nejsou obsaženy náklady na dodávku materiálu.</t>
  </si>
  <si>
    <t>Poznámka k souboru cen:_x000D_
1. V cenách jsou započteny náklady na úpravu podkladní vrstvy a uložení panelů._x000D_
2. V cenách nejsou obsaženy náklady na dodávku materiálu.</t>
  </si>
  <si>
    <t>7491151020R</t>
  </si>
  <si>
    <t>Montáž trubek ohebných elektroinstalačních vlnitých pancéřových hadic z PVC uložených volně, pod nebo na omítku, na rošt, na stožár apod. průměru do 63 mm</t>
  </si>
  <si>
    <t>7491100220</t>
  </si>
  <si>
    <t>Trubková vedení Ohebné elektroinstalační trubky KOPOFLEX 90 rudá</t>
  </si>
  <si>
    <t>40</t>
  </si>
  <si>
    <t>23</t>
  </si>
  <si>
    <t>7491652010</t>
  </si>
  <si>
    <t>Montáž vnějšího uzemnění uzemňovacích vodičů v zemi z pozinkované oceli (FeZn) do 120 mm2</t>
  </si>
  <si>
    <t>42</t>
  </si>
  <si>
    <t>Montáž vnějšího uzemnění uzemňovacích vodičů v zemi z pozinkované oceli (FeZn) do 120 mm2 - uzemňovacího vedení v zemní kynetě, případně v chráničce odvinutí vodiče ze svitku a oddělení příslušné délky, tvarování pásku, spojování. Neobsahuje výkop a zához kabelové kynety a chráničku</t>
  </si>
  <si>
    <t>7491600180</t>
  </si>
  <si>
    <t>Uzemnění Vnější Uzemňovací vedení v zemi, páskem FeZn do 120 mm2</t>
  </si>
  <si>
    <t>44</t>
  </si>
  <si>
    <t>25</t>
  </si>
  <si>
    <t>7491652040</t>
  </si>
  <si>
    <t>Montáž vnějšího uzemnění zemnící tyče z pozinkované oceli (FeZn), délky do 2 m</t>
  </si>
  <si>
    <t>46</t>
  </si>
  <si>
    <t>Montáž vnějšího uzemnění zemnící tyče z pozinkované oceli (FeZn), délky do 2 m - zemnící tyče (horní konec tyče min. 80 cm pod povrchem) včetně připojení tyče k pásku</t>
  </si>
  <si>
    <t>7590150030</t>
  </si>
  <si>
    <t>Uzemnění, ukolejnění Tyč zemnící se svorkou l=1,5m (HM0354405211015)</t>
  </si>
  <si>
    <t>48</t>
  </si>
  <si>
    <t>27</t>
  </si>
  <si>
    <t>7491654010</t>
  </si>
  <si>
    <t>Montáž svorek spojovacích se 2 šrouby (typ SS, SO, SR03, aj.)</t>
  </si>
  <si>
    <t>50</t>
  </si>
  <si>
    <t>7491601330</t>
  </si>
  <si>
    <t>Uzemnění Hromosvodné vedení Svorka SJ02b</t>
  </si>
  <si>
    <t>52</t>
  </si>
  <si>
    <t>29</t>
  </si>
  <si>
    <t>7492553010</t>
  </si>
  <si>
    <t>Montáž kabelů 2- a 3-žílových Cu do 16 mm2</t>
  </si>
  <si>
    <t>54</t>
  </si>
  <si>
    <t>Montáž kabelů 2- a 3-žílových Cu do 16 mm2 - uložení do země, chráničky, na rošty, pod omítku apod.</t>
  </si>
  <si>
    <t>7492501774</t>
  </si>
  <si>
    <t>Kabely, vodiče, šňůry Cu - nn Kabel silový 2 a 3-žílový Cu, plastová izolace kabel H07RN-F-G 3x1,5 mm2</t>
  </si>
  <si>
    <t>56</t>
  </si>
  <si>
    <t>31</t>
  </si>
  <si>
    <t>7492554010</t>
  </si>
  <si>
    <t>Montáž kabelů 4- a 5-žílových Cu do 16 mm2</t>
  </si>
  <si>
    <t>58</t>
  </si>
  <si>
    <t>Montáž kabelů 4- a 5-žílových Cu do 16 mm2 - uložení do země, chráničky, na rošty, pod omítku apod.</t>
  </si>
  <si>
    <t>7492502030</t>
  </si>
  <si>
    <t>Kabely, vodiče, šňůry Cu - nn Kabel silový 4 a 5-žílový Cu, plastová izolace CYKY 5J6 (5Cx6)</t>
  </si>
  <si>
    <t>60</t>
  </si>
  <si>
    <t>33</t>
  </si>
  <si>
    <t>7492751020</t>
  </si>
  <si>
    <t>Montáž ukončení kabelů nn v rozvaděči nebo na přístroji izolovaných s označením 2 - 5-ti žílových do 2,5 mm2</t>
  </si>
  <si>
    <t>62</t>
  </si>
  <si>
    <t>Montáž ukončení kabelů nn v rozvaděči nebo na přístroji izolovaných s označením 2 - 5-ti žílových do 2,5 mm2 - montáž kabelové koncovky nebo záklopky včetně odizolování pláště a izolace žil kabelu, ukončení žil v rozvaděči, upevnění kabelových ok, roz. trubice, zakončení stínění apod.</t>
  </si>
  <si>
    <t>7492751022</t>
  </si>
  <si>
    <t>Montáž ukončení kabelů nn v rozvaděči nebo na přístroji izolovaných s označením 2 - 5-ti žílových do 25 mm2</t>
  </si>
  <si>
    <t>64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</si>
  <si>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</si>
  <si>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35</t>
  </si>
  <si>
    <t>7493151010</t>
  </si>
  <si>
    <t>Montáž osvětlovacích stožárů včetně výstroje sklopných výšky do 12 m</t>
  </si>
  <si>
    <t>66</t>
  </si>
  <si>
    <t>Montáž osvětlovacích stožárů včetně výstroje sklopných výšky do 12 m - včetně připojovací svorkovnice pro 2x svítidla, kabelového vedení ke svítidlům a veškerého příslušenství. Neobsahuje základovou konstrukci a montáž svítidla</t>
  </si>
  <si>
    <t>7493100010</t>
  </si>
  <si>
    <t>Venkovní osvětlení Osvětlovací stožáry sklopné výšky do 6 m, žárově zinkovaný, vč. výstroje, stožár nesmí mít dvířka (z důvodu neoprávněného vstupu)</t>
  </si>
  <si>
    <t>68</t>
  </si>
  <si>
    <t>37</t>
  </si>
  <si>
    <t>7493100060</t>
  </si>
  <si>
    <t>Venkovní osvětlení Osvětlovací stožáry sklopné výšky od 10 do 12 m, žárově zinkovaný, vč. výstroje, stožár nesmí mít dvířka (z důvodu neoprávněného vstupu)</t>
  </si>
  <si>
    <t>70</t>
  </si>
  <si>
    <t>Poznámka k položce:_x000D_
Poznámka k položce: Přístup ke svorkovnici bude možný až po sklopení stožáru, kdy se dolní část plně otevře a umožní snadný přístup ke svorkovnicím.</t>
  </si>
  <si>
    <t>7493152530R</t>
  </si>
  <si>
    <t>Montáž svítidla pro železnici na sklopný stožár</t>
  </si>
  <si>
    <t>72</t>
  </si>
  <si>
    <t>39</t>
  </si>
  <si>
    <t>7493100640</t>
  </si>
  <si>
    <t>Venkovní osvětlení Svítidla pro železnici LED svítidlo o příkonu do 25 W určené pro osvětlení venkovních prostor veřejnosti přístupných (nástupiště, přechody kolejiště) na ŽDC, difuzor z plochého tvrzeného skla IK 6 a vyšší</t>
  </si>
  <si>
    <t>74</t>
  </si>
  <si>
    <t>Poznámka k položce:_x000D_
Poznámka k položce: teplotní ochrana svítidla (LED modulu i předřadníku); chlazení zajištěno pasivními chladiči;  tělo (horní, dolní kryt, příruba….) svítidlo vyrobené z tepelně vodivého materiálu z důvodu pasivního chlazení, el. předřadník musí zajišťovat konstantní světeln</t>
  </si>
  <si>
    <t>7493100670</t>
  </si>
  <si>
    <t>Venkovní osvětlení Svítidla pro železnici LED svítidlo o příkonu 56 - 100 W určené pro osvětlení venkovních prostor veřejnosti přístupných (nástupiště, přechody kolejiště) na ŽDC, difuzor z plochého tvrzeného skla IK 6 a vyšší</t>
  </si>
  <si>
    <t>76</t>
  </si>
  <si>
    <t>41</t>
  </si>
  <si>
    <t>5913430070R</t>
  </si>
  <si>
    <t>Nátěr bezpečnostních pruhů na osvětlovací stožár nebo věž</t>
  </si>
  <si>
    <t>ks</t>
  </si>
  <si>
    <t>78</t>
  </si>
  <si>
    <t>7499700390</t>
  </si>
  <si>
    <t>Nátěry trakčního vedení  Barva a řed. pro bezpečnostní černožluté pruhy na podpěře TV</t>
  </si>
  <si>
    <t>80</t>
  </si>
  <si>
    <t>43</t>
  </si>
  <si>
    <t>7497351780</t>
  </si>
  <si>
    <t>Číslování stožárů a pohonů odpojovačů 1 - 3 znaky</t>
  </si>
  <si>
    <t>82</t>
  </si>
  <si>
    <t>7493155510</t>
  </si>
  <si>
    <t>Montáž stožárových rozvodnic s jedním až dvěmi jistícími prvky</t>
  </si>
  <si>
    <t>84</t>
  </si>
  <si>
    <t>45</t>
  </si>
  <si>
    <t>7493102000</t>
  </si>
  <si>
    <t>Venkovní osvětlení Elektrovýzbroje stožárů a stožárové rozvodnice Elektrovýzbroj stožáru pro 1 - 2 okruhy</t>
  </si>
  <si>
    <t>86</t>
  </si>
  <si>
    <t>7498356077</t>
  </si>
  <si>
    <t>Montáž dálkové diagnostiky TS ŽDC doplnění/úprava aplikace pro dispečerské klienty</t>
  </si>
  <si>
    <t>88</t>
  </si>
  <si>
    <t>47</t>
  </si>
  <si>
    <t>7498356330</t>
  </si>
  <si>
    <t>Montáž dálkové diagnostiky TS ŽDC úprava konfigurace stávajícího klientského pracoviště pro zobrazení nově integrovaných technologií</t>
  </si>
  <si>
    <t>90</t>
  </si>
  <si>
    <t>Montáž dálkové diagnostiky TS ŽDC úprava konfigurace stávajícího klientského pracoviště pro zobrazení nově integrovaných technologií - úprava uživatelských oprávnění, licence, protokoly ČSN EN 60870-5-104, XML</t>
  </si>
  <si>
    <t>7493173010</t>
  </si>
  <si>
    <t>Demontáž elektrovýzbroje osvětlovacích stožárů do výšky 14 m</t>
  </si>
  <si>
    <t>92</t>
  </si>
  <si>
    <t>Demontáž elektrovýzbroje osvětlovacích stožárů do výšky 14 m - svítidlo, kabely, rozvodnice</t>
  </si>
  <si>
    <t>49</t>
  </si>
  <si>
    <t>7493171012</t>
  </si>
  <si>
    <t>Demontáž osvětlovacích stožárů výšky přes 6 do 14 m</t>
  </si>
  <si>
    <t>94</t>
  </si>
  <si>
    <t>Demontáž osvětlovacích stožárů výšky přes 6 do 14 m - včetně veškeré elektrovýzbroje (svítidla, kabely, rozvodnice)</t>
  </si>
  <si>
    <t>7493174015</t>
  </si>
  <si>
    <t>Demontáž svítidel z osvětlovacího stožáru, osvětlovací věže nebo brány trakčního vedení</t>
  </si>
  <si>
    <t>96</t>
  </si>
  <si>
    <t>51</t>
  </si>
  <si>
    <t>7494758020</t>
  </si>
  <si>
    <t>Montáž ostatních zařízení rozvaděčů nn označovací štítek</t>
  </si>
  <si>
    <t>98</t>
  </si>
  <si>
    <t>Montáž ostatních zařízení rozvaděčů nn označovací štítek - do rozvaděče nebo skříně</t>
  </si>
  <si>
    <t>7499252015</t>
  </si>
  <si>
    <t>Vyhotovení mimořádné revizní zprávy pro opravné práce pro objem investičních nákladů přes 100 000 do 500 000 Kč</t>
  </si>
  <si>
    <t>100</t>
  </si>
  <si>
    <t>Vyhotovení mimořádné revizní zprávy pro opravné práce pro objem investičních nákladů přes 100 000 do 500 000 Kč - celková prohlídka zařízení provozního souboru nebo stavebního objektu, včetně měření, zkoušek zařízení tohoto provozního souboru nebo stavebního objektu revizním technikem na zařízení podle požadavku ČSN, včetně hodnocení a vyhotovení celkové revizní zprávy</t>
  </si>
  <si>
    <t>53</t>
  </si>
  <si>
    <t>7498154010R</t>
  </si>
  <si>
    <t>Měření intenzity osvětlení venkovních železničních prostranství</t>
  </si>
  <si>
    <t>102</t>
  </si>
  <si>
    <t>7499451010</t>
  </si>
  <si>
    <t>Vydání průkazu způsobilosti pro funkční celek, provizorní stav</t>
  </si>
  <si>
    <t>2074564373</t>
  </si>
  <si>
    <t>Vydání průkazu způsobilosti pro funkční celek, provizorní stav - vyhotovení dokladu o silnoproudých zařízeních a vydání průkazu způsobilosti</t>
  </si>
  <si>
    <t>61</t>
  </si>
  <si>
    <t>7499751010</t>
  </si>
  <si>
    <t>Dokončovací práce na elektrickém zařízení</t>
  </si>
  <si>
    <t>hod</t>
  </si>
  <si>
    <t>-104609579</t>
  </si>
  <si>
    <t>Dokončovací práce na elektrickém zařízení - uvádění zařízení do provozu, drobné montážní práce v rozvaděčích, koordinaci se zhotoviteli souvisejících zařízení apod.</t>
  </si>
  <si>
    <t>7499751050</t>
  </si>
  <si>
    <t>Dokončovací práce manipulace na zařízeních prováděné provozovatelem</t>
  </si>
  <si>
    <t>-737938533</t>
  </si>
  <si>
    <t>Dokončovací práce manipulace na zařízeních prováděné provozovatelem - manipulace nutné pro další práce zhotovitele na technologickém souboru</t>
  </si>
  <si>
    <t>57</t>
  </si>
  <si>
    <t>110</t>
  </si>
  <si>
    <t>7593500609</t>
  </si>
  <si>
    <t>Trasy kabelového vedení Kabelové krycí desky a pásy Fólie výstražná červená š. 34cm (HM0673909992034)</t>
  </si>
  <si>
    <t>112</t>
  </si>
  <si>
    <t>SO 02 - Železniční svršek A</t>
  </si>
  <si>
    <t>1 - Dodávky</t>
  </si>
  <si>
    <t>2 - Práce</t>
  </si>
  <si>
    <t>3 - Doprava</t>
  </si>
  <si>
    <t>4 - Poplatky</t>
  </si>
  <si>
    <t>Dodávky</t>
  </si>
  <si>
    <t>5961116005R</t>
  </si>
  <si>
    <t>Výhybka oblouková smontovaná pražce betonové, soustavy Obl-o49 1:7,5-190-I levá</t>
  </si>
  <si>
    <t>Poznámka k položce:_x000D_
vč. vystrojených dlouhých společných pražců za výhybkou (2 ks)_x000D_
Technická specifikace položky odpovídá příslušné cenové soustavě.</t>
  </si>
  <si>
    <t>5961116010R</t>
  </si>
  <si>
    <t>Výhybka jednoduchá smontovaná pražce betonové, soustavy J49 1:6,6-190 pravá</t>
  </si>
  <si>
    <t>Poznámka k položce:_x000D_
vč. vystrojených dlouhých společných pražců za výhybkou (6 ks)_x000D_
Technická specifikace položky odpovídá příslušné cenové soustavě.</t>
  </si>
  <si>
    <t>5961116015</t>
  </si>
  <si>
    <t>Výhybka jednoduchá smontovaná pražce betonové, soustavy J49 1:9-190 levá</t>
  </si>
  <si>
    <t>5956155001</t>
  </si>
  <si>
    <t>Pražec betonový výhybkový nevystrojený</t>
  </si>
  <si>
    <t xml:space="preserve">Poznámka k položce:_x000D_
před výh.č.1 + za výh.č.1 + před výh.č.4 + za výh.č.4 + za výh.č.2 + za výh.č.3 + spojka mezi výh.č.1 a 4_x000D_
Technická specifikace položky odpovídá příslušné cenové soustavě._x000D_
_x000D_
</t>
  </si>
  <si>
    <t>5956140050</t>
  </si>
  <si>
    <t>Pražec betonový příčný vystrojený včetně kompletů pro podkladnicové upevnění, dl. 2,4 m, s úklonem úložné plochy 1:20, upevnění KS</t>
  </si>
  <si>
    <t>Poznámka k položce:_x000D_
za výh.č.10_x000D_
Technická specifikace položky odpovídá příslušné cenové soustavě.</t>
  </si>
  <si>
    <t>5958125000</t>
  </si>
  <si>
    <t>Komplety s antikorozní úpravou Skl 14 (svěrka Skl14, vrtule R1, podložka Uls7)</t>
  </si>
  <si>
    <t>Poznámka k položce:_x000D_
pod panely pro přechod_x000D_
Technická specifikace položky odpovídá příslušné cenové soustavě.</t>
  </si>
  <si>
    <t>5958128005</t>
  </si>
  <si>
    <t>Komplety Skl 24 (šroub RS 0, matice M 22, podložka Uls 6)</t>
  </si>
  <si>
    <t>Poznámka k položce:_x000D_
vč. Skl 24, výhybkové pražce z pol. 5 + SB6 z pol. 8 + stávající SB8_x000D_
Technická specifikace položky odpovídá příslušné cenové soustavě.</t>
  </si>
  <si>
    <t>5958134040</t>
  </si>
  <si>
    <t>Součásti upevňovací kroužek pružný dvojitý Fe 6</t>
  </si>
  <si>
    <t>Poznámka k položce:_x000D_
odhad - výměna poškozených kusů u stávajících a užitých bet.pražců 25%_x000D_
Technická specifikace položky odpovídá příslušné cenové soustavě.</t>
  </si>
  <si>
    <t>R5958140000</t>
  </si>
  <si>
    <t>Podkladnice žebrová tv. S4 přechodová 1:80</t>
  </si>
  <si>
    <t>Poznámka k položce:_x000D_
výhybkové pražce_x000D_
Technická specifikace položky odpovídá příslušné cenové soustavě.</t>
  </si>
  <si>
    <t>R5958140000.1</t>
  </si>
  <si>
    <t>Podkladnice žebrová tv. S4 přechodová 1:40</t>
  </si>
  <si>
    <t>5958140005</t>
  </si>
  <si>
    <t>Podkladnice žebrová tv. S4pl</t>
  </si>
  <si>
    <t>5958158070</t>
  </si>
  <si>
    <t>Podložka polyetylenová pod podkladnici 380/160/2 (S4, R4)</t>
  </si>
  <si>
    <t>Poznámka k položce:_x000D_
výhybkové pražce z pol. 5_x000D_
Technická specifikace položky odpovídá příslušné cenové soustavě.</t>
  </si>
  <si>
    <t>5958158005</t>
  </si>
  <si>
    <t>Podložka pryžová pod patu kolejnice S49 183/126/6</t>
  </si>
  <si>
    <t>Poznámka k položce:_x000D_
výhybkové pražce z pol. 5 + stávající SB8 + užité SB6 + užité SB3/4_x000D_
Technická specifikace položky odpovídá příslušné cenové soustavě.</t>
  </si>
  <si>
    <t>5958179015</t>
  </si>
  <si>
    <t>Hmoždinka dělená regenerační vložka DRV-1Z</t>
  </si>
  <si>
    <t>703592916</t>
  </si>
  <si>
    <t>Poznámka k položce:_x000D_
užité SB3/4_x000D_
Technická specifikace položky odpovídá příslušné cenové soustavě.</t>
  </si>
  <si>
    <t>5958155045</t>
  </si>
  <si>
    <t>Úhlové vodicí vložky Fpas 80-90/1:20 (jen S49)</t>
  </si>
  <si>
    <t>Poznámka k položce:_x000D_
vnější; ze stávajícího rozšíření +10mm na nové rozšíření 0mm; vč. dopravy_x000D_
Technická specifikace položky odpovídá příslušné cenové soustavě.</t>
  </si>
  <si>
    <t>5958155050</t>
  </si>
  <si>
    <t>Úhlové vodicí vložky Fpis 80-90</t>
  </si>
  <si>
    <t>Poznámka k položce:_x000D_
vnitřní; ze stávajícího rozšíření +10mm na nové rozšíření 0mm; vč. dopravy_x000D_
Technická specifikace položky odpovídá příslušné cenové soustavě.</t>
  </si>
  <si>
    <t>5955101005</t>
  </si>
  <si>
    <t>Kamenivo drcené štěrk frakce 31,5/63 (32/63) třídy min. BII</t>
  </si>
  <si>
    <t>Poznámka k položce:_x000D_
zapuštěné kolejové lože - doplnění recyklovaného 5%_x000D_
Technická specifikace položky odpovídá příslušné cenové soustavě.</t>
  </si>
  <si>
    <t>R5955101012</t>
  </si>
  <si>
    <t>Kamenivo drcené recyklované štěrk frakce 16/32</t>
  </si>
  <si>
    <t>Poznámka k položce:_x000D_
zapuštěné kolejové lože - přednostně recyklované 90%_x000D_
Technická specifikace položky odpovídá příslušné cenové soustavě.</t>
  </si>
  <si>
    <t>5955101085</t>
  </si>
  <si>
    <t>Kamenivo drcené recyklované drť frakce 4/16</t>
  </si>
  <si>
    <t>Poznámka k položce:_x000D_
drážní stezka_x000D_
Technická specifikace položky odpovídá příslušné cenové soustavě.</t>
  </si>
  <si>
    <t>5962101010</t>
  </si>
  <si>
    <t>Návěstidlo rychlostník - obdélník</t>
  </si>
  <si>
    <t>5962101020</t>
  </si>
  <si>
    <t>Návěstidlo očekávejte traťovou rychlost - trojúhelník</t>
  </si>
  <si>
    <t>5962101090</t>
  </si>
  <si>
    <t>Návěstidlo sloupek s návěstí pískejte</t>
  </si>
  <si>
    <t>5962101120</t>
  </si>
  <si>
    <t>Návěstidlo hektometrovník železobetonový se znaky</t>
  </si>
  <si>
    <t>5962104005</t>
  </si>
  <si>
    <t>Hranice námezník betonový vč. Nátěru</t>
  </si>
  <si>
    <t>5962113000</t>
  </si>
  <si>
    <t>Sloupek ocelový pozinkovaný 70 mm</t>
  </si>
  <si>
    <t>5962114000</t>
  </si>
  <si>
    <t>Výstroj sloupku objímka 50 až 100 mm kompletní</t>
  </si>
  <si>
    <t>5962114015</t>
  </si>
  <si>
    <t>Výstroj sloupku víčko plast 70 mm</t>
  </si>
  <si>
    <t>5962114025</t>
  </si>
  <si>
    <t>Výstroj sloupku patka hliníková kompletní (4 otvory)</t>
  </si>
  <si>
    <t>R5962120015</t>
  </si>
  <si>
    <t>Zajišťovací značka hřebová s betonovým soklem</t>
  </si>
  <si>
    <t>Poznámka k položce:_x000D_
do betonu v plast.troubě DN300_x000D_
Technická specifikace položky odpovídá příslušné cenové soustavě.</t>
  </si>
  <si>
    <t>R5962120030</t>
  </si>
  <si>
    <t>Zajišťovací značka hřebová</t>
  </si>
  <si>
    <t>Poznámka k položce:_x000D_
do stávajícího podkladu_x000D_
Technická specifikace položky odpovídá příslušné cenové soustavě.</t>
  </si>
  <si>
    <t>5964161005</t>
  </si>
  <si>
    <t>Beton lehce zhutnitelný C 16/20;X0 F5 2 200 2 662</t>
  </si>
  <si>
    <t>Poznámka k položce:_x000D_
návěstidla + bet.sokly_x000D_
Technická specifikace položky odpovídá příslušné cenové soustavě.</t>
  </si>
  <si>
    <t>R7591300200</t>
  </si>
  <si>
    <t>Zámek výměnový</t>
  </si>
  <si>
    <t>Poznámka k položce:_x000D_
výh.č.1,2,3,4_x000D_
Technická specifikace položky odpovídá příslušné cenové soustavě.</t>
  </si>
  <si>
    <t>Prodloužení betonového pražce - systém K-3C</t>
  </si>
  <si>
    <t>kalk</t>
  </si>
  <si>
    <t>Poznámka k položce:_x000D_
výh.č.1,2,3,4_x000D_
Položka obsahuje dodávku systému K-3C vč. ručního výměníku K-3 a výměnového návěstidla.</t>
  </si>
  <si>
    <t>Práce</t>
  </si>
  <si>
    <t>5905025110</t>
  </si>
  <si>
    <t>Doplnění stezky štěrkodrtí souvislé</t>
  </si>
  <si>
    <t>Doplnění stezky štěrkodrtí souvislé Poznámka: 1. V cenách jsou započteny náklady na doplnění kameniva včetně rozprostření ojediněle ručně z vozíku nebo souvisle mechanizací z vozíků nebo železničních vozů. 2. V cenách nejsou obsaženy náklady na dodávku kameniva.</t>
  </si>
  <si>
    <t>Poznámka k souboru cen:_x000D_
1. V cenách jsou započteny náklady na doplnění kameniva včetně rozprostření ojediněle ručně z vozíku nebo souvisle mechanizací z vozíků nebo železničních vozů._x000D_
2. V cenách nejsou obsaženy náklady na dodávku kameniva.</t>
  </si>
  <si>
    <t>5905050015</t>
  </si>
  <si>
    <t>Souvislá výměna KL se snesením KR koleje pražce dřevěné</t>
  </si>
  <si>
    <t>km</t>
  </si>
  <si>
    <t>Souvislá výměna KL se snesením KR koleje pražce dřevěné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</si>
  <si>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souboru cen:_x000D_
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prostředek._x000D_
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</si>
  <si>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položce:_x000D_
část kol.1 a 3_x000D_
(78+34+32+20)*0,675_x000D_
Technická specifikace položky odpovídá příslušné cenové soustavě.</t>
  </si>
  <si>
    <t>5905050055</t>
  </si>
  <si>
    <t>Souvislá výměna KL se snesením KR koleje pražce betonové</t>
  </si>
  <si>
    <t>Souvislá výměna KL se snesením KR koleje pražce betonové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</si>
  <si>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položce:_x000D_
část kol.1 a 3_x000D_
Technická specifikace položky odpovídá příslušné cenové soustavě.</t>
  </si>
  <si>
    <t>5905050115</t>
  </si>
  <si>
    <t>Souvislá výměna KL se snesením KR koleje pražce ocelové válcované</t>
  </si>
  <si>
    <t>Souvislá výměna KL se snesením KR koleje pražce ocelové válcované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</si>
  <si>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položce:_x000D_
spojka v.č.1 a 4, mezi v.č.4 a 5 a výběh do kol. 5_x000D_
Technická specifikace položky odpovídá příslušné cenové soustavě.</t>
  </si>
  <si>
    <t>5905050235</t>
  </si>
  <si>
    <t>Souvislá výměna KL se snesením KR výhybky pražce ocelové válcované</t>
  </si>
  <si>
    <t>Souvislá výměna KL se snesením KR výhybky pražce ocelové válcované Poznámka: 1. V cenách jsou započteny náklady na odtěžení KL, úpravu sklonu a zhutnění pláně, zřízení KL,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 a předání tištěných výstupů, úpravu KL do profilu, rozprostření výzisku na terén nebo jeho naložení na dopravní prostředek. 2. V cenách nejsou obsaženy náklady na vyjmutí a vložení KR, dodávku kameniva, následnou úpravu směrového a výškového uspořádání, dodávku a doplnění kameniva pro následnou úpravu směrového a výškového uspořádání, snížení KL pod patou kolejnice, dopravu výzisku na skládku a skládkovné.</t>
  </si>
  <si>
    <t>Poznámka k položce:_x000D_
výh.č.1,2,3,4,5 - rozvinuté délky_x000D_
Technická specifikace položky odpovídá příslušné cenové soustavě.</t>
  </si>
  <si>
    <t>5905055010</t>
  </si>
  <si>
    <t>Odstranění stávajícího kolejového lože odtěžením v koleji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</si>
  <si>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</si>
  <si>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Poznámka k souboru cen:_x000D_
1. V cenách jsou započteny náklady na odstranění KL, úpravu pláně a rozprostření výzisku na terén nebo jeho naložení na dopravní prostředek._x000D_
2. V cenách nejsou obsaženy náklady na dopravu výzisku na skládku a skládkovné.</t>
  </si>
  <si>
    <t>Poznámka k položce:_x000D_
25m; km 34,088 - 34,113_x000D_
Technická specifikace položky odpovídá příslušné cenové soustavě.</t>
  </si>
  <si>
    <t>5905060010</t>
  </si>
  <si>
    <t>Zřízení nového kolejového lože v koleji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</si>
  <si>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</si>
  <si>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Poznámka k souboru cen:_x000D_
1. V cenách jsou započteny náklady na zřízení KL, rozprostření vrstvy kameniva, zřízení homogenizované vrstvy kameniva a úprava KL do profilu._x000D_
2. V cenách nejsou obsaženy náklady na položení KR, úpravu směrového a výškového uspořádání, dodávku kameniva a snížení KL pod patou kolejnice.</t>
  </si>
  <si>
    <t>5905105030</t>
  </si>
  <si>
    <t>Doplnění KL kamenivem souvisle strojně v koleji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</si>
  <si>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</si>
  <si>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Poznámka k souboru cen:_x000D_
1. V cenách jsou započteny náklady na doplnění kameniva ojediněle ručně vidlemi a/nebo souvisle strojně z výsypných vozů případně nakladačem._x000D_
2. V cenách nejsou obsaženy náklady na dodávku kameniva.</t>
  </si>
  <si>
    <t>Poznámka k položce:_x000D_
vč. zapuštěného lože_x000D_
Technická specifikace položky odpovídá příslušné cenové soustavě.</t>
  </si>
  <si>
    <t>5905105040</t>
  </si>
  <si>
    <t>Doplnění KL kamenivem souvisle strojně ve výhybce</t>
  </si>
  <si>
    <t>Doplnění KL kamenivem souvisle strojně ve výhybce Poznámka: 1. V cenách jsou započteny náklady na doplnění kameniva ojediněle ručně vidlemi a/nebo souvisle strojně z výsypných vozů případně nakladačem. 2. V cenách nejsou obsaženy náklady na dodávku kameniva.</t>
  </si>
  <si>
    <t>5905110010</t>
  </si>
  <si>
    <t>Snížení KL pod patou kolejnice v koleji</t>
  </si>
  <si>
    <t>Snížení KL pod patou kolejnice v koleji Poznámka: 1. V cenách jsou započteny náklady na snížení KL pod patou kolejnice ručně vidlemi. 2. V cenách nejsou obsaženy náklady na doplnění a dodávku kameniva.</t>
  </si>
  <si>
    <t>Poznámka k souboru cen:_x000D_
1. V cenách jsou započteny náklady na snížení KL pod patou kolejnice ručně vidlemi._x000D_
2. V cenách nejsou obsaženy náklady na doplnění a dodávku kameniva.</t>
  </si>
  <si>
    <t>Poznámka k položce:_x000D_
bet.pražce + ocelové korýtkové pražce_x000D_
2,4+3,65+3,65+22+7,6+2,4+4,25+3,65+25+234,3+247+12_x000D_
Technická specifikace položky odpovídá příslušné cenové soustavě.</t>
  </si>
  <si>
    <t>5905110020</t>
  </si>
  <si>
    <t>Snížení KL pod patou kolejnice ve výhybce</t>
  </si>
  <si>
    <t>Snížení KL pod patou kolejnice ve výhybce Poznámka: 1. V cenách jsou započteny náklady na snížení KL pod patou kolejnice ručně vidlemi. 2. V cenách nejsou obsaženy náklady na doplnění a dodávku kameniva.</t>
  </si>
  <si>
    <t>Poznámka k položce:_x000D_
výh.č.1,2,3,4,5, od ZV ke KV_x000D_
Technická specifikace položky odpovídá příslušné cenové soustavě.</t>
  </si>
  <si>
    <t>5906080115</t>
  </si>
  <si>
    <t>Vystrojení pražce betonového s podkladnicovým upevněním čtyři vrtule</t>
  </si>
  <si>
    <t>úl.pl.</t>
  </si>
  <si>
    <t>104</t>
  </si>
  <si>
    <t>Vystrojení pražce betonového s podkladnicovým upevněním čtyři vrtule Poznámka: 1. V cenách jsou započteny náklady na montáž výstroje, potřebnou manipulaci a ošetření součástí mazivem. 2. V cenách nejsou obsaženy náklady na vrtání dřevěných pražců a dodávku materiálu.</t>
  </si>
  <si>
    <t>Poznámka k souboru cen:_x000D_
1. V cenách jsou započteny náklady na montáž výstroje, potřebnou manipulaci a ošetření součástí mazivem._x000D_
2. V cenách nejsou obsaženy náklady na vrtání dřevěných pražců a dodávku materiálu.</t>
  </si>
  <si>
    <t>5906090011</t>
  </si>
  <si>
    <t>Výměna hmoždinky pražec vystrojený betonový nebo dřevěný upevnění dvěma vrtulemi</t>
  </si>
  <si>
    <t>-807196540</t>
  </si>
  <si>
    <t>Výměna hmoždinky pražec vystrojený betonový nebo dřevěný upevnění dvěma vrtulemi Poznámka: 1. V cenách jsou započteny náklady na odvrtání, demontáž a montáž hmoždinky, případnou impregnaci otvorů včetně impregnačního materiálu, demontáž a montáž podkladnice, výměnu polyetylenové a pryžové podložky, vrtulí, šroubů, svěrek,vložek M, matic a všech pružných kroužků a ošetření součástí mazivem. 2. V cenách nejsou obsaženy náklady na dodávku materiálu.</t>
  </si>
  <si>
    <t>Poznámka k souboru cen:_x000D_
1. V cenách jsou započteny náklady na odvrtání, demontáž a montáž hmoždinky, případnou impregnaci otvorů včetně impregnačního materiálu, demontáž a montáž podkladnice, výměnu polyetylenové a pryžové podložky, vrtulí, šroubů, svěrek,vložek M, matic a všech pružných kroužků a ošetření součástí mazivem._x000D_
2. V cenách nejsou obsaženy náklady na dodávku materiálu.</t>
  </si>
  <si>
    <t>Poznámka k položce:_x000D_
SB3/4, vč. výměny pryžové podložky_x000D_
Technická specifikace položky odpovídá příslušné cenové soustavě.</t>
  </si>
  <si>
    <t>5908050010</t>
  </si>
  <si>
    <t>Výměna upevnění podkladnicového komplety a pryžová podložka</t>
  </si>
  <si>
    <t>108</t>
  </si>
  <si>
    <t>Výměna upevnění podkladnicového komplety a pryžová podložka Poznámka: 1. V cenách jsou započteny náklady na demontáž, výměnu a montáž, ošetření součástí mazivem a naložení výzisku na dopravní prostředek. 2. V cenách nejsou obsaženy náklady na vrtání pražce a dodávku materiálu.</t>
  </si>
  <si>
    <t>Poznámka k souboru cen:_x000D_
1. V cenách jsou započteny náklady na demontáž, výměnu a montáž, ošetření součástí mazivem a naložení výzisku na dopravní prostředek._x000D_
2. V cenách nejsou obsaženy náklady na vrtání pražce a dodávku materiálu.</t>
  </si>
  <si>
    <t>Poznámka k položce:_x000D_
SB6+SB8_x000D_
Technická specifikace položky odpovídá příslušné cenové soustavě.</t>
  </si>
  <si>
    <t>5908053050</t>
  </si>
  <si>
    <t>Výměna drobného kolejiva vložka vodící úhlová</t>
  </si>
  <si>
    <t>Výměna drobného kolejiva vložka vodící úhlová Poznámka: 1. V cenách jsou započteny náklady na demontáž upevňovadel, výměnu součásti, montáž upevňovadel a ošetření součástí mazivem. 2. V cenách nejsou obsaženy náklady na dodávku materiálu.</t>
  </si>
  <si>
    <t>Poznámka k souboru cen:_x000D_
1. V cenách jsou započteny náklady na demontáž upevňovadel, výměnu součásti, montáž upevňovadel a ošetření součástí mazivem._x000D_
2. V cenách nejsou obsaženy náklady na dodávku materiálu.</t>
  </si>
  <si>
    <t>Poznámka k položce:_x000D_
Y pražce_x000D_
Technická specifikace položky odpovídá příslušné cenové soustavě.</t>
  </si>
  <si>
    <t>5908053250</t>
  </si>
  <si>
    <t>Výměna drobného kolejiva kroužek dvojitý pružný</t>
  </si>
  <si>
    <t>Výměna drobného kolejiva kroužek dvojitý pružný Poznámka: 1. V cenách jsou započteny náklady na demontáž upevňovadel, výměnu součásti, montáž upevňovadel a ošetření součástí mazivem. 2. V cenách nejsou obsaženy náklady na dodávku materiálu.</t>
  </si>
  <si>
    <t>5906130345</t>
  </si>
  <si>
    <t>Montáž kolejového roštu v ose koleje pražce betonové vystrojené, tvar S49, 49E1</t>
  </si>
  <si>
    <t>114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</si>
  <si>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</si>
  <si>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Poznámka k souboru cen:_x000D_
1. V cenách jsou započteny náklady na manipulaci a montáž KR, u pražců dřevěných nevystrojených i na vrtání pražců._x000D_
2. V cenách nejsou obsaženy náklady na dodávku materiálu.</t>
  </si>
  <si>
    <t>Poznámka k položce:_x000D_
2,4+3,65+3,65+22+7,6+2,4+4,25+3,65+25+234,3+247_x000D_
Technická specifikace položky odpovídá příslušné cenové soustavě.</t>
  </si>
  <si>
    <t>101</t>
  </si>
  <si>
    <t>5906130425</t>
  </si>
  <si>
    <t>Montáž kolejového roštu v ose koleje pražce ocelové tvar Y vystrojené, tvar S49, 49E1</t>
  </si>
  <si>
    <t>1994599704</t>
  </si>
  <si>
    <t>Montáž kolejového roštu v ose koleje pražce ocelové tvar Y vystrojené, tvar S49, 49E1 Poznámka: 1. V cenách jsou započteny náklady na manipulaci a montáž KR, u pražců dřevěných nevystrojených i na vrtání pražců. 2. V cenách nejsou obsaženy náklady na dodávku materiálu.</t>
  </si>
  <si>
    <t>5911629120</t>
  </si>
  <si>
    <t>Montáž jednoduché výhybky na úložišti betonové pražce soustavy S49</t>
  </si>
  <si>
    <t>116</t>
  </si>
  <si>
    <t>Montáž jednoduché výhybky na úložišti betonové pražce soustavy S49 Poznámka: 1. V cenách jsou započteny náklady na zřízení montážní plochy, manipulaci, nanesení součástí, montáž podle montážního plánu, přezkoušení doléhání jazyků a ošetření kluzných částí výhybky mazivem. Demontáž součástí před položením. 2. V cenách nejsou obsaženy náklady na dodávku materiálu.</t>
  </si>
  <si>
    <t>Poznámka k souboru cen:_x000D_
1. V cenách jsou započteny náklady na zřízení montážní plochy, manipulaci, nanesení součástí, montáž podle montážního plánu, přezkoušení doléhání jazyků a ošetření kluzných částí výhybky mazivem. Demontáž součástí před položením._x000D_
2. V cenách nejsou obsaženy náklady na dodávku materiálu.</t>
  </si>
  <si>
    <t>Poznámka k položce:_x000D_
výh.č.1,2,3,4, od ZV ke KV_x000D_
Technická specifikace položky odpovídá příslušné cenové soustavě.</t>
  </si>
  <si>
    <t>5906140035</t>
  </si>
  <si>
    <t>Demontáž kolejového roštu koleje v ose koleje pražce dřevěné, tvar S49, T, 49E1</t>
  </si>
  <si>
    <t>118</t>
  </si>
  <si>
    <t>Demontáž kolejového roštu koleje v ose koleje pražce dřevěné,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</si>
  <si>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Poznámka k souboru cen:_x000D_
1. V cenách jsou započteny náklady na případné odstranění kameniva, rozebrání roštu do součástí, manipulaci, naložení výzisku na dopravní prostředek a uložení na úložišti._x000D_
2. V cenách nejsou obsaženy náklady na dopravu a vytřídění.</t>
  </si>
  <si>
    <t>Poznámka k položce:_x000D_
část kol.1 a 3_x000D_
(78+34+43+20)*0,675_x000D_
Technická specifikace položky odpovídá příslušné cenové soustavě.</t>
  </si>
  <si>
    <t>5906140155</t>
  </si>
  <si>
    <t>Demontáž kolejového roštu koleje v ose koleje pražce betonové, tvar S49, T, 49E1</t>
  </si>
  <si>
    <t>120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</si>
  <si>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</si>
  <si>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55</t>
  </si>
  <si>
    <t>5906140265</t>
  </si>
  <si>
    <t>Demontáž kolejového roštu koleje v ose koleje pražce ocelové válcované, tvar T nebo A</t>
  </si>
  <si>
    <t>122</t>
  </si>
  <si>
    <t>Demontáž kolejového roštu koleje v ose koleje pražce ocelové válcované, tvar T nebo A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</si>
  <si>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5906140275</t>
  </si>
  <si>
    <t>Demontáž kolejového roštu koleje v ose koleje pražce ocelové Y, tvar S49, 49E1</t>
  </si>
  <si>
    <t>-621940642</t>
  </si>
  <si>
    <t>Demontáž kolejového roštu koleje v ose koleje pražce ocelové Y, tvar S49,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</si>
  <si>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5911655210</t>
  </si>
  <si>
    <t>Demontáž jednoduché výhybky na úložišti ocelové pražce válcované soustavy T</t>
  </si>
  <si>
    <t>124</t>
  </si>
  <si>
    <t>Demontáž jednoduché výhybky na úložišti ocelové pražce válcované soustavy T Poznámka: 1. V cenách jsou započteny náklady na demontáž do součástí, manipulaci, naložení na dopravní prostředek a uložení vyzískaného materiálu na úložišti.</t>
  </si>
  <si>
    <t>Poznámka k souboru cen:_x000D_
1. V cenách jsou započteny náklady na demontáž do součástí, manipulaci, naložení na dopravní prostředek a uložení vyzískaného materiálu na úložišti.</t>
  </si>
  <si>
    <t>Poznámka k položce:_x000D_
výh.č.4,5_x000D_
Technická specifikace položky odpovídá příslušné cenové soustavě.</t>
  </si>
  <si>
    <t>5911655220</t>
  </si>
  <si>
    <t>Demontáž jednoduché výhybky na úložišti ocelové pražce válcované soustavy A</t>
  </si>
  <si>
    <t>126</t>
  </si>
  <si>
    <t>Demontáž jednoduché výhybky na úložišti ocelové pražce válcované soustavy A Poznámka: 1. V cenách jsou započteny náklady na demontáž do součástí, manipulaci, naložení na dopravní prostředek a uložení vyzískaného materiálu na úložišti.</t>
  </si>
  <si>
    <t>Poznámka k položce:_x000D_
výh.č.1,2,3_x000D_
Technická specifikace položky odpovídá příslušné cenové soustavě.</t>
  </si>
  <si>
    <t>5911671090</t>
  </si>
  <si>
    <t>Příplatek za demontáž v ose koleje výhybky jednoduché pražce ocelové válcované soustavy T</t>
  </si>
  <si>
    <t>128</t>
  </si>
  <si>
    <t>Příplatek za demontáž v ose koleje výhybky jednoduché pražce ocelové válcované soustavy T Poznámka: 1. V cenách jsou započteny náklady za obtížnost demontáže v ose koleje.</t>
  </si>
  <si>
    <t>Poznámka k souboru cen:_x000D_
1. V cenách jsou započteny náklady za obtížnost demontáže v ose koleje.</t>
  </si>
  <si>
    <t>5911671100</t>
  </si>
  <si>
    <t>Příplatek za demontáž v ose koleje výhybky jednoduché pražce ocelové válcované soustavy A</t>
  </si>
  <si>
    <t>130</t>
  </si>
  <si>
    <t>Příplatek za demontáž v ose koleje výhybky jednoduché pražce ocelové válcované soustavy A Poznámka: 1. V cenách jsou započteny náklady za obtížnost demontáže v ose koleje.</t>
  </si>
  <si>
    <t>5907050020</t>
  </si>
  <si>
    <t>Dělení kolejnic řezáním nebo rozbroušením, soustavy S49 nebo T</t>
  </si>
  <si>
    <t>132</t>
  </si>
  <si>
    <t>Dělení kolejnic řezáním nebo rozbroušením, soustavy S49 nebo T Poznámka: 1. V cenách jsou započteny náklady na manipulaci, podložení, označení a provedení řezu kolejnice.</t>
  </si>
  <si>
    <t>Poznámka k souboru cen:_x000D_
1. V cenách jsou započteny náklady na manipulaci, podložení, označení a provedení řezu kolejnice.</t>
  </si>
  <si>
    <t>Poznámka k položce:_x000D_
vyříznutí styků + rozřez nových pásů + vyřezání částí kolejnic s otvory pro další užití (odhad)_x000D_
Technická specifikace položky odpovídá příslušné cenové soustavě.</t>
  </si>
  <si>
    <t>5909032020</t>
  </si>
  <si>
    <t>Přesná úprava GPK koleje směrové a výškové uspořádání pražce betonové</t>
  </si>
  <si>
    <t>134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</si>
  <si>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</si>
  <si>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Poznámka k souboru cen:_x000D_
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objednateli._x000D_
2. V cenách nejsou obsaženy náklady na zaměření prostorové polohy koleje před zahájením prací, doplnění a dodávku kameniva a snížení KL pod patou kolejnice.</t>
  </si>
  <si>
    <t>Poznámka k položce:_x000D_
_x000D_
Technická specifikace položky odpovídá příslušné cenové soustavě.</t>
  </si>
  <si>
    <t>5909032030</t>
  </si>
  <si>
    <t>Přesná úprava GPK koleje směrové a výškové uspořádání pražce ocelové tv. Y</t>
  </si>
  <si>
    <t>136</t>
  </si>
  <si>
    <t>Přesná úprava GPK koleje směrové a výškové uspořádání pražce ocelové tv. Y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</si>
  <si>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Poznámka k položce:_x000D_
km 34,077 - 34,113_x000D_
Technická specifikace položky odpovídá příslušné cenové soustavě.</t>
  </si>
  <si>
    <t>63</t>
  </si>
  <si>
    <t>5909042010</t>
  </si>
  <si>
    <t>Přesná úprava GPK výhybky směrové a výškové uspořádání pražce dřevěné nebo ocelové</t>
  </si>
  <si>
    <t>138</t>
  </si>
  <si>
    <t>Přesná úprava GPK výhybky směrové a výškové uspořádání pražce dřevěné nebo ocelové Poznámka: 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</si>
  <si>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Poznámka k souboru cen:_x000D_
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objednateli._x000D_
2. V cenách nejsou obsaženy náklady na zaměření prostorové polohy koleje před zahájením prací, doplnění a dodávku kameniva a snížení KL pod patou kolejnice.</t>
  </si>
  <si>
    <t>Poznámka k položce:_x000D_
výh.č.5_x000D_
Technická specifikace položky odpovídá příslušné cenové soustavě.</t>
  </si>
  <si>
    <t>5909042020</t>
  </si>
  <si>
    <t>Přesná úprava GPK výhybky směrové a výškové uspořádání pražce betonové</t>
  </si>
  <si>
    <t>140</t>
  </si>
  <si>
    <t>Přesná úprava GPK výhybky směrové a výškové uspořádání pražce betonové Poznámka: 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</si>
  <si>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65</t>
  </si>
  <si>
    <t>5910015020</t>
  </si>
  <si>
    <t>Odtavovací stykové svařování mobilní svářečkou kolejnic nových délky do 150 m tv. S49</t>
  </si>
  <si>
    <t>svar</t>
  </si>
  <si>
    <t>142</t>
  </si>
  <si>
    <t>Odtavovací stykové svařování mobilní svářečkou kolejnic nových délky do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</si>
  <si>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Poznámka k souboru cen:_x000D_
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dokumentace._x000D_
2. V cenách nejsou obsaženy náklady na kontrolu svaru ultrazvukem, podbití pražců a demontáž styku.</t>
  </si>
  <si>
    <t>Poznámka k položce:_x000D_
kol. pásy délky 75 m_x000D_
Technická specifikace položky odpovídá příslušné cenové soustavě.</t>
  </si>
  <si>
    <t>5910020030</t>
  </si>
  <si>
    <t>Svařování kolejnic termitem plný předehřev standardní spára svar sériový tv. S49</t>
  </si>
  <si>
    <t>144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</si>
  <si>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</si>
  <si>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svaru._x000D_
2. V cenách nejsou obsaženy náklady na kontrolu svaru ultrazvukem, podbití pražců a demontáž styku.</t>
  </si>
  <si>
    <t>Poznámka k položce:_x000D_
ZV a KV + kolej 2a + kolej 2 + kolej 3 + kolej 5 (T) + kolej 7 (T) + u výh.č.10 + před výh.č.13_x000D_
Technická specifikace položky odpovídá příslušné cenové soustavě.</t>
  </si>
  <si>
    <t>67</t>
  </si>
  <si>
    <t>5910020340</t>
  </si>
  <si>
    <t>Svařování kolejnic termitem plný předehřev standardní spára svar přechodový tv. S49/A</t>
  </si>
  <si>
    <t>146</t>
  </si>
  <si>
    <t>Svařování kolejnic termitem plný předehřev standardní spára svar přechodový tv. S49/A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</si>
  <si>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položce:_x000D_
T/A_x000D_
Technická specifikace položky odpovídá příslušné cenové soustavě.</t>
  </si>
  <si>
    <t>5910035030</t>
  </si>
  <si>
    <t>Dosažení dovolené upínací teploty v BK prodloužením kolejnicového pásu v koleji tv. S49</t>
  </si>
  <si>
    <t>148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</si>
  <si>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</si>
  <si>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Poznámka k souboru cen:_x000D_
1. V cenách jsou započteny náklady na montáž a demontáž napínacího zařízení nebo ohřevu kolejnic a udržování potřebného prodloužení kolejnicového pásu._x000D_
2. V cenách nejsou obsaženy náklady na demontáž upevňovadel a kolejnicových spojek.</t>
  </si>
  <si>
    <t>69</t>
  </si>
  <si>
    <t>5910035130</t>
  </si>
  <si>
    <t>Dosažení dovolené upínací teploty v BK prodloužením kolejnicového pásu ve výhybce tv. S49</t>
  </si>
  <si>
    <t>150</t>
  </si>
  <si>
    <t>Dosažení dovolené upínací teploty v BK prodloužením kolejnicového pásu ve výhybce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</si>
  <si>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5910040315</t>
  </si>
  <si>
    <t>Umožnění volné dilatace kolejnice demontáž upevňovadel s osazením kluzných podložek</t>
  </si>
  <si>
    <t>152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</si>
  <si>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</si>
  <si>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souboru cen:_x000D_
1. V cenách jsou započteny náklady na uvolnění, demontáž a rovnoměrné prodloužení nebo zkrácení kolejnice, vyznačení značek a vedení dokumentace._x000D_
2. V cenách nejsou obsaženy náklady na demontáž kolejnicových spojek.</t>
  </si>
  <si>
    <t>71</t>
  </si>
  <si>
    <t>5910040415</t>
  </si>
  <si>
    <t>Umožnění volné dilatace kolejnice montáž upevňovadel s odstraněním kluzných podložek</t>
  </si>
  <si>
    <t>154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</si>
  <si>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</si>
  <si>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5910050020</t>
  </si>
  <si>
    <t>Umožnění volné dilatace dílů výhybek demontáž upevňovadel výhybka II. generace</t>
  </si>
  <si>
    <t>156</t>
  </si>
  <si>
    <t>Umožnění volné dilatace dílů výhybek demontáž upevňovadel výhybka II. generace Poznámka: 1. V cenách jsou započteny náklady na uvolnění dílů výhybky a jejich rovnoměrné prodloužení nebo zkrácení. 2. V cenách nejsou obsaženy náklady na demontáž spojek.</t>
  </si>
  <si>
    <t>Poznámka k souboru cen:_x000D_
1. V cenách jsou započteny náklady na uvolnění dílů výhybky a jejich rovnoměrné prodloužení nebo zkrácení._x000D_
2. V cenách nejsou obsaženy náklady na demontáž spojek.</t>
  </si>
  <si>
    <t>Poznámka k položce:_x000D_
vč.výh.č.5 (I.generace)_x000D_
Technická specifikace položky odpovídá příslušné cenové soustavě.</t>
  </si>
  <si>
    <t>73</t>
  </si>
  <si>
    <t>5910050120</t>
  </si>
  <si>
    <t>Umožnění volné dilatace dílů výhybek montáž upevňovadel výhybka II. generace</t>
  </si>
  <si>
    <t>158</t>
  </si>
  <si>
    <t>Umožnění volné dilatace dílů výhybek montáž upevňovadel výhybka II. generace Poznámka: 1. V cenách jsou započteny náklady na uvolnění dílů výhybky a jejich rovnoměrné prodloužení nebo zkrácení. 2. V cenách nejsou obsaženy náklady na demontáž spojek.</t>
  </si>
  <si>
    <t>5912007010</t>
  </si>
  <si>
    <t>Výměna návěstidla námezníku</t>
  </si>
  <si>
    <t>160</t>
  </si>
  <si>
    <t>Výměna návěstidla námezníku Poznámka: 1. V cenách jsou započteny náklady na demontáž, výměnu a montáž návěstidel umístěných ve stezce včetně úpravy místa uložení. 2. V cenách nejsou obsaženy náklady na dodávku materiálu.</t>
  </si>
  <si>
    <t>Poznámka k souboru cen:_x000D_
1. V cenách jsou započteny náklady na demontáž, výměnu a montáž návěstidel umístěných ve stezce včetně úpravy místa uložení._x000D_
2. V cenách nejsou obsaženy náklady na dodávku materiálu.</t>
  </si>
  <si>
    <t>75</t>
  </si>
  <si>
    <t>5912015030</t>
  </si>
  <si>
    <t>Výměna návěstidla včetně sloupku a patky předvěstníku</t>
  </si>
  <si>
    <t>162</t>
  </si>
  <si>
    <t>Výměna návěstidla včetně sloupku a patky předvěstníku Poznámka: 1. V cenách jsou započteny náklady na demontáž, výměnu a montáž patky, sloupku a návěstidla, zához a rozprostření zeminy na terén. 2. V cenách nejsou obsaženy náklady na dodávku materiálu.</t>
  </si>
  <si>
    <t>Poznámka k souboru cen:_x000D_
1. V cenách jsou započteny náklady na demontáž, výměnu a montáž patky, sloupku a návěstidla, zához a rozprostření zeminy na terén._x000D_
2. V cenách nejsou obsaženy náklady na dodávku materiálu.</t>
  </si>
  <si>
    <t>5912015040</t>
  </si>
  <si>
    <t>Výměna návěstidla včetně sloupku a patky rychlostníku</t>
  </si>
  <si>
    <t>164</t>
  </si>
  <si>
    <t>Výměna návěstidla včetně sloupku a patky rychlostníku Poznámka: 1. V cenách jsou započteny náklady na demontáž, výměnu a montáž patky, sloupku a návěstidla, zához a rozprostření zeminy na terén. 2. V cenách nejsou obsaženy náklady na dodávku materiálu.</t>
  </si>
  <si>
    <t>77</t>
  </si>
  <si>
    <t>5912045080</t>
  </si>
  <si>
    <t>Montáž návěstidla včetně sloupku a patky výstražného kolíku</t>
  </si>
  <si>
    <t>166</t>
  </si>
  <si>
    <t>Montáž návěstidla včetně sloupku a patky výstražného kolíku Poznámka: 1. V cenách jsou započteny náklady na zemní práce, montáž patky, sloupku a návěstidla, úpravu a rozprostření zeminy na terén. 2. V cenách nejsou obsaženy náklady na dodávku materiálu.</t>
  </si>
  <si>
    <t>Poznámka k souboru cen:_x000D_
1. V cenách jsou započteny náklady na zemní práce, montáž patky, sloupku a návěstidla, úpravu a rozprostření zeminy na terén._x000D_
2. V cenách nejsou obsaženy náklady na dodávku materiálu.</t>
  </si>
  <si>
    <t>Poznámka k položce:_x000D_
návěst "pískejte"_x000D_
Technická specifikace položky odpovídá příslušné cenové soustavě.</t>
  </si>
  <si>
    <t>5912050020</t>
  </si>
  <si>
    <t>Staničení výměna hektometrovníku</t>
  </si>
  <si>
    <t>168</t>
  </si>
  <si>
    <t>Staničení výměna hektometrovníku Poznámka: 1. V cenách jsou započteny náklady na zemní práce a výměnu, demontáž nebo montáž staničení. 2. V cenách nejsou obsaženy náklady na dodávku materiálu.</t>
  </si>
  <si>
    <t>Poznámka k souboru cen:_x000D_
1. V cenách jsou započteny náklady na zemní práce a výměnu, demontáž nebo montáž staničení._x000D_
2. V cenách nejsou obsaženy náklady na dodávku materiálu.</t>
  </si>
  <si>
    <t>79</t>
  </si>
  <si>
    <t>R5912090020</t>
  </si>
  <si>
    <t>Montáž zajišťovací hřebové značky</t>
  </si>
  <si>
    <t>170</t>
  </si>
  <si>
    <t>R5912090040</t>
  </si>
  <si>
    <t>Montáž zajišťovací hřebové značky s betonovým soklem</t>
  </si>
  <si>
    <t>172</t>
  </si>
  <si>
    <t>81</t>
  </si>
  <si>
    <t>174</t>
  </si>
  <si>
    <t>Poznámka k položce:_x000D_
pro patky na sloupky návěstidel a bet.sokly_x000D_
Technická specifikace položky odpovídá příslušné cenové soustavě.</t>
  </si>
  <si>
    <t>5915010020</t>
  </si>
  <si>
    <t>Těžení zeminy nebo horniny železničního spodku třídy těžitelnosti I skupiny 2</t>
  </si>
  <si>
    <t>176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</si>
  <si>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</si>
  <si>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Poznámka k souboru cen:_x000D_
1. V cenách jsou započteny náklady na těžení a uložení výzisku na terén nebo naložení na dopravní prostředek a uložení na úložišti.</t>
  </si>
  <si>
    <t>Poznámka k položce:_x000D_
rozdíl mezi starou a novou PTŽS + zapuštěné KL_x000D_
Technická specifikace položky odpovídá příslušné cenové soustavě.</t>
  </si>
  <si>
    <t>83</t>
  </si>
  <si>
    <t>5999005020</t>
  </si>
  <si>
    <t>Třídění pražců a kolejnicových podpor</t>
  </si>
  <si>
    <t>178</t>
  </si>
  <si>
    <t>Třídění pražců a kolejnicových podpor Poznámka: 1. V cenách jsou započteny náklady na manipulaci, vytřídění a uložení materiálu na úložiště nebo do skladu.</t>
  </si>
  <si>
    <t>Poznámka k souboru cen:_x000D_
1. V cenách jsou započteny náklady na manipulaci, vytřídění a uložení materiálu na úložiště nebo do skladu.</t>
  </si>
  <si>
    <t>Poznámka k položce:_x000D_
třídění betonových pražců_x000D_
Technická specifikace položky odpovídá příslušné cenové soustavě.</t>
  </si>
  <si>
    <t>5999005030</t>
  </si>
  <si>
    <t>Třídění kolejnic</t>
  </si>
  <si>
    <t>180</t>
  </si>
  <si>
    <t>Třídění kolejnic Poznámka: 1. V cenách jsou započteny náklady na manipulaci, vytřídění a uložení materiálu na úložiště nebo do skladu.</t>
  </si>
  <si>
    <t>Poznámka k položce:_x000D_
A,T,S49_x000D_
Technická specifikace položky odpovídá příslušné cenové soustavě.</t>
  </si>
  <si>
    <t>85</t>
  </si>
  <si>
    <t>5999015030</t>
  </si>
  <si>
    <t>Vložení konstrukcí nebo dílů hmotnosti přes 20 t</t>
  </si>
  <si>
    <t>182</t>
  </si>
  <si>
    <t>Vložení konstrukcí nebo dílů hmotnosti přes 20 t Poznámka: 1. V cenách jsou započteny náklady na vložení konstrukce podle technologického postupu, přeprava v místě technologické manipulace. Položka obsahuje náklady na práce v blízkosti trakčního vedení.</t>
  </si>
  <si>
    <t>Poznámka k souboru cen:_x000D_
1. V cenách jsou započteny náklady na vložení konstrukce podle technologického postupu, přeprava v místě technologické manipulace. Položka obsahuje náklady na práce v blízkosti trakčního vedení.</t>
  </si>
  <si>
    <t>Poznámka k položce:_x000D_
výh.č.1,2,3,4,5_x000D_
Technická specifikace položky odpovídá příslušné cenové soustavě.</t>
  </si>
  <si>
    <t>5914110050</t>
  </si>
  <si>
    <t>Oprava nástupiště sypaného z kameniva úprava v celém profilu</t>
  </si>
  <si>
    <t>184</t>
  </si>
  <si>
    <t>Oprava nástupiště sypaného z kameniva úprava v celém profilu Poznámka: 1. V cenách jsou započteny náklady na manipulaci a naložení výzisku kameniva na dopravní prostředek. 2. V cenách nejsou obsaženy náklady na dodávku materiálu.</t>
  </si>
  <si>
    <t>Poznámka k souboru cen:_x000D_
1. V cenách jsou započteny náklady na manipulaci a naložení výzisku kameniva na dopravní prostředek._x000D_
2. V cenách nejsou obsaženy náklady na dodávku materiálu.</t>
  </si>
  <si>
    <t>Poznámka k položce:_x000D_
nást.č.3 - provizorní stav_x000D_
Technická specifikace položky odpovídá příslušné cenové soustavě.</t>
  </si>
  <si>
    <t>87</t>
  </si>
  <si>
    <t>R7590917000</t>
  </si>
  <si>
    <t>Demontáž výkolejky</t>
  </si>
  <si>
    <t>186</t>
  </si>
  <si>
    <t>Poznámka k položce:_x000D_
v kol. 5_x000D_
Technická specifikace položky odpovídá příslušné cenové soustavě.</t>
  </si>
  <si>
    <t>R7590915000</t>
  </si>
  <si>
    <t>Montáž výkolejky</t>
  </si>
  <si>
    <t>188</t>
  </si>
  <si>
    <t>89</t>
  </si>
  <si>
    <t>R7591305010</t>
  </si>
  <si>
    <t>Montáž zámku výměnového</t>
  </si>
  <si>
    <t>190</t>
  </si>
  <si>
    <t>Montáž prodloužení betonového pražce - systém K-3C</t>
  </si>
  <si>
    <t>192</t>
  </si>
  <si>
    <t>Poznámka k položce:_x000D_
výh.č.1,2,3,4_x000D_
Položka obsahuje montáž systému K-3C vč. ručního výměníku K-3 a výměnového návěstidla.</t>
  </si>
  <si>
    <t>Doprava</t>
  </si>
  <si>
    <t>91</t>
  </si>
  <si>
    <t>9902900200</t>
  </si>
  <si>
    <t>Naložení objemnějšího kusového materiálu, vybouraných hmot</t>
  </si>
  <si>
    <t>198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</si>
  <si>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</si>
  <si>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Poznámka k souboru cen:_x000D_
1. Ceny jsou určeny pro nakládání materiálu v případech, kdy není naložení součástí dodávky materiálu nebo není uvedeno v popisu cen a pro nakládání z meziskládky._x000D_
2. Ceny se použijí i pro nakládání materiálu z vlastních zásob objednatele.</t>
  </si>
  <si>
    <t>Poznámka k položce:_x000D_
užitá výh.č.5, užité pražce_x000D_
Technická specifikace položky odpovídá příslušné cenové soustavě.</t>
  </si>
  <si>
    <t>9902900100</t>
  </si>
  <si>
    <t>Naložení sypanin, drobného kusového materiálu, suti</t>
  </si>
  <si>
    <t>206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</si>
  <si>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</si>
  <si>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Poznámka k položce:_x000D_
recyklované kamenivo + odpad po recyklaci_x000D_
Technická specifikace položky odpovídá příslušné cenové soustavě.</t>
  </si>
  <si>
    <t>93</t>
  </si>
  <si>
    <t>9902100100</t>
  </si>
  <si>
    <t>Doprava materiálu mechanizací o nosnosti přes 3,5 t sypanin (kameniva, písku, suti, dlažebních kostek, atd.) do 10 km</t>
  </si>
  <si>
    <t>921051193</t>
  </si>
  <si>
    <t>Doprava materiálu mechanizací o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</t>
  </si>
  <si>
    <t>9902109200</t>
  </si>
  <si>
    <t>Doprava materiálu mechanizací o nosnosti přes 3,5 t sypanin (kameniva, písku, suti, dlažebních kostek, atd.) příplatek za každých dalších 10 km</t>
  </si>
  <si>
    <t>-1067005415</t>
  </si>
  <si>
    <t>Doprava materiálu mechanizací o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</si>
  <si>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95</t>
  </si>
  <si>
    <t>1167498604</t>
  </si>
  <si>
    <t>9902209200</t>
  </si>
  <si>
    <t>Doprava materiálu mechanizací o nosnosti přes 3,5 t objemnějšího kusového materiálu (prefabrikátů, stožárů, výhybek, rozvaděčů, vybouraných hmot atd.) příplatek za každých dalších 10 km</t>
  </si>
  <si>
    <t>1294831598</t>
  </si>
  <si>
    <t>Doprava materiálu mechanizací o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</si>
  <si>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Poplatky</t>
  </si>
  <si>
    <t>97</t>
  </si>
  <si>
    <t>9909000700</t>
  </si>
  <si>
    <t>Poplatek za recyklaci kameniva</t>
  </si>
  <si>
    <t>216</t>
  </si>
  <si>
    <t>Poplatek za recyklaci kameniva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</si>
  <si>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vytěžené kamenivo KL_x000D_
Technická specifikace položky odpovídá příslušné cenové soustavě.</t>
  </si>
  <si>
    <t>218</t>
  </si>
  <si>
    <t>Poznámka k položce:_x000D_
odpad po recyklaci + odtěžené zapuštěné lože _x000D_
Technická specifikace položky odpovídá příslušné cenové soustavě.</t>
  </si>
  <si>
    <t>99</t>
  </si>
  <si>
    <t>9909000300</t>
  </si>
  <si>
    <t>Poplatek za likvidaci dřevěných kolejnicových podpor</t>
  </si>
  <si>
    <t>220</t>
  </si>
  <si>
    <t>Poplatek za likvidaci dřevěných kolejnicových podpor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</si>
  <si>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dřevěné pražce_x000D_
Technická specifikace položky odpovídá příslušné cenové soustavě.</t>
  </si>
  <si>
    <t>9909000400</t>
  </si>
  <si>
    <t>Poplatek za likvidaci plastových součástí</t>
  </si>
  <si>
    <t>222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</si>
  <si>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</si>
  <si>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SO 03 - Železniční spodek A</t>
  </si>
  <si>
    <t>Poznámka k položce:_x000D_
trativody+vsakovací žebra+šachty+vsakovací jímky 5%_x000D_
Technická specifikace položky odpovídá příslušné cenové soustavě.</t>
  </si>
  <si>
    <t>Poznámka k položce:_x000D_
trativody+vsakovací žebra+šachty+vsakovací jímky 95%_x000D_
Technická specifikace položky odpovídá příslušné cenové soustavě.</t>
  </si>
  <si>
    <t>5955101020</t>
  </si>
  <si>
    <t>Kamenivo drcené štěrkodrť frakce 0/32</t>
  </si>
  <si>
    <t>Poznámka k položce:_x000D_
sanace žel.spodku_x000D_
Technická specifikace položky odpovídá příslušné cenové soustavě.</t>
  </si>
  <si>
    <t>5955101075</t>
  </si>
  <si>
    <t>Kamenivo drcené recyklované štěrkodrť frakce 0/32</t>
  </si>
  <si>
    <t>Poznámka k položce:_x000D_
podsypy- trubky + šachty_x000D_
Technická specifikace položky odpovídá příslušné cenové soustavě.</t>
  </si>
  <si>
    <t>Poznámka k položce:_x000D_
vsakovací jímky, vegetační tvárnice_x000D_
Technická specifikace položky odpovídá příslušné cenové soustavě.</t>
  </si>
  <si>
    <t>5964103030</t>
  </si>
  <si>
    <t>Drenážní plastové díly trubka s částečnou perforací DN 160 mm</t>
  </si>
  <si>
    <t>5964103120</t>
  </si>
  <si>
    <t>Drenážní plastové díly šachta průchozí DN 400/250 1 vtok/1 odtok DN 250 mm</t>
  </si>
  <si>
    <t>R5964103125</t>
  </si>
  <si>
    <t>Drenážní plastové díly šachta odbočná DN 600/250 2 vtoky/1 odtok DN 250 mm</t>
  </si>
  <si>
    <t>5964103135</t>
  </si>
  <si>
    <t>Drenážní plastové díly poklop šachty plastový D 400</t>
  </si>
  <si>
    <t>R5964103135</t>
  </si>
  <si>
    <t>Drenážní plastové díly krytka šachty plastová D 600</t>
  </si>
  <si>
    <t>5964104010</t>
  </si>
  <si>
    <t>Kanalizační díly plastové trubka hladká DN 250</t>
  </si>
  <si>
    <t>5964105055</t>
  </si>
  <si>
    <t>Díly pro odvodnění betonové skruž kruhová pro jímku vsakovací DN 1 500mm/síla stěny 150mm</t>
  </si>
  <si>
    <t>5964105075</t>
  </si>
  <si>
    <t>Díly pro odvodnění betonové deska zákrytová 1 800 mm</t>
  </si>
  <si>
    <t>5964133005</t>
  </si>
  <si>
    <t>Geotextilie separační</t>
  </si>
  <si>
    <t>Poznámka k položce:_x000D_
trativody+vsakovací žebra_x000D_
Technická specifikace položky odpovídá příslušné cenové soustavě.</t>
  </si>
  <si>
    <t>R5964133015</t>
  </si>
  <si>
    <t>Geotextilie separační filtrační</t>
  </si>
  <si>
    <t>5964157005</t>
  </si>
  <si>
    <t>Zatravňovací tvárnice 60x40x8</t>
  </si>
  <si>
    <t>Poznámka k položce:_x000D_
vsakovací příkopy_x000D_
Technická specifikace položky odpovídá příslušné cenové soustavě.</t>
  </si>
  <si>
    <t>5964159005</t>
  </si>
  <si>
    <t>Obrubník chodníkový</t>
  </si>
  <si>
    <t>Poznámka k položce:_x000D_
odrazné desky ve vsakovacích jímkách_x000D_
Technická specifikace položky odpovídá příslušné cenové soustavě.</t>
  </si>
  <si>
    <t>Poznámka k položce:_x000D_
přechody pod tratí + zpětná montáž demontovaného zpevněného příkopu_x000D_
Technická specifikace položky odpovídá příslušné cenové soustavě.</t>
  </si>
  <si>
    <t>5914030010</t>
  </si>
  <si>
    <t>Demontáž dílů otevřeného odvodnění příkopové tvárnice</t>
  </si>
  <si>
    <t>Demontáž dílů otevřeného odvodnění příkopové tvárnice Poznámka: 1. V cenách jsou započteny náklady na demontáž dílů, zához, urovnání a úpravu terénu nebo naložení výzisku na dopravní prostředek. 2. V cenách nejsou obsaženy náklady na dopravu a skládkovné.</t>
  </si>
  <si>
    <t>Poznámka k souboru cen:_x000D_
1. V cenách jsou započteny náklady na demontáž dílů, zához, urovnání a úpravu terénu nebo naložení výzisku na dopravní prostředek._x000D_
2. V cenách nejsou obsaženy náklady na dopravu a skládkovné.</t>
  </si>
  <si>
    <t>Poznámka k položce:_x000D_
u vyústění sv. potrubí do silničního propustku_x000D_
Technická specifikace položky odpovídá příslušné cenové soustavě.</t>
  </si>
  <si>
    <t>5914035010</t>
  </si>
  <si>
    <t>Zřízení otevřených odvodňovacích zařízení příkopové tvárnice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</si>
  <si>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</si>
  <si>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souboru cen:_x000D_
1. V cenách jsou započteny náklady na zřízení podkladní vrstvy a uložení zařízení podle vzorového listu a rozprostření výzisku na terén nebo naložení na dopravní prostředek._x000D_
2. V cenách nejsou obsaženy náklady na provedení výkopku, ruční dočištění a dodávku materiálu.</t>
  </si>
  <si>
    <t>5914035450</t>
  </si>
  <si>
    <t>Zřízení otevřených odvodňovacích zařízení trativodní výusť monolitická betonová konstrukce</t>
  </si>
  <si>
    <t>Zřízení otevřených odvodňovacích zařízení trativodní výusť monolitická betonová konstrukce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</si>
  <si>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položce:_x000D_
vyústění sv. potrubí do silničního propustku_x000D_
Technická specifikace položky odpovídá příslušné cenové soustavě.</t>
  </si>
  <si>
    <t>5914055010</t>
  </si>
  <si>
    <t>Zřízení krytých odvodňovacích zařízení potrubí trativodu</t>
  </si>
  <si>
    <t>Zřízení krytých odvodňovacích zařízení potrubí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</si>
  <si>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Poznámka k souboru cen:_x000D_
1. V cenách jsou započteny náklady na zřízení podkladní vrstvy, uložení, obsypání a zásyp zařízení podle vzorového listu a rozprostření výzisku na terén nebo naložení na dopravní prostředek._x000D_
2. V cenách nejsou obsaženy náklady na provedení výkopku, ruční dočištění a dodávku materiálu.</t>
  </si>
  <si>
    <t>5914055020</t>
  </si>
  <si>
    <t>Zřízení krytých odvodňovacích zařízení šachty trativodu</t>
  </si>
  <si>
    <t>Zřízení krytých odvodňovacích zařízení šachty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</si>
  <si>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5914055030</t>
  </si>
  <si>
    <t>Zřízení krytých odvodňovacích zařízení svodného potrubí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</si>
  <si>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</si>
  <si>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5914055040</t>
  </si>
  <si>
    <t>Zřízení krytých odvodňovacích zařízení svodné šachty</t>
  </si>
  <si>
    <t>Zřízení krytých odvodňovacích zařízení svodné šachty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</si>
  <si>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5914055050</t>
  </si>
  <si>
    <t>Zřízení krytých odvodňovacích zařízení vsakovací šachty</t>
  </si>
  <si>
    <t>Zřízení krytých odvodňovacích zařízení vsakovací šachty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</si>
  <si>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5914055060</t>
  </si>
  <si>
    <t>Zřízení krytých odvodňovacích zařízení vsakovacího žebra</t>
  </si>
  <si>
    <t>Zřízení krytých odvodňovacích zařízení vsakovacího žebra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</si>
  <si>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R5914075110</t>
  </si>
  <si>
    <t>Zřízení konstrukční vrstvy pražcového podloží včetně geotextilie tl. 0,20 m</t>
  </si>
  <si>
    <t>5914080010</t>
  </si>
  <si>
    <t>Zřízení ochrany zemních svahů vegetační</t>
  </si>
  <si>
    <t>Zřízení ochrany zemních svahů vegetační Poznámka: 1. V cenách jsou započteny náklady na naložení výzisku na dopravní prostředek. 2. V cenách nejsou obsaženy náklady na dodávku materiálu a zemní práce.</t>
  </si>
  <si>
    <t>Poznámka k souboru cen:_x000D_
1. V cenách jsou započteny náklady na naložení výzisku na dopravní prostředek._x000D_
2. V cenách nejsou obsaženy náklady na dodávku materiálu a zemní práce.</t>
  </si>
  <si>
    <t>Poznámka k položce:_x000D_
trativody, svodná potrubí, vsakovací žebra, vsakovací jímky - 75%_x000D_
Technická specifikace položky odpovídá příslušné cenové soustavě.</t>
  </si>
  <si>
    <t>5915005040</t>
  </si>
  <si>
    <t>Hloubení rýh nebo jam ručně na železničním spodku třídy těžitelnosti II skupiny 4</t>
  </si>
  <si>
    <t>Hloubení rýh nebo jam ručně na železničním spodku třídy těžitelnosti II skupiny 4 Poznámka: 1. V cenách jsou započteny náklady na hloubení a uložení výzisku na terén nebo naložení na dopravní prostředek a uložení na úložišti.</t>
  </si>
  <si>
    <t>Poznámka k položce:_x000D_
trativody, svodná potrubí, vsakovací žebra, vsakovací jímky - 25%_x000D_
Technická specifikace položky odpovídá příslušné cenové soustavě.</t>
  </si>
  <si>
    <t>Poznámka k položce:_x000D_
příkopy, sanace_x000D_
Technická specifikace položky odpovídá příslušné cenové soustavě.</t>
  </si>
  <si>
    <t>Poznámka k položce:_x000D_
recyklované kamenivo_x000D_
Technická specifikace položky odpovídá příslušné cenové soustavě.</t>
  </si>
  <si>
    <t>947318270</t>
  </si>
  <si>
    <t>-187787353</t>
  </si>
  <si>
    <t>-688290662</t>
  </si>
  <si>
    <t>376306701</t>
  </si>
  <si>
    <t>Poznámka k položce:_x000D_
vykopaná zemina_x000D_
Technická specifikace položky odpovídá příslušné cenové soustavě.</t>
  </si>
  <si>
    <t>SO 04 - Nástupiště A</t>
  </si>
  <si>
    <t>5 - Dodávky</t>
  </si>
  <si>
    <t>5964147105</t>
  </si>
  <si>
    <t>Nástupištní díly výplňová deska D3</t>
  </si>
  <si>
    <t>5955101014</t>
  </si>
  <si>
    <t>Kamenivo drcené štěrkodrť frakce 0/8</t>
  </si>
  <si>
    <t>R5955101014</t>
  </si>
  <si>
    <t>Nenamrzavý materiál</t>
  </si>
  <si>
    <t>5964161000</t>
  </si>
  <si>
    <t>Beton lehce zhutnitelný C 12/15;X0 F5 2 080 2 517</t>
  </si>
  <si>
    <t>R5963101005</t>
  </si>
  <si>
    <t>Přejezd celopryžový Strail pro nezatížené komunikace</t>
  </si>
  <si>
    <t>Poznámka k položce:_x000D_
Pryžový přechod - kompletní dodávka materiálu, pražec B 03_x000D_
Technická specifikace položky odpovídá příslušné cenové soustavě.</t>
  </si>
  <si>
    <t>5964165000</t>
  </si>
  <si>
    <t>Betonová patka sloupku malá prefabrikát</t>
  </si>
  <si>
    <t>R5962107000</t>
  </si>
  <si>
    <t>Piktogramy zákaz vstupu</t>
  </si>
  <si>
    <t>Poznámka k položce:_x000D_
Zákaz vstupu - značka na nástupišti_x000D_
Technická specifikace položky odpovídá příslušné cenové soustavě.</t>
  </si>
  <si>
    <t>5964147300</t>
  </si>
  <si>
    <t>Nástupištní díly hrana UB4 v=63 cm</t>
  </si>
  <si>
    <t>5964149000</t>
  </si>
  <si>
    <t>Schody schody nástupiště</t>
  </si>
  <si>
    <t>R5955101035</t>
  </si>
  <si>
    <t>Štěrkopísek</t>
  </si>
  <si>
    <t>Poznámka k položce:_x000D_
podsypy - přechod_x000D_
Technická specifikace položky odpovídá příslušné cenové soustavě.</t>
  </si>
  <si>
    <t>5914120010</t>
  </si>
  <si>
    <t>Demontáž nástupiště úrovňového sypaného v celé šíři</t>
  </si>
  <si>
    <t>Demontáž nástupiště úrovňového sypaného v celé šíři Poznámka: 1. V cenách jsou započteny náklady na snesení dílů i zásypu a jejich uložení na plochu nebo naložení na dopravní prostředek a uložení na úložišti.</t>
  </si>
  <si>
    <t>Poznámka k souboru cen:_x000D_
1. V cenách jsou započteny náklady na snesení dílů i zásypu a jejich uložení na plochu nebo naložení na dopravní prostředek a uložení na úložišti.</t>
  </si>
  <si>
    <t>Poznámka k položce:_x000D_
V cenách jsou započteny náklady na snesení dílů i zásypu a jejich uložení na plochu nebo naložení na dopravní prostředek a uložení na úložišti._x000D_
Technická specifikace položky odpovídá příslušné cenové soustavě.</t>
  </si>
  <si>
    <t>5913025020</t>
  </si>
  <si>
    <t>Demontáž dílů přejezdu celopryžového v koleji vnitřní panel</t>
  </si>
  <si>
    <t>Demontáž dílů přejezdu celopryžového v koleji vnitřní panel Poznámka: 1. V cenách jsou započteny náklady na demontáž a naložení dílů na dopravní prostředek.</t>
  </si>
  <si>
    <t>Poznámka k souboru cen:_x000D_
1. V cenách jsou započteny náklady na demontáž a naložení dílů na dopravní prostředek.</t>
  </si>
  <si>
    <t>Poznámka k položce:_x000D_
V cenách jsou započteny náklady na demontáž a naložení dílů na dopravní prostředek._x000D_
Technická specifikace položky odpovídá příslušné cenové soustavě.</t>
  </si>
  <si>
    <t>5913025030</t>
  </si>
  <si>
    <t>Demontáž dílů přejezdu celopryžového v koleji náběhový klín</t>
  </si>
  <si>
    <t>Demontáž dílů přejezdu celopryžového v koleji náběhový klín Poznámka: 1. V cenách jsou započteny náklady na demontáž a naložení dílů na dopravní prostředek.</t>
  </si>
  <si>
    <t>5914130020</t>
  </si>
  <si>
    <t>Montáž nástupiště úrovňového hrana Tischer</t>
  </si>
  <si>
    <t>Montáž nástupiště úrovňového hrana Tischer Poznámka: 1. V cenách jsou započteny náklady na úpravu terénu, montáž a zásyp podle vzorového listu. 2. V cenách nejsou obsaženy náklady na dodávku materiálu.</t>
  </si>
  <si>
    <t>Poznámka k souboru cen:_x000D_
1. V cenách jsou započteny náklady na úpravu terénu, montáž a zásyp podle vzorového listu._x000D_
2. V cenách nejsou obsaženy náklady na dodávku materiálu.</t>
  </si>
  <si>
    <t>Poznámka k položce:_x000D_
V cenách jsou započteny náklady na úpravu terénu, montáž a zásyp podle vzorového listu.  V cenách nejsou obsaženy náklady na dodávku materiálu._x000D_
Technická specifikace položky odpovídá příslušné cenové soustavě.</t>
  </si>
  <si>
    <t>Montáž ukončení nástupiště z L-prefabrikátů a schodiště</t>
  </si>
  <si>
    <t>1529112020</t>
  </si>
  <si>
    <t>Poznámka k položce:_x000D_
V cenách jsou započteny náklady na úpravu terénu, zřízení betonového lože, montáž a zásyp prvku.  V cenách nejsou obsaženy náklady na dodávku materiálu.</t>
  </si>
  <si>
    <t>5915020010</t>
  </si>
  <si>
    <t>Povrchová úprava plochy železničního spodku</t>
  </si>
  <si>
    <t>Povrchová úprava plochy železničního spodku Poznámka: 1. V cenách jsou započteny náklady na urovnání a úpravu ploch nebo skládek výzisku kameniva a zeminy s jejich případnou rekultivací.</t>
  </si>
  <si>
    <t>Poznámka k souboru cen:_x000D_
1. V cenách jsou započteny náklady na urovnání a úpravu ploch nebo skládek výzisku kameniva a zeminy s jejich případnou rekultivací.</t>
  </si>
  <si>
    <t>Poznámka k položce:_x000D_
V cenách jsou započteny náklady na urovnání a úpravu ploch nebo skládek výzisku kameniva a zeminy s jejich případnou rekultivací._x000D_
Technická specifikace položky odpovídá příslušné cenové soustavě.</t>
  </si>
  <si>
    <t>5913285210</t>
  </si>
  <si>
    <t>Montáž dílů komunikace obrubníku uložení v betonu</t>
  </si>
  <si>
    <t>Montáž dílů komunikace obrubníku uložení v betonu Poznámka: 1. V cenách jsou započteny náklady na osazení dlažby nebo obrubníku. 2. V cenách nejsou obsaženy náklady na dodávku materiálu.</t>
  </si>
  <si>
    <t>Poznámka k položce:_x000D_
V cenách jsou započteny náklady na osazení dlažby nebo obrubníku. V cenách nejsou obsaženy náklady na dodávku materiálu._x000D_
Technická specifikace položky odpovídá příslušné cenové soustavě.</t>
  </si>
  <si>
    <t>R5913040030</t>
  </si>
  <si>
    <t>Montáž celopryžové přejezdové konstrukce málo zatížené v koleji část vnější a vnitřní včetně závěrných zídek/dobetonování</t>
  </si>
  <si>
    <t>Poznámka k položce:_x000D_
V cenách jsou započteny náklady na montáž konstrukce.  V cenách nejsou obsaženy náklady na dodávku materiálu. _x000D_
Technická specifikace položky odpovídá příslušné cenové soustavě.</t>
  </si>
  <si>
    <t>R5912040110</t>
  </si>
  <si>
    <t>Montáž návěstidla včetně sloupku k zákazu vstupu</t>
  </si>
  <si>
    <t>Poznámka k položce:_x000D_
V cenách jsou započteny náklady na montáž sloupku a návěstidla. V cenách nejsou obsaženy náklady na dodávku materiálu._x000D_
Technická specifikace položky odpovídá příslušné cenové soustavě.</t>
  </si>
  <si>
    <t>5912020120</t>
  </si>
  <si>
    <t>Demontáž návěstidla místa zastavení</t>
  </si>
  <si>
    <t>Demontáž návěstidla místa zastavení Poznámka: 1. V cenách jsou započteny náklady na demontáž návěstidla a naložení na dopravní prostředek.</t>
  </si>
  <si>
    <t>Poznámka k souboru cen:_x000D_
1. V cenách jsou započteny náklady na demontáž návěstidla a naložení na dopravní prostředek.</t>
  </si>
  <si>
    <t>Poznámka k položce:_x000D_
V cenách jsou započteny náklady na demontáž návěstidla a naložení na dopravní prostředek._x000D_
Technická specifikace položky odpovídá příslušné cenové soustavě.</t>
  </si>
  <si>
    <t>919959651</t>
  </si>
  <si>
    <t>-1396568908</t>
  </si>
  <si>
    <t>9909000200</t>
  </si>
  <si>
    <t>Poplatek za uložení nebezpečného odpadu na oficiální skládku</t>
  </si>
  <si>
    <t>Poplatek za uložení nebezpečného odpadu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</si>
  <si>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Pryžové desky vč. ostatního odpadu po demolici_x000D_
Technická specifikace položky odpovídá příslušné cenové soustavě.</t>
  </si>
  <si>
    <t>9909000110</t>
  </si>
  <si>
    <t>Poplatek za uložení výzisku ze štěrkového lože nekontaminovaného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</si>
  <si>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</si>
  <si>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Poznámka k položce:_x000D_
Původní nástupiště vč. komponentů_x000D_
Technická specifikace položky odpovídá příslušné cenové soustavě.</t>
  </si>
  <si>
    <t>SO 05 - Železniční svršek B</t>
  </si>
  <si>
    <t>5961116010</t>
  </si>
  <si>
    <t>Výhybka jednoduchá smontovaná pražce betonové, soustavy J49 1:9-190 pravá</t>
  </si>
  <si>
    <t>5961116025</t>
  </si>
  <si>
    <t>Výhybka jednoduchá smontovaná pražce betonové, soustavy J49 1:9-300 levá</t>
  </si>
  <si>
    <t>Poznámka k položce:_x000D_
před výh.č.6 + za výh.č.6 + mezi výh.č.6 a 9 + za výh.č.9 + za výh.č.10 + před výh.č.10 + v kol. č.6_x000D_
Technická specifikace položky odpovídá příslušné cenové soustavě.</t>
  </si>
  <si>
    <t>5958125005</t>
  </si>
  <si>
    <t>Komplety s antikorozní úpravou Skl 24 (svěrka Skl24, šroub RS0, matice M22, podložka Uls6)</t>
  </si>
  <si>
    <t>Poznámka k položce:_x000D_
vč. Skl 24, výhybkové pražce + užité SB6_x000D_
Technická specifikace položky odpovídá příslušné cenové soustavě.</t>
  </si>
  <si>
    <t>Poznámka k položce:_x000D_
odhad - výměna poškozených kusů u užitých bet.pražců 25%_x000D_
Technická specifikace položky odpovídá příslušné cenové soustavě.</t>
  </si>
  <si>
    <t>5958140000</t>
  </si>
  <si>
    <t>Podkladnice žebrová tv. S4 klínová</t>
  </si>
  <si>
    <t>Poznámka k položce:_x000D_
výhybkové pražce z pol. 3_x000D_
Technická specifikace položky odpovídá příslušné cenové soustavě.</t>
  </si>
  <si>
    <t>Poznámka k položce:_x000D_
výhybkové pražce + užité SB6 + užité SB3/4_x000D_
Technická specifikace položky odpovídá příslušné cenové soustavě.</t>
  </si>
  <si>
    <t>Poznámka k položce:_x000D_
90%_x000D_
Technická specifikace položky odpovídá příslušné cenové soustavě.</t>
  </si>
  <si>
    <t>5955101055</t>
  </si>
  <si>
    <t>Kamenivo drcené recyklované štěrk frakce 31,5/63</t>
  </si>
  <si>
    <t>Poznámka k položce:_x000D_
10%_x000D_
Technická specifikace položky odpovídá příslušné cenové soustavě.</t>
  </si>
  <si>
    <t>Poznámka k položce:_x000D_
zapuštěné kolejové lože - přednostně recyklované 95%_x000D_
Technická specifikace položky odpovídá příslušné cenové soustavě.</t>
  </si>
  <si>
    <t>Poznámka k položce:_x000D_
výh.č.6,9,10_x000D_
Technická specifikace položky odpovídá příslušné cenové soustavě.</t>
  </si>
  <si>
    <t>Poznámka k položce:_x000D_
výh.č.6,9,10_x000D_
Položka obsahuje dodávku systému K-3C vč. ručního výměníku K-3 a výměnového návěstidla.</t>
  </si>
  <si>
    <t>Prodloužení betonového pražce - systém K-3C, prodloužený ruční výměník</t>
  </si>
  <si>
    <t>-1533242354</t>
  </si>
  <si>
    <t>Poznámka k položce:_x000D_
výh.č.9_x000D_
Položka obsahuje dodávku systému K-3C vč. ručního výměníku K-3 a výměnového návěstidla.</t>
  </si>
  <si>
    <t>R7593500015</t>
  </si>
  <si>
    <t>Žlab kabelový TK 1 14x17x100cm</t>
  </si>
  <si>
    <t>-245127453</t>
  </si>
  <si>
    <t>Poznámka k položce:_x000D_
pro prodlouženou tyč výměníku výh.č.9_x000D_
Technická specifikace položky odpovídá příslušné cenové soustavě.</t>
  </si>
  <si>
    <t>R7593500035</t>
  </si>
  <si>
    <t>Poklop kabel.žlabu TK 1 4x16x50cm</t>
  </si>
  <si>
    <t>-1049153045</t>
  </si>
  <si>
    <t>5963143000</t>
  </si>
  <si>
    <t>Svodidlo betonové-vodicí stěna</t>
  </si>
  <si>
    <t>82351724</t>
  </si>
  <si>
    <t>5963143005</t>
  </si>
  <si>
    <t>Svodidlo betonové-náběh vodicí stěny</t>
  </si>
  <si>
    <t>-1043300603</t>
  </si>
  <si>
    <t>Poznámka k položce:_x000D_
část kol.2, výběh do kol. 4 a 6, část kol.1_x000D_
Technická specifikace položky odpovídá příslušné cenové soustavě.</t>
  </si>
  <si>
    <t>Poznámka k položce:_x000D_
část kol.2_x000D_
Technická specifikace položky odpovídá příslušné cenové soustavě.</t>
  </si>
  <si>
    <t>Poznámka k položce:_x000D_
mezi v.č.6 a 9, mezi v.č.9 a 10_x000D_
Technická specifikace položky odpovídá příslušné cenové soustavě.</t>
  </si>
  <si>
    <t>Poznámka k položce:_x000D_
výh.č.6,9,10 - rozvinuté délky_x000D_
Technická specifikace položky odpovídá příslušné cenové soustavě.</t>
  </si>
  <si>
    <t>Poznámka k položce:_x000D_
bet.pražce_x000D_
99+16+26,5+25,5+52+6,5+2,5_x000D_
Technická specifikace položky odpovídá příslušné cenové soustavě.</t>
  </si>
  <si>
    <t>Poznámka k položce:_x000D_
výh.č.6,9,10, od ZV ke KV_x000D_
Technická specifikace položky odpovídá příslušné cenové soustavě.</t>
  </si>
  <si>
    <t>Poznámka k položce:_x000D_
SB6_x000D_
Technická specifikace položky odpovídá příslušné cenové soustavě.</t>
  </si>
  <si>
    <t>Poznámka k položce:_x000D_
99+16+26,5+25,5+52+6,5+2,5_x000D_
Technická specifikace položky odpovídá příslušné cenové soustavě.</t>
  </si>
  <si>
    <t>Poznámka k položce:_x000D_
výh.č.10_x000D_
Technická specifikace položky odpovídá příslušné cenové soustavě.</t>
  </si>
  <si>
    <t>Poznámka k položce:_x000D_
výh.č.6,9_x000D_
Technická specifikace položky odpovídá příslušné cenové soustavě.</t>
  </si>
  <si>
    <t>Poznámka k položce:_x000D_
rozřez nových pásů + vyřezání částí kolejnic s otvory pro další užití (odhad) + vložka S49 v kol.6_x000D_
Technická specifikace položky odpovídá příslušné cenové soustavě.</t>
  </si>
  <si>
    <t>106</t>
  </si>
  <si>
    <t>Poznámka k položce:_x000D_
ZV a KV + kolej 2 + kolej 4 + kolej 6 + kolej 1_x000D_
Technická specifikace položky odpovídá příslušné cenové soustavě.</t>
  </si>
  <si>
    <t>Poznámka k položce:_x000D_
nást.č.2 - provizorní stav_x000D_
Technická specifikace položky odpovídá příslušné cenové soustavě.</t>
  </si>
  <si>
    <t>Poznámka k položce:_x000D_
v kol. 4 a 6_x000D_
Technická specifikace položky odpovídá příslušné cenové soustavě.</t>
  </si>
  <si>
    <t>Poznámka k položce:_x000D_
výh.č.6,9,10_x000D_
Položka obsahuje montáž systému K-3C vč. ručního výměníku K-3 a výměnového návěstidla.</t>
  </si>
  <si>
    <t>R7593405282</t>
  </si>
  <si>
    <t>Montáž žlabu betonového složený T III - K</t>
  </si>
  <si>
    <t>245832802</t>
  </si>
  <si>
    <t>5913315032</t>
  </si>
  <si>
    <t>Výstroj komunikace montáž svodidla betonového</t>
  </si>
  <si>
    <t>-855932969</t>
  </si>
  <si>
    <t>Výstroj komunikace montáž svodidla betonového Poznámka: 1. V cenách na zřízení jsou započteny náklady na demontáž, výměnu nebo montáž dílu. 2. V cenách nejsou obsaženy náklady na dodávku materiálu.</t>
  </si>
  <si>
    <t>Poznámka k položce:_x000D_
užité pražce_x000D_
Technická specifikace položky odpovídá příslušné cenové soustavě.</t>
  </si>
  <si>
    <t>-25110453</t>
  </si>
  <si>
    <t>1445261816</t>
  </si>
  <si>
    <t>1444962773</t>
  </si>
  <si>
    <t>2133020158</t>
  </si>
  <si>
    <t>SO 06 - Železniční spodek B</t>
  </si>
  <si>
    <t>Poznámka k položce:_x000D_
trativody+šachty+vsakovací jímky 5%_x000D_
Technická specifikace položky odpovídá příslušné cenové soustavě.</t>
  </si>
  <si>
    <t>Poznámka k položce:_x000D_
trativody+šachty+vsakovací jímky 95%_x000D_
Technická specifikace položky odpovídá příslušné cenové soustavě.</t>
  </si>
  <si>
    <t>Poznámka k položce:_x000D_
vsakovací jímky_x000D_
Technická specifikace položky odpovídá příslušné cenové soustavě.</t>
  </si>
  <si>
    <t>Poznámka k položce:_x000D_
trativody_x000D_
Technická specifikace položky odpovídá příslušné cenové soustavě.</t>
  </si>
  <si>
    <t>Poznámka k položce:_x000D_
přechody pod tratí_x000D_
Technická specifikace položky odpovídá příslušné cenové soustavě.</t>
  </si>
  <si>
    <t>Poznámka k položce:_x000D_
trativody, svodná potrubí, vsakovací jímky - 75%_x000D_
Technická specifikace položky odpovídá příslušné cenové soustavě.</t>
  </si>
  <si>
    <t>Poznámka k položce:_x000D_
trativody, svodná potrubí, vsakovací jímky - 25%_x000D_
Technická specifikace položky odpovídá příslušné cenové soustavě.</t>
  </si>
  <si>
    <t>Poznámka k položce:_x000D_
sanace_x000D_
Technická specifikace položky odpovídá příslušné cenové soustavě.</t>
  </si>
  <si>
    <t>-817212168</t>
  </si>
  <si>
    <t>1668539520</t>
  </si>
  <si>
    <t>-94919535</t>
  </si>
  <si>
    <t>-1921611201</t>
  </si>
  <si>
    <t>SO 07 - Nástupiště B</t>
  </si>
  <si>
    <t>5964147020</t>
  </si>
  <si>
    <t>Nástupištní díly tvárnice Tischer B</t>
  </si>
  <si>
    <t>Poznámka k položce:_x000D_
Bude dodáno investorem přímo na stavbu, včetně MC 10_x000D_
Technická specifikace položky odpovídá příslušné cenové soustavě.</t>
  </si>
  <si>
    <t>R5964147000</t>
  </si>
  <si>
    <t>Nástupištní díly blok úložný U65</t>
  </si>
  <si>
    <t>1250862259</t>
  </si>
  <si>
    <t>Poznámka k položce:_x000D_
včetně MC10_x000D_
Technická specifikace položky odpovídá příslušné cenové soustavě.</t>
  </si>
  <si>
    <t>R5964147015</t>
  </si>
  <si>
    <t>Nástupištní díly blok úložný U95</t>
  </si>
  <si>
    <t>-315801863</t>
  </si>
  <si>
    <t>-1401546587</t>
  </si>
  <si>
    <t>Poznámka k položce:_x000D_
Lze využít po dohodě s investorem upravený výzisk. Pod ŠD dlažby u nást. v. 380 mm, terén za obrubou.</t>
  </si>
  <si>
    <t>Poznámka k položce:_x000D_
betonáž obrubníků vč. podbetonáže odvodňovacího žlabu_x000D_
Technická specifikace položky odpovídá příslušné cenové soustavě.</t>
  </si>
  <si>
    <t>-2032249580</t>
  </si>
  <si>
    <t>Poznámka k položce:_x000D_
Obetonování potrubí._x000D_
Technická specifikace položky odpovídá příslušné cenové soustavě.</t>
  </si>
  <si>
    <t>Poznámka k položce:_x000D_
Pryžový přechod - kompletní dodávka materiálu, pražec SB 6_x000D_
Technická specifikace položky odpovídá příslušné cenové soustavě.</t>
  </si>
  <si>
    <t>R5964123000</t>
  </si>
  <si>
    <t>Polymerbetonový odvodňovací žlab s pochozí mříží</t>
  </si>
  <si>
    <t>R5964153000</t>
  </si>
  <si>
    <t>Dlaždice betonová 50x50,55x40, kompozitní probarvený polymerbeton, varovné a signální pásy</t>
  </si>
  <si>
    <t>Poznámka k položce:_x000D_
Dle požadavků NPÚ, dle požadavků na bezb. využívání, skladba a množství jendnotl. Komponentů dle PD._x000D_
Technická specifikace položky odpovídá příslušné cenové soustavě.</t>
  </si>
  <si>
    <t>Poznámka k položce:_x000D_
podsyp pod dlažbu, přechod a výplň spár _x000D_
Technická specifikace položky odpovídá příslušné cenové soustavě.</t>
  </si>
  <si>
    <t>5964104005</t>
  </si>
  <si>
    <t>Kanalizační díly plastové trubka hladká DN 200</t>
  </si>
  <si>
    <t>-1598063487</t>
  </si>
  <si>
    <t>5915005010</t>
  </si>
  <si>
    <t>Hloubení rýh nebo jam ručně na železničním spodku třídy těžitelnosti I skupiny 1</t>
  </si>
  <si>
    <t>-876069275</t>
  </si>
  <si>
    <t>Hloubení rýh nebo jam ručně na železničním spodku třídy těžitelnosti I skupiny 1 Poznámka: 1. V cenách jsou započteny náklady na hloubení a uložení výzisku na terén nebo naložení na dopravní prostředek a uložení na úložišti.</t>
  </si>
  <si>
    <t>Poznámka k položce:_x000D_
Svodné potrubí._x000D_
Technická specifikace položky odpovídá příslušné cenové soustavě.</t>
  </si>
  <si>
    <t>Montáž ukončení nástupiště z L-prefabrikátů</t>
  </si>
  <si>
    <t>Poznámka k položce:_x000D_
V cenách jsou započteny náklady na úpravu terénu, montáž a zásyp podle vzorového listu. V cenách nejsou obsaženy náklady na dodávku materiálu._x000D_
Technická specifikace položky odpovídá příslušné cenové soustavě.</t>
  </si>
  <si>
    <t>5913040030</t>
  </si>
  <si>
    <t>Montáž celopryžové přejezdové konstrukce málo zatížené v koleji část vnější a vnitřní včetně závěrných zídek</t>
  </si>
  <si>
    <t>Montáž celopryžové přejezdové konstrukce málo zatížené v koleji část vnější a vnitřní včetně závěrných zídek Poznámka: 1. V cenách jsou započteny náklady na montáž konstrukce. 2. V cenách nejsou obsaženy náklady na dodávku materiálu.</t>
  </si>
  <si>
    <t>Poznámka k souboru cen:_x000D_
1. V cenách jsou započteny náklady na montáž konstrukce._x000D_
2. V cenách nejsou obsaženy náklady na dodávku materiálu.</t>
  </si>
  <si>
    <t>Poznámka k položce:_x000D_
V cenách jsou započteny náklady na montáž konstrukce.  V cenách nejsou obsaženy náklady na dodávku materiálu._x000D_
Technická specifikace položky odpovídá příslušné cenové soustavě.</t>
  </si>
  <si>
    <t>Poznámka k položce:_x000D_
V cenách jsou započteny náklady na demontáž dílů, zához, urovnání a úpravu terénu nebo naložení výzisku na dopravní prostředek. V cenách nejsou obsaženy náklady na dopravu a skládkovné._x000D_
Technická specifikace položky odpovídá příslušné cenové soustavě.</t>
  </si>
  <si>
    <t>5914035510</t>
  </si>
  <si>
    <t>Zřízení otevřených odvodňovacích zařízení silničního žlabu s mřížkou</t>
  </si>
  <si>
    <t>Zřízení otevřených odvodňovacích zařízení silničního žlabu s mřížkou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</si>
  <si>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položce:_x000D_
V cenách jsou započteny náklady na zřízení podkladní vrstvy a uložení zařízení podle vzorového listu a rozprostření výzisku na terén nebo naložení na dopravní prostředek. V cenách nejsou obsaženy náklady na provedení výkopku, ruční dočištění a dodávku materiálu._x000D_
Technická specifikace položky odpovídá příslušné cenové soustavě.</t>
  </si>
  <si>
    <t>5913285025</t>
  </si>
  <si>
    <t>Montáž dílů komunikace z betonových dlaždic uložení v podsypu</t>
  </si>
  <si>
    <t>Montáž dílů komunikace z betonových dlaždic uložení v podsypu Poznámka: 1. V cenách jsou započteny náklady na osazení dlažby nebo obrubníku. 2. V cenách nejsou obsaženy náklady na dodávku materiálu.</t>
  </si>
  <si>
    <t>Poznámka k položce:_x000D_
V cenách jsou započteny náklady na osazení dlažby nebo obrubníku.  V cenách nejsou obsaženy náklady na dodávku materiálu._x000D_
Technická specifikace položky odpovídá příslušné cenové soustavě.</t>
  </si>
  <si>
    <t>1595795028</t>
  </si>
  <si>
    <t>1980813427</t>
  </si>
  <si>
    <t>1118907835</t>
  </si>
  <si>
    <t>Poznámka k položce:_x000D_
Pryžové desky vč. ostatního odpadu z demolice_x000D_
Technická specifikace položky odpovídá příslušné cenové soustavě.</t>
  </si>
  <si>
    <t>Poznámka k položce:_x000D_
vč. betonové dlažby_x000D_
Technická specifikace položky odpovídá příslušné cenové soustavě.</t>
  </si>
  <si>
    <t>SO 08 - Železniční svršek C</t>
  </si>
  <si>
    <t>Poznámka k položce:_x000D_
za výh.č.12 + mezi výh.č.12 a č.13_x000D_
Technická specifikace položky odpovídá příslušné cenové soustavě.</t>
  </si>
  <si>
    <t>5956119000</t>
  </si>
  <si>
    <t>Pražec dřevěný výhybkový dub skupina 3 2200x260x160</t>
  </si>
  <si>
    <t>5956119005</t>
  </si>
  <si>
    <t>Pražec dřevěný výhybkový dub skupina 3 2300x260x160</t>
  </si>
  <si>
    <t>5956119010</t>
  </si>
  <si>
    <t>Pražec dřevěný výhybkový dub skupina 3 2400x260x160</t>
  </si>
  <si>
    <t>5956119015</t>
  </si>
  <si>
    <t>Pražec dřevěný výhybkový dub skupina 3 2500x260x160</t>
  </si>
  <si>
    <t>5956131005</t>
  </si>
  <si>
    <t>Vystrojení pražce dřevěného protištěpná destička pro pražec (105x210)</t>
  </si>
  <si>
    <t>Poznámka k položce:_x000D_
dřevěné výhybkové pražce_x000D_
Technická specifikace položky odpovídá příslušné cenové soustavě.</t>
  </si>
  <si>
    <t>Poznámka k položce:_x000D_
vč. Skl 24, betonové výhybkové pražce + SB6_x000D_
Technická specifikace položky odpovídá příslušné cenové soustavě.</t>
  </si>
  <si>
    <t>5958128010</t>
  </si>
  <si>
    <t>Komplety ŽS 4 (šroub RS 1, matice M 24, dvojitý pružný kroužek Fe6, svěrka ŽS4)</t>
  </si>
  <si>
    <t>Poznámka k položce:_x000D_
výhybkové pražce + stávající SB5 + užité SB6 + užité SB3/4_x000D_
Technická specifikace položky odpovídá příslušné cenové soustavě.</t>
  </si>
  <si>
    <t>Poznámka k položce:_x000D_
zapuštěné kolejové lože - doplnění recyklovaného 55%_x000D_
Technická specifikace položky odpovídá příslušné cenové soustavě.</t>
  </si>
  <si>
    <t>Poznámka k položce:_x000D_
výh.č.12_x000D_
Technická specifikace položky odpovídá příslušné cenové soustavě.</t>
  </si>
  <si>
    <t>Poznámka k položce:_x000D_
výh.č.12_x000D_
Položka obsahuje dodávku systému K-3C vč. ručního výměníku K-3 a výměnového návěstidla.</t>
  </si>
  <si>
    <t>Poznámka k položce:_x000D_
kol.1 a 3_x000D_
Technická specifikace položky odpovídá příslušné cenové soustavě.</t>
  </si>
  <si>
    <t>Poznámka k položce:_x000D_
mezi v.č.12 a 13, výběh do kol. 5_x000D_
Technická specifikace položky odpovídá příslušné cenové soustavě.</t>
  </si>
  <si>
    <t>Poznámka k položce:_x000D_
výh.č.12 - rozvinutá délka_x000D_
Technická specifikace položky odpovídá příslušné cenové soustavě.</t>
  </si>
  <si>
    <t>Poznámka k položce:_x000D_
kol.3 - horní vrstva tl. 10 cm_x000D_
Technická specifikace položky odpovídá příslušné cenové soustavě.</t>
  </si>
  <si>
    <t>Poznámka k položce:_x000D_
výh.č.12, od ZV ke KV_x000D_
Technická specifikace položky odpovídá příslušné cenové soustavě.</t>
  </si>
  <si>
    <t>R5911655220</t>
  </si>
  <si>
    <t>Demontáž jednoduché výhybky na úložišti ocelové pražce válcované soustavy 8bp</t>
  </si>
  <si>
    <t>R5911671100</t>
  </si>
  <si>
    <t>Příplatek za demontáž v ose koleje výhybky jednoduché pražce ocelové válcované soustavy 8bp</t>
  </si>
  <si>
    <t>Poznámka k položce:_x000D_
rozřez nových pásů + vyřezání částí kolejnic s otvory pro další užití (odhad)_x000D_
Technická specifikace položky odpovídá příslušné cenové soustavě.</t>
  </si>
  <si>
    <t>Poznámka k položce:_x000D_
užité kol. pásy_x000D_
Technická specifikace položky odpovídá příslušné cenové soustavě.</t>
  </si>
  <si>
    <t>Poznámka k položce:_x000D_
ZV a KV + kolej 3 + kolej 5 (T) + kolej 1_x000D_
Technická specifikace položky odpovídá příslušné cenové soustavě.</t>
  </si>
  <si>
    <t>Poznámka k položce:_x000D_
výh.č.12_x000D_
Položka obsahuje montáž systému K-3C vč. ručního výměníku K-3 a výměnového návěstidla.</t>
  </si>
  <si>
    <t>Poznámka k položce:_x000D_
užité pražce + užité svěrky_x000D_
Technická specifikace položky odpovídá příslušné cenové soustavě.</t>
  </si>
  <si>
    <t>-39301274</t>
  </si>
  <si>
    <t>846688044</t>
  </si>
  <si>
    <t>-1807469545</t>
  </si>
  <si>
    <t>-1940863154</t>
  </si>
  <si>
    <t>SO 09 - Železniční spodek C</t>
  </si>
  <si>
    <t>Poznámka k položce:_x000D_
trativody+šachty+UCH 5%_x000D_
Technická specifikace položky odpovídá příslušné cenové soustavě.</t>
  </si>
  <si>
    <t>Poznámka k položce:_x000D_
trativody+šachty+UCH 95%_x000D_
Technická specifikace položky odpovídá příslušné cenové soustavě.</t>
  </si>
  <si>
    <t>5964115020</t>
  </si>
  <si>
    <t>Příkopový žlab UCH 0</t>
  </si>
  <si>
    <t>Poznámka k položce:_x000D_
40m_x000D_
Technická specifikace položky odpovídá příslušné cenové soustavě.</t>
  </si>
  <si>
    <t>5964115030</t>
  </si>
  <si>
    <t>Příkopový žlab UCH 1</t>
  </si>
  <si>
    <t>Poznámka k položce:_x000D_
10m_x000D_
Technická specifikace položky odpovídá příslušné cenové soustavě.</t>
  </si>
  <si>
    <t>5964117010</t>
  </si>
  <si>
    <t>Poklop příkopového žlabu tvaru U</t>
  </si>
  <si>
    <t>5964133015</t>
  </si>
  <si>
    <t>Geotextilie filtrační</t>
  </si>
  <si>
    <t>Poznámka k položce:_x000D_
UCH_x000D_
Technická specifikace položky odpovídá příslušné cenové soustavě.</t>
  </si>
  <si>
    <t>Poznámka k položce:_x000D_
podklad UCH + boky UCH_x000D_
Technická specifikace položky odpovídá příslušné cenové soustavě.</t>
  </si>
  <si>
    <t>R5964161035</t>
  </si>
  <si>
    <t>Beton C 30/37;XC4</t>
  </si>
  <si>
    <t>Poznámka k položce:_x000D_
vyústění sv.potrubí do UCH0 + UCH1_x000D_
Technická specifikace položky odpovídá příslušné cenové soustavě.</t>
  </si>
  <si>
    <t>5914035150</t>
  </si>
  <si>
    <t>Zřízení otevřených odvodňovacích zařízení příkopového žlabu staveništního prefabrikátu</t>
  </si>
  <si>
    <t>Zřízení otevřených odvodňovacích zařízení příkopového žlabu staveništního prefabrikátu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</si>
  <si>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položce:_x000D_
vyústění sv. potrubí do UCH_x000D_
Technická specifikace položky odpovídá příslušné cenové soustavě.</t>
  </si>
  <si>
    <t>5914040040</t>
  </si>
  <si>
    <t>Čištění krytých odvodňovacích zařízení ručně svodné šachty</t>
  </si>
  <si>
    <t>Čištění krytých odvodňovacích zařízení ručně svodné šachty Poznámka: 1. V cenách jsou započteny náklady na pročištění nebo propláchnutí, odstranění usazenin a naložení výzisku na dopravní prostředek. 2. V cenách nejsou obsaženy náklady na dopravu výzisku a skládkovné.</t>
  </si>
  <si>
    <t>Poznámka k souboru cen:_x000D_
1. V cenách jsou započteny náklady na pročištění nebo propláchnutí, odstranění usazenin a naložení výzisku na dopravní prostředek._x000D_
2. V cenách nejsou obsaženy náklady na dopravu výzisku a skládkovné.</t>
  </si>
  <si>
    <t>5914040130</t>
  </si>
  <si>
    <t>Čištění krytých odvodňovacích zařízení propláchnutím svodného potrubí</t>
  </si>
  <si>
    <t>Čištění krytých odvodňovacích zařízení propláchnutím svodného potrubí Poznámka: 1. V cenách jsou započteny náklady na pročištění nebo propláchnutí, odstranění usazenin a naložení výzisku na dopravní prostředek. 2. V cenách nejsou obsaženy náklady na dopravu výzisku a skládkovné.</t>
  </si>
  <si>
    <t>Poznámka k položce:_x000D_
trativody, svodná potrubí - 75%_x000D_
Technická specifikace položky odpovídá příslušné cenové soustavě.</t>
  </si>
  <si>
    <t>Poznámka k položce:_x000D_
trativody, svodná potrubí - 25%_x000D_
Technická specifikace položky odpovídá příslušné cenové soustavě.</t>
  </si>
  <si>
    <t>5915007010</t>
  </si>
  <si>
    <t>Zásyp jam nebo rýh sypaninou na železničním spodku bez zhutnění</t>
  </si>
  <si>
    <t>Zásyp jam nebo rýh sypaninou na železničním spodku bez zhutnění Poznámka: 1. Ceny zásypu jam a rýh se zhutněním jsou určeny pro jakoukoliv míru zhutnění.</t>
  </si>
  <si>
    <t>Poznámka k položce:_x000D_
UCH - 75%_x000D_
Technická specifikace položky odpovídá příslušné cenové soustavě.</t>
  </si>
  <si>
    <t>5915010040</t>
  </si>
  <si>
    <t>Těžení zeminy nebo horniny železničního spodku třídy těžitelnosti II skupiny 4</t>
  </si>
  <si>
    <t>Těžení zeminy nebo horniny železničního spodku třídy těžitelnosti II skupiny 4 Poznámka: 1. V cenách jsou započteny náklady na těžení a uložení výzisku na terén nebo naložení na dopravní prostředek a uložení na úložišti.</t>
  </si>
  <si>
    <t>Poznámka k položce:_x000D_
UCH - 25%_x000D_
Technická specifikace položky odpovídá příslušné cenové soustavě.</t>
  </si>
  <si>
    <t>782791499</t>
  </si>
  <si>
    <t>1500433864</t>
  </si>
  <si>
    <t>-1772508120</t>
  </si>
  <si>
    <t>1641490063</t>
  </si>
  <si>
    <t>SO 10 - Nástupiště C</t>
  </si>
  <si>
    <t>-1570750188</t>
  </si>
  <si>
    <t>-25894623</t>
  </si>
  <si>
    <t>SO 98-98 - VON</t>
  </si>
  <si>
    <t>VSEOB001</t>
  </si>
  <si>
    <t>Geodetická dokumentace skutečného provedení stavby</t>
  </si>
  <si>
    <t>Kpl</t>
  </si>
  <si>
    <t>Poznámka k položce:_x000D_
Vypracování geodetické části dokumentace skutečného provedení_x000D_
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</si>
  <si>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</si>
  <si>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</si>
  <si>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Poznámka k položce:_x000D_
Vypracování technické části dokumentace skutečného provedení_x000D_
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</si>
  <si>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</si>
  <si>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</si>
  <si>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Poznámka k položce:_x000D_
Vypracování kompletní dokumentace skutečného provedení v elektronické formě._x000D_
Položka zahrnuje veškeré činnosti nezbytné k vypracování kompletní elketroniké dokumentace skutečného provedení dle SOD na zhotovení stavby a v rozsahu vyhlášky č. 499/2006 Sb. v platném znění a dle požadavků VTP a ZTP.</t>
  </si>
  <si>
    <t>022101011</t>
  </si>
  <si>
    <t>Geodetické práce v průběhu opravy</t>
  </si>
  <si>
    <t>022111001</t>
  </si>
  <si>
    <t>Geodetické práce Kontrola PPK při směrové a výškové úpravě koleje zaměřením APK trať jednokolejná</t>
  </si>
  <si>
    <t>022121001</t>
  </si>
  <si>
    <t>Geodetické práce Diagnostika technické infrastruktury Vytýčení trasy inženýrských sítí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</si>
  <si>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</si>
  <si>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</si>
  <si>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9903200200</t>
  </si>
  <si>
    <t>Přeprava mechanizace na místo prováděných prací o hmotnosti přes 12 t do 200 km</t>
  </si>
  <si>
    <t>Poznámka k položce:_x000D_
2xMHS, ASP, EDK, mobilní recyklační linka_x000D_
Technická specifikace položky odpovídá příslušné cenové soustavě.</t>
  </si>
  <si>
    <t>SO 99-99 - Materiál Objenatele</t>
  </si>
  <si>
    <t>R5961144030</t>
  </si>
  <si>
    <t>Výhybka jednoduchá užitá smontovaná pražce ocelové JS49 1: 9-190 pravá</t>
  </si>
  <si>
    <t>82934521</t>
  </si>
  <si>
    <t>Poznámka k položce:_x000D_
DODÁ ST LIBEREC - POLOŽKU NEOCEŇOVAT A ANI NIJAK JINAK MĚNIT JEJÍ JEDNOTKOVOU CENU!!!</t>
  </si>
  <si>
    <t>5956140040</t>
  </si>
  <si>
    <t>Pražec betonový příčný vystrojený včetně kompletů pro pružné bezpodkladnicové upevnění, dl. 2,4 m, upevnění W14, hmotnost &lt; 260 kg, pro kolejnici 49E1 v úklonu 1:40</t>
  </si>
  <si>
    <t>1945113164</t>
  </si>
  <si>
    <t>5956213040</t>
  </si>
  <si>
    <t>Pražec betonový příčný vystrojený  užitý SB6</t>
  </si>
  <si>
    <t>-1947949375</t>
  </si>
  <si>
    <t>R5956213035</t>
  </si>
  <si>
    <t>Pražec betonový příčný vystrojený užitý SB3/4</t>
  </si>
  <si>
    <t>2120106352</t>
  </si>
  <si>
    <t>5957104025</t>
  </si>
  <si>
    <t>Kolejnicové pásy třídy R260 tv. 49 E1 délky 75 metrů</t>
  </si>
  <si>
    <t>572173874</t>
  </si>
  <si>
    <t>5957101050</t>
  </si>
  <si>
    <t>Kolejnice třídy R260 tv. 49 E1 délky 25,000 m</t>
  </si>
  <si>
    <t>-1749921114</t>
  </si>
  <si>
    <t>5957110030</t>
  </si>
  <si>
    <t>Kolejnice tv. 49 E 1, třídy R260</t>
  </si>
  <si>
    <t>-842818757</t>
  </si>
  <si>
    <t>R7590910000</t>
  </si>
  <si>
    <t>Výkolejka T levá užitá</t>
  </si>
  <si>
    <t>309686117</t>
  </si>
  <si>
    <t>5958231045</t>
  </si>
  <si>
    <t>Svěrka užitá T5</t>
  </si>
  <si>
    <t>-1379992979</t>
  </si>
  <si>
    <t>5958231050</t>
  </si>
  <si>
    <t>Svěrka užitá T6</t>
  </si>
  <si>
    <t>-1033541578</t>
  </si>
  <si>
    <t>5963207025</t>
  </si>
  <si>
    <t>Nástupištní díly tvárnice užitá Tischer B</t>
  </si>
  <si>
    <t>48662560</t>
  </si>
  <si>
    <t>5963207020</t>
  </si>
  <si>
    <t>Nástupištní díly podložka užitá pod tvárnici Tischer</t>
  </si>
  <si>
    <t>-138854210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</si>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</sst>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167" fontId="32" fillId="0" borderId="23" xfId="0" applyNumberFormat="1" applyFont="1" applyBorder="1" applyAlignment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vertical="top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7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4" fontId="47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R5" s="16"/>
      <c r="BE5" s="240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R6" s="16"/>
      <c r="BE6" s="241"/>
      <c r="BS6" s="13" t="s">
        <v>6</v>
      </c>
    </row>
    <row r="7" spans="1:74" ht="12" customHeight="1">
      <c r="B7" s="16"/>
      <c r="D7" s="23" t="s">
        <v>18</v>
      </c>
      <c r="K7" s="21" t="s">
        <v>19</v>
      </c>
      <c r="AK7" s="23" t="s">
        <v>20</v>
      </c>
      <c r="AN7" s="21" t="s">
        <v>19</v>
      </c>
      <c r="AR7" s="16"/>
      <c r="BE7" s="241"/>
      <c r="BS7" s="13" t="s">
        <v>6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41"/>
      <c r="BS8" s="13" t="s">
        <v>6</v>
      </c>
    </row>
    <row r="9" spans="1:74" ht="14.45" customHeight="1">
      <c r="B9" s="16"/>
      <c r="AR9" s="16"/>
      <c r="BE9" s="241"/>
      <c r="BS9" s="13" t="s">
        <v>6</v>
      </c>
    </row>
    <row r="10" spans="1:74" ht="12" customHeight="1">
      <c r="B10" s="16"/>
      <c r="D10" s="23" t="s">
        <v>25</v>
      </c>
      <c r="AK10" s="23" t="s">
        <v>26</v>
      </c>
      <c r="AN10" s="21" t="s">
        <v>19</v>
      </c>
      <c r="AR10" s="16"/>
      <c r="BE10" s="241"/>
      <c r="BS10" s="13" t="s">
        <v>6</v>
      </c>
    </row>
    <row r="11" spans="1:74" ht="18.399999999999999" customHeight="1">
      <c r="B11" s="16"/>
      <c r="E11" s="21" t="s">
        <v>22</v>
      </c>
      <c r="AK11" s="23" t="s">
        <v>27</v>
      </c>
      <c r="AN11" s="21" t="s">
        <v>19</v>
      </c>
      <c r="AR11" s="16"/>
      <c r="BE11" s="241"/>
      <c r="BS11" s="13" t="s">
        <v>6</v>
      </c>
    </row>
    <row r="12" spans="1:74" ht="6.95" customHeight="1">
      <c r="B12" s="16"/>
      <c r="AR12" s="16"/>
      <c r="BE12" s="241"/>
      <c r="BS12" s="13" t="s">
        <v>6</v>
      </c>
    </row>
    <row r="13" spans="1:74" ht="12" customHeight="1">
      <c r="B13" s="16"/>
      <c r="D13" s="23" t="s">
        <v>28</v>
      </c>
      <c r="AK13" s="23" t="s">
        <v>26</v>
      </c>
      <c r="AN13" s="25" t="s">
        <v>29</v>
      </c>
      <c r="AR13" s="16"/>
      <c r="BE13" s="241"/>
      <c r="BS13" s="13" t="s">
        <v>6</v>
      </c>
    </row>
    <row r="14" spans="1:74">
      <c r="B14" s="16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3" t="s">
        <v>27</v>
      </c>
      <c r="AN14" s="25" t="s">
        <v>29</v>
      </c>
      <c r="AR14" s="16"/>
      <c r="BE14" s="241"/>
      <c r="BS14" s="13" t="s">
        <v>6</v>
      </c>
    </row>
    <row r="15" spans="1:74" ht="6.95" customHeight="1">
      <c r="B15" s="16"/>
      <c r="AR15" s="16"/>
      <c r="BE15" s="241"/>
      <c r="BS15" s="13" t="s">
        <v>4</v>
      </c>
    </row>
    <row r="16" spans="1:74" ht="12" customHeight="1">
      <c r="B16" s="16"/>
      <c r="D16" s="23" t="s">
        <v>30</v>
      </c>
      <c r="AK16" s="23" t="s">
        <v>26</v>
      </c>
      <c r="AN16" s="21" t="s">
        <v>19</v>
      </c>
      <c r="AR16" s="16"/>
      <c r="BE16" s="241"/>
      <c r="BS16" s="13" t="s">
        <v>4</v>
      </c>
    </row>
    <row r="17" spans="2:71" ht="18.399999999999999" customHeight="1">
      <c r="B17" s="16"/>
      <c r="E17" s="21" t="s">
        <v>22</v>
      </c>
      <c r="AK17" s="23" t="s">
        <v>27</v>
      </c>
      <c r="AN17" s="21" t="s">
        <v>19</v>
      </c>
      <c r="AR17" s="16"/>
      <c r="BE17" s="241"/>
      <c r="BS17" s="13" t="s">
        <v>31</v>
      </c>
    </row>
    <row r="18" spans="2:71" ht="6.95" customHeight="1">
      <c r="B18" s="16"/>
      <c r="AR18" s="16"/>
      <c r="BE18" s="241"/>
      <c r="BS18" s="13" t="s">
        <v>6</v>
      </c>
    </row>
    <row r="19" spans="2:71" ht="12" customHeight="1">
      <c r="B19" s="16"/>
      <c r="D19" s="23" t="s">
        <v>32</v>
      </c>
      <c r="AK19" s="23" t="s">
        <v>26</v>
      </c>
      <c r="AN19" s="21" t="s">
        <v>19</v>
      </c>
      <c r="AR19" s="16"/>
      <c r="BE19" s="241"/>
      <c r="BS19" s="13" t="s">
        <v>6</v>
      </c>
    </row>
    <row r="20" spans="2:71" ht="18.399999999999999" customHeight="1">
      <c r="B20" s="16"/>
      <c r="E20" s="21" t="s">
        <v>22</v>
      </c>
      <c r="AK20" s="23" t="s">
        <v>27</v>
      </c>
      <c r="AN20" s="21" t="s">
        <v>19</v>
      </c>
      <c r="AR20" s="16"/>
      <c r="BE20" s="241"/>
      <c r="BS20" s="13" t="s">
        <v>31</v>
      </c>
    </row>
    <row r="21" spans="2:71" ht="6.95" customHeight="1">
      <c r="B21" s="16"/>
      <c r="AR21" s="16"/>
      <c r="BE21" s="241"/>
    </row>
    <row r="22" spans="2:71" ht="12" customHeight="1">
      <c r="B22" s="16"/>
      <c r="D22" s="23" t="s">
        <v>33</v>
      </c>
      <c r="AR22" s="16"/>
      <c r="BE22" s="241"/>
    </row>
    <row r="23" spans="2:71" ht="47.25" customHeight="1">
      <c r="B23" s="16"/>
      <c r="E23" s="248" t="s">
        <v>34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16"/>
      <c r="BE23" s="241"/>
    </row>
    <row r="24" spans="2:71" ht="6.95" customHeight="1">
      <c r="B24" s="16"/>
      <c r="AR24" s="16"/>
      <c r="BE24" s="241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41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49">
        <f>ROUND(AG54,2)</f>
        <v>0</v>
      </c>
      <c r="AL26" s="250"/>
      <c r="AM26" s="250"/>
      <c r="AN26" s="250"/>
      <c r="AO26" s="250"/>
      <c r="AR26" s="28"/>
      <c r="BE26" s="241"/>
    </row>
    <row r="27" spans="2:71" s="1" customFormat="1" ht="6.95" customHeight="1">
      <c r="B27" s="28"/>
      <c r="AR27" s="28"/>
      <c r="BE27" s="241"/>
    </row>
    <row r="28" spans="2:71" s="1" customFormat="1">
      <c r="B28" s="28"/>
      <c r="L28" s="251" t="s">
        <v>36</v>
      </c>
      <c r="M28" s="251"/>
      <c r="N28" s="251"/>
      <c r="O28" s="251"/>
      <c r="P28" s="251"/>
      <c r="W28" s="251" t="s">
        <v>37</v>
      </c>
      <c r="X28" s="251"/>
      <c r="Y28" s="251"/>
      <c r="Z28" s="251"/>
      <c r="AA28" s="251"/>
      <c r="AB28" s="251"/>
      <c r="AC28" s="251"/>
      <c r="AD28" s="251"/>
      <c r="AE28" s="251"/>
      <c r="AK28" s="251" t="s">
        <v>38</v>
      </c>
      <c r="AL28" s="251"/>
      <c r="AM28" s="251"/>
      <c r="AN28" s="251"/>
      <c r="AO28" s="251"/>
      <c r="AR28" s="28"/>
      <c r="BE28" s="241"/>
    </row>
    <row r="29" spans="2:71" s="2" customFormat="1" ht="14.45" customHeight="1">
      <c r="B29" s="32"/>
      <c r="D29" s="23" t="s">
        <v>39</v>
      </c>
      <c r="F29" s="23" t="s">
        <v>40</v>
      </c>
      <c r="L29" s="254">
        <v>0.21</v>
      </c>
      <c r="M29" s="253"/>
      <c r="N29" s="253"/>
      <c r="O29" s="253"/>
      <c r="P29" s="253"/>
      <c r="W29" s="252">
        <f>ROUND(AZ54, 2)</f>
        <v>0</v>
      </c>
      <c r="X29" s="253"/>
      <c r="Y29" s="253"/>
      <c r="Z29" s="253"/>
      <c r="AA29" s="253"/>
      <c r="AB29" s="253"/>
      <c r="AC29" s="253"/>
      <c r="AD29" s="253"/>
      <c r="AE29" s="253"/>
      <c r="AK29" s="252">
        <f>ROUND(AV54, 2)</f>
        <v>0</v>
      </c>
      <c r="AL29" s="253"/>
      <c r="AM29" s="253"/>
      <c r="AN29" s="253"/>
      <c r="AO29" s="253"/>
      <c r="AR29" s="32"/>
      <c r="BE29" s="242"/>
    </row>
    <row r="30" spans="2:71" s="2" customFormat="1" ht="14.45" customHeight="1">
      <c r="B30" s="32"/>
      <c r="F30" s="23" t="s">
        <v>41</v>
      </c>
      <c r="L30" s="254">
        <v>0.12</v>
      </c>
      <c r="M30" s="253"/>
      <c r="N30" s="253"/>
      <c r="O30" s="253"/>
      <c r="P30" s="253"/>
      <c r="W30" s="252">
        <f>ROUND(BA54, 2)</f>
        <v>0</v>
      </c>
      <c r="X30" s="253"/>
      <c r="Y30" s="253"/>
      <c r="Z30" s="253"/>
      <c r="AA30" s="253"/>
      <c r="AB30" s="253"/>
      <c r="AC30" s="253"/>
      <c r="AD30" s="253"/>
      <c r="AE30" s="253"/>
      <c r="AK30" s="252">
        <f>ROUND(AW54, 2)</f>
        <v>0</v>
      </c>
      <c r="AL30" s="253"/>
      <c r="AM30" s="253"/>
      <c r="AN30" s="253"/>
      <c r="AO30" s="253"/>
      <c r="AR30" s="32"/>
      <c r="BE30" s="242"/>
    </row>
    <row r="31" spans="2:71" s="2" customFormat="1" ht="14.45" hidden="1" customHeight="1">
      <c r="B31" s="32"/>
      <c r="F31" s="23" t="s">
        <v>42</v>
      </c>
      <c r="L31" s="254">
        <v>0.21</v>
      </c>
      <c r="M31" s="253"/>
      <c r="N31" s="253"/>
      <c r="O31" s="253"/>
      <c r="P31" s="253"/>
      <c r="W31" s="252">
        <f>ROUND(BB54, 2)</f>
        <v>0</v>
      </c>
      <c r="X31" s="253"/>
      <c r="Y31" s="253"/>
      <c r="Z31" s="253"/>
      <c r="AA31" s="253"/>
      <c r="AB31" s="253"/>
      <c r="AC31" s="253"/>
      <c r="AD31" s="253"/>
      <c r="AE31" s="253"/>
      <c r="AK31" s="252">
        <v>0</v>
      </c>
      <c r="AL31" s="253"/>
      <c r="AM31" s="253"/>
      <c r="AN31" s="253"/>
      <c r="AO31" s="253"/>
      <c r="AR31" s="32"/>
      <c r="BE31" s="242"/>
    </row>
    <row r="32" spans="2:71" s="2" customFormat="1" ht="14.45" hidden="1" customHeight="1">
      <c r="B32" s="32"/>
      <c r="F32" s="23" t="s">
        <v>43</v>
      </c>
      <c r="L32" s="254">
        <v>0.12</v>
      </c>
      <c r="M32" s="253"/>
      <c r="N32" s="253"/>
      <c r="O32" s="253"/>
      <c r="P32" s="253"/>
      <c r="W32" s="252">
        <f>ROUND(BC54, 2)</f>
        <v>0</v>
      </c>
      <c r="X32" s="253"/>
      <c r="Y32" s="253"/>
      <c r="Z32" s="253"/>
      <c r="AA32" s="253"/>
      <c r="AB32" s="253"/>
      <c r="AC32" s="253"/>
      <c r="AD32" s="253"/>
      <c r="AE32" s="253"/>
      <c r="AK32" s="252">
        <v>0</v>
      </c>
      <c r="AL32" s="253"/>
      <c r="AM32" s="253"/>
      <c r="AN32" s="253"/>
      <c r="AO32" s="253"/>
      <c r="AR32" s="32"/>
      <c r="BE32" s="242"/>
    </row>
    <row r="33" spans="2:44" s="2" customFormat="1" ht="14.45" hidden="1" customHeight="1">
      <c r="B33" s="32"/>
      <c r="F33" s="23" t="s">
        <v>44</v>
      </c>
      <c r="L33" s="254">
        <v>0</v>
      </c>
      <c r="M33" s="253"/>
      <c r="N33" s="253"/>
      <c r="O33" s="253"/>
      <c r="P33" s="253"/>
      <c r="W33" s="252">
        <f>ROUND(BD54, 2)</f>
        <v>0</v>
      </c>
      <c r="X33" s="253"/>
      <c r="Y33" s="253"/>
      <c r="Z33" s="253"/>
      <c r="AA33" s="253"/>
      <c r="AB33" s="253"/>
      <c r="AC33" s="253"/>
      <c r="AD33" s="253"/>
      <c r="AE33" s="253"/>
      <c r="AK33" s="252">
        <v>0</v>
      </c>
      <c r="AL33" s="253"/>
      <c r="AM33" s="253"/>
      <c r="AN33" s="253"/>
      <c r="AO33" s="253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58" t="s">
        <v>47</v>
      </c>
      <c r="Y35" s="256"/>
      <c r="Z35" s="256"/>
      <c r="AA35" s="256"/>
      <c r="AB35" s="256"/>
      <c r="AC35" s="35"/>
      <c r="AD35" s="35"/>
      <c r="AE35" s="35"/>
      <c r="AF35" s="35"/>
      <c r="AG35" s="35"/>
      <c r="AH35" s="35"/>
      <c r="AI35" s="35"/>
      <c r="AJ35" s="35"/>
      <c r="AK35" s="255">
        <f>SUM(AK26:AK33)</f>
        <v>0</v>
      </c>
      <c r="AL35" s="256"/>
      <c r="AM35" s="256"/>
      <c r="AN35" s="256"/>
      <c r="AO35" s="257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>
      <c r="B42" s="28"/>
      <c r="C42" s="17" t="s">
        <v>48</v>
      </c>
      <c r="AR42" s="28"/>
    </row>
    <row r="43" spans="2:44" s="1" customFormat="1" ht="6.95" customHeight="1">
      <c r="B43" s="28"/>
      <c r="AR43" s="28"/>
    </row>
    <row r="44" spans="2:44" s="3" customFormat="1" ht="12" customHeight="1">
      <c r="B44" s="41"/>
      <c r="C44" s="23" t="s">
        <v>13</v>
      </c>
      <c r="L44" s="3" t="str">
        <f>K5</f>
        <v>64024XXX</v>
      </c>
      <c r="AR44" s="41"/>
    </row>
    <row r="45" spans="2:44" s="4" customFormat="1" ht="36.950000000000003" customHeight="1">
      <c r="B45" s="42"/>
      <c r="C45" s="43" t="s">
        <v>16</v>
      </c>
      <c r="L45" s="237" t="str">
        <f>K6</f>
        <v>Oprava kolejí a výhybek v dopravně Kořenov</v>
      </c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R45" s="42"/>
    </row>
    <row r="46" spans="2:44" s="1" customFormat="1" ht="6.95" customHeight="1">
      <c r="B46" s="28"/>
      <c r="AR46" s="28"/>
    </row>
    <row r="47" spans="2:44" s="1" customFormat="1" ht="12" customHeight="1">
      <c r="B47" s="28"/>
      <c r="C47" s="23" t="s">
        <v>21</v>
      </c>
      <c r="L47" s="44" t="str">
        <f>IF(K8="","",K8)</f>
        <v xml:space="preserve"> </v>
      </c>
      <c r="AI47" s="23" t="s">
        <v>23</v>
      </c>
      <c r="AM47" s="262" t="str">
        <f>IF(AN8= "","",AN8)</f>
        <v>23. 1. 2024</v>
      </c>
      <c r="AN47" s="262"/>
      <c r="AR47" s="28"/>
    </row>
    <row r="48" spans="2:44" s="1" customFormat="1" ht="6.95" customHeight="1">
      <c r="B48" s="28"/>
      <c r="AR48" s="28"/>
    </row>
    <row r="49" spans="1:91" s="1" customFormat="1" ht="15.2" customHeight="1">
      <c r="B49" s="28"/>
      <c r="C49" s="23" t="s">
        <v>25</v>
      </c>
      <c r="L49" s="3" t="str">
        <f>IF(E11= "","",E11)</f>
        <v xml:space="preserve"> </v>
      </c>
      <c r="AI49" s="23" t="s">
        <v>30</v>
      </c>
      <c r="AM49" s="263" t="str">
        <f>IF(E17="","",E17)</f>
        <v xml:space="preserve"> </v>
      </c>
      <c r="AN49" s="264"/>
      <c r="AO49" s="264"/>
      <c r="AP49" s="264"/>
      <c r="AR49" s="28"/>
      <c r="AS49" s="265" t="s">
        <v>49</v>
      </c>
      <c r="AT49" s="266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>
      <c r="B50" s="28"/>
      <c r="C50" s="23" t="s">
        <v>28</v>
      </c>
      <c r="L50" s="3" t="str">
        <f>IF(E14= "Vyplň údaj","",E14)</f>
        <v/>
      </c>
      <c r="AI50" s="23" t="s">
        <v>32</v>
      </c>
      <c r="AM50" s="263" t="str">
        <f>IF(E20="","",E20)</f>
        <v xml:space="preserve"> </v>
      </c>
      <c r="AN50" s="264"/>
      <c r="AO50" s="264"/>
      <c r="AP50" s="264"/>
      <c r="AR50" s="28"/>
      <c r="AS50" s="267"/>
      <c r="AT50" s="268"/>
      <c r="BD50" s="49"/>
    </row>
    <row r="51" spans="1:91" s="1" customFormat="1" ht="10.9" customHeight="1">
      <c r="B51" s="28"/>
      <c r="AR51" s="28"/>
      <c r="AS51" s="267"/>
      <c r="AT51" s="268"/>
      <c r="BD51" s="49"/>
    </row>
    <row r="52" spans="1:91" s="1" customFormat="1" ht="29.25" customHeight="1">
      <c r="B52" s="28"/>
      <c r="C52" s="233" t="s">
        <v>50</v>
      </c>
      <c r="D52" s="234"/>
      <c r="E52" s="234"/>
      <c r="F52" s="234"/>
      <c r="G52" s="234"/>
      <c r="H52" s="50"/>
      <c r="I52" s="236" t="s">
        <v>51</v>
      </c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61" t="s">
        <v>52</v>
      </c>
      <c r="AH52" s="234"/>
      <c r="AI52" s="234"/>
      <c r="AJ52" s="234"/>
      <c r="AK52" s="234"/>
      <c r="AL52" s="234"/>
      <c r="AM52" s="234"/>
      <c r="AN52" s="236" t="s">
        <v>53</v>
      </c>
      <c r="AO52" s="234"/>
      <c r="AP52" s="234"/>
      <c r="AQ52" s="51" t="s">
        <v>54</v>
      </c>
      <c r="AR52" s="28"/>
      <c r="AS52" s="52" t="s">
        <v>55</v>
      </c>
      <c r="AT52" s="53" t="s">
        <v>56</v>
      </c>
      <c r="AU52" s="53" t="s">
        <v>57</v>
      </c>
      <c r="AV52" s="53" t="s">
        <v>58</v>
      </c>
      <c r="AW52" s="53" t="s">
        <v>59</v>
      </c>
      <c r="AX52" s="53" t="s">
        <v>60</v>
      </c>
      <c r="AY52" s="53" t="s">
        <v>61</v>
      </c>
      <c r="AZ52" s="53" t="s">
        <v>62</v>
      </c>
      <c r="BA52" s="53" t="s">
        <v>63</v>
      </c>
      <c r="BB52" s="53" t="s">
        <v>64</v>
      </c>
      <c r="BC52" s="53" t="s">
        <v>65</v>
      </c>
      <c r="BD52" s="54" t="s">
        <v>66</v>
      </c>
    </row>
    <row r="53" spans="1:91" s="1" customFormat="1" ht="10.9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>
      <c r="B54" s="56"/>
      <c r="C54" s="57" t="s">
        <v>67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39">
        <f>ROUND(SUM(AG55:AG67),2)</f>
        <v>0</v>
      </c>
      <c r="AH54" s="239"/>
      <c r="AI54" s="239"/>
      <c r="AJ54" s="239"/>
      <c r="AK54" s="239"/>
      <c r="AL54" s="239"/>
      <c r="AM54" s="239"/>
      <c r="AN54" s="269">
        <f t="shared" ref="AN54:AN67" si="0">SUM(AG54,AT54)</f>
        <v>0</v>
      </c>
      <c r="AO54" s="269"/>
      <c r="AP54" s="269"/>
      <c r="AQ54" s="60" t="s">
        <v>19</v>
      </c>
      <c r="AR54" s="56"/>
      <c r="AS54" s="61">
        <f>ROUND(SUM(AS55:AS67),2)</f>
        <v>0</v>
      </c>
      <c r="AT54" s="62">
        <f t="shared" ref="AT54:AT67" si="1">ROUND(SUM(AV54:AW54),2)</f>
        <v>0</v>
      </c>
      <c r="AU54" s="63">
        <f>ROUND(SUM(AU55:AU67),5)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ROUND(SUM(AZ55:AZ67),2)</f>
        <v>0</v>
      </c>
      <c r="BA54" s="62">
        <f>ROUND(SUM(BA55:BA67),2)</f>
        <v>0</v>
      </c>
      <c r="BB54" s="62">
        <f>ROUND(SUM(BB55:BB67),2)</f>
        <v>0</v>
      </c>
      <c r="BC54" s="62">
        <f>ROUND(SUM(BC55:BC67),2)</f>
        <v>0</v>
      </c>
      <c r="BD54" s="64">
        <f>ROUND(SUM(BD55:BD67),2)</f>
        <v>0</v>
      </c>
      <c r="BS54" s="65" t="s">
        <v>68</v>
      </c>
      <c r="BT54" s="65" t="s">
        <v>69</v>
      </c>
      <c r="BU54" s="66" t="s">
        <v>70</v>
      </c>
      <c r="BV54" s="65" t="s">
        <v>71</v>
      </c>
      <c r="BW54" s="65" t="s">
        <v>5</v>
      </c>
      <c r="BX54" s="65" t="s">
        <v>72</v>
      </c>
      <c r="CL54" s="65" t="s">
        <v>19</v>
      </c>
    </row>
    <row r="55" spans="1:91" s="6" customFormat="1" ht="24.75" customHeight="1">
      <c r="A55" s="67" t="s">
        <v>73</v>
      </c>
      <c r="B55" s="68"/>
      <c r="C55" s="69"/>
      <c r="D55" s="235" t="s">
        <v>74</v>
      </c>
      <c r="E55" s="235"/>
      <c r="F55" s="235"/>
      <c r="G55" s="235"/>
      <c r="H55" s="235"/>
      <c r="I55" s="70"/>
      <c r="J55" s="235" t="s">
        <v>75</v>
      </c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59">
        <f>'SO 01.1 - Sdělovací a zab...'!J30</f>
        <v>0</v>
      </c>
      <c r="AH55" s="260"/>
      <c r="AI55" s="260"/>
      <c r="AJ55" s="260"/>
      <c r="AK55" s="260"/>
      <c r="AL55" s="260"/>
      <c r="AM55" s="260"/>
      <c r="AN55" s="259">
        <f t="shared" si="0"/>
        <v>0</v>
      </c>
      <c r="AO55" s="260"/>
      <c r="AP55" s="260"/>
      <c r="AQ55" s="71" t="s">
        <v>76</v>
      </c>
      <c r="AR55" s="68"/>
      <c r="AS55" s="72">
        <v>0</v>
      </c>
      <c r="AT55" s="73">
        <f t="shared" si="1"/>
        <v>0</v>
      </c>
      <c r="AU55" s="74">
        <f>'SO 01.1 - Sdělovací a zab...'!P83</f>
        <v>0</v>
      </c>
      <c r="AV55" s="73">
        <f>'SO 01.1 - Sdělovací a zab...'!J33</f>
        <v>0</v>
      </c>
      <c r="AW55" s="73">
        <f>'SO 01.1 - Sdělovací a zab...'!J34</f>
        <v>0</v>
      </c>
      <c r="AX55" s="73">
        <f>'SO 01.1 - Sdělovací a zab...'!J35</f>
        <v>0</v>
      </c>
      <c r="AY55" s="73">
        <f>'SO 01.1 - Sdělovací a zab...'!J36</f>
        <v>0</v>
      </c>
      <c r="AZ55" s="73">
        <f>'SO 01.1 - Sdělovací a zab...'!F33</f>
        <v>0</v>
      </c>
      <c r="BA55" s="73">
        <f>'SO 01.1 - Sdělovací a zab...'!F34</f>
        <v>0</v>
      </c>
      <c r="BB55" s="73">
        <f>'SO 01.1 - Sdělovací a zab...'!F35</f>
        <v>0</v>
      </c>
      <c r="BC55" s="73">
        <f>'SO 01.1 - Sdělovací a zab...'!F36</f>
        <v>0</v>
      </c>
      <c r="BD55" s="75">
        <f>'SO 01.1 - Sdělovací a zab...'!F37</f>
        <v>0</v>
      </c>
      <c r="BT55" s="76" t="s">
        <v>77</v>
      </c>
      <c r="BV55" s="76" t="s">
        <v>71</v>
      </c>
      <c r="BW55" s="76" t="s">
        <v>78</v>
      </c>
      <c r="BX55" s="76" t="s">
        <v>5</v>
      </c>
      <c r="CL55" s="76" t="s">
        <v>19</v>
      </c>
      <c r="CM55" s="76" t="s">
        <v>79</v>
      </c>
    </row>
    <row r="56" spans="1:91" s="6" customFormat="1" ht="24.75" customHeight="1">
      <c r="A56" s="67" t="s">
        <v>73</v>
      </c>
      <c r="B56" s="68"/>
      <c r="C56" s="69"/>
      <c r="D56" s="235" t="s">
        <v>80</v>
      </c>
      <c r="E56" s="235"/>
      <c r="F56" s="235"/>
      <c r="G56" s="235"/>
      <c r="H56" s="235"/>
      <c r="I56" s="70"/>
      <c r="J56" s="235" t="s">
        <v>81</v>
      </c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59">
        <f>'SO 01.2 - Přeložky a ochr...'!J30</f>
        <v>0</v>
      </c>
      <c r="AH56" s="260"/>
      <c r="AI56" s="260"/>
      <c r="AJ56" s="260"/>
      <c r="AK56" s="260"/>
      <c r="AL56" s="260"/>
      <c r="AM56" s="260"/>
      <c r="AN56" s="259">
        <f t="shared" si="0"/>
        <v>0</v>
      </c>
      <c r="AO56" s="260"/>
      <c r="AP56" s="260"/>
      <c r="AQ56" s="71" t="s">
        <v>76</v>
      </c>
      <c r="AR56" s="68"/>
      <c r="AS56" s="72">
        <v>0</v>
      </c>
      <c r="AT56" s="73">
        <f t="shared" si="1"/>
        <v>0</v>
      </c>
      <c r="AU56" s="74">
        <f>'SO 01.2 - Přeložky a ochr...'!P79</f>
        <v>0</v>
      </c>
      <c r="AV56" s="73">
        <f>'SO 01.2 - Přeložky a ochr...'!J33</f>
        <v>0</v>
      </c>
      <c r="AW56" s="73">
        <f>'SO 01.2 - Přeložky a ochr...'!J34</f>
        <v>0</v>
      </c>
      <c r="AX56" s="73">
        <f>'SO 01.2 - Přeložky a ochr...'!J35</f>
        <v>0</v>
      </c>
      <c r="AY56" s="73">
        <f>'SO 01.2 - Přeložky a ochr...'!J36</f>
        <v>0</v>
      </c>
      <c r="AZ56" s="73">
        <f>'SO 01.2 - Přeložky a ochr...'!F33</f>
        <v>0</v>
      </c>
      <c r="BA56" s="73">
        <f>'SO 01.2 - Přeložky a ochr...'!F34</f>
        <v>0</v>
      </c>
      <c r="BB56" s="73">
        <f>'SO 01.2 - Přeložky a ochr...'!F35</f>
        <v>0</v>
      </c>
      <c r="BC56" s="73">
        <f>'SO 01.2 - Přeložky a ochr...'!F36</f>
        <v>0</v>
      </c>
      <c r="BD56" s="75">
        <f>'SO 01.2 - Přeložky a ochr...'!F37</f>
        <v>0</v>
      </c>
      <c r="BT56" s="76" t="s">
        <v>77</v>
      </c>
      <c r="BV56" s="76" t="s">
        <v>71</v>
      </c>
      <c r="BW56" s="76" t="s">
        <v>82</v>
      </c>
      <c r="BX56" s="76" t="s">
        <v>5</v>
      </c>
      <c r="CL56" s="76" t="s">
        <v>19</v>
      </c>
      <c r="CM56" s="76" t="s">
        <v>79</v>
      </c>
    </row>
    <row r="57" spans="1:91" s="6" customFormat="1" ht="16.5" customHeight="1">
      <c r="A57" s="67" t="s">
        <v>73</v>
      </c>
      <c r="B57" s="68"/>
      <c r="C57" s="69"/>
      <c r="D57" s="235" t="s">
        <v>83</v>
      </c>
      <c r="E57" s="235"/>
      <c r="F57" s="235"/>
      <c r="G57" s="235"/>
      <c r="H57" s="235"/>
      <c r="I57" s="70"/>
      <c r="J57" s="235" t="s">
        <v>84</v>
      </c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59">
        <f>'SO 02 - Železniční svršek A'!J30</f>
        <v>0</v>
      </c>
      <c r="AH57" s="260"/>
      <c r="AI57" s="260"/>
      <c r="AJ57" s="260"/>
      <c r="AK57" s="260"/>
      <c r="AL57" s="260"/>
      <c r="AM57" s="260"/>
      <c r="AN57" s="259">
        <f t="shared" si="0"/>
        <v>0</v>
      </c>
      <c r="AO57" s="260"/>
      <c r="AP57" s="260"/>
      <c r="AQ57" s="71" t="s">
        <v>76</v>
      </c>
      <c r="AR57" s="68"/>
      <c r="AS57" s="72">
        <v>0</v>
      </c>
      <c r="AT57" s="73">
        <f t="shared" si="1"/>
        <v>0</v>
      </c>
      <c r="AU57" s="74">
        <f>'SO 02 - Železniční svršek A'!P83</f>
        <v>0</v>
      </c>
      <c r="AV57" s="73">
        <f>'SO 02 - Železniční svršek A'!J33</f>
        <v>0</v>
      </c>
      <c r="AW57" s="73">
        <f>'SO 02 - Železniční svršek A'!J34</f>
        <v>0</v>
      </c>
      <c r="AX57" s="73">
        <f>'SO 02 - Železniční svršek A'!J35</f>
        <v>0</v>
      </c>
      <c r="AY57" s="73">
        <f>'SO 02 - Železniční svršek A'!J36</f>
        <v>0</v>
      </c>
      <c r="AZ57" s="73">
        <f>'SO 02 - Železniční svršek A'!F33</f>
        <v>0</v>
      </c>
      <c r="BA57" s="73">
        <f>'SO 02 - Železniční svršek A'!F34</f>
        <v>0</v>
      </c>
      <c r="BB57" s="73">
        <f>'SO 02 - Železniční svršek A'!F35</f>
        <v>0</v>
      </c>
      <c r="BC57" s="73">
        <f>'SO 02 - Železniční svršek A'!F36</f>
        <v>0</v>
      </c>
      <c r="BD57" s="75">
        <f>'SO 02 - Železniční svršek A'!F37</f>
        <v>0</v>
      </c>
      <c r="BT57" s="76" t="s">
        <v>77</v>
      </c>
      <c r="BV57" s="76" t="s">
        <v>71</v>
      </c>
      <c r="BW57" s="76" t="s">
        <v>85</v>
      </c>
      <c r="BX57" s="76" t="s">
        <v>5</v>
      </c>
      <c r="CL57" s="76" t="s">
        <v>19</v>
      </c>
      <c r="CM57" s="76" t="s">
        <v>79</v>
      </c>
    </row>
    <row r="58" spans="1:91" s="6" customFormat="1" ht="16.5" customHeight="1">
      <c r="A58" s="67" t="s">
        <v>73</v>
      </c>
      <c r="B58" s="68"/>
      <c r="C58" s="69"/>
      <c r="D58" s="235" t="s">
        <v>86</v>
      </c>
      <c r="E58" s="235"/>
      <c r="F58" s="235"/>
      <c r="G58" s="235"/>
      <c r="H58" s="235"/>
      <c r="I58" s="70"/>
      <c r="J58" s="235" t="s">
        <v>87</v>
      </c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59">
        <f>'SO 03 - Železniční spodek A'!J30</f>
        <v>0</v>
      </c>
      <c r="AH58" s="260"/>
      <c r="AI58" s="260"/>
      <c r="AJ58" s="260"/>
      <c r="AK58" s="260"/>
      <c r="AL58" s="260"/>
      <c r="AM58" s="260"/>
      <c r="AN58" s="259">
        <f t="shared" si="0"/>
        <v>0</v>
      </c>
      <c r="AO58" s="260"/>
      <c r="AP58" s="260"/>
      <c r="AQ58" s="71" t="s">
        <v>76</v>
      </c>
      <c r="AR58" s="68"/>
      <c r="AS58" s="72">
        <v>0</v>
      </c>
      <c r="AT58" s="73">
        <f t="shared" si="1"/>
        <v>0</v>
      </c>
      <c r="AU58" s="74">
        <f>'SO 03 - Železniční spodek A'!P83</f>
        <v>0</v>
      </c>
      <c r="AV58" s="73">
        <f>'SO 03 - Železniční spodek A'!J33</f>
        <v>0</v>
      </c>
      <c r="AW58" s="73">
        <f>'SO 03 - Železniční spodek A'!J34</f>
        <v>0</v>
      </c>
      <c r="AX58" s="73">
        <f>'SO 03 - Železniční spodek A'!J35</f>
        <v>0</v>
      </c>
      <c r="AY58" s="73">
        <f>'SO 03 - Železniční spodek A'!J36</f>
        <v>0</v>
      </c>
      <c r="AZ58" s="73">
        <f>'SO 03 - Železniční spodek A'!F33</f>
        <v>0</v>
      </c>
      <c r="BA58" s="73">
        <f>'SO 03 - Železniční spodek A'!F34</f>
        <v>0</v>
      </c>
      <c r="BB58" s="73">
        <f>'SO 03 - Železniční spodek A'!F35</f>
        <v>0</v>
      </c>
      <c r="BC58" s="73">
        <f>'SO 03 - Železniční spodek A'!F36</f>
        <v>0</v>
      </c>
      <c r="BD58" s="75">
        <f>'SO 03 - Železniční spodek A'!F37</f>
        <v>0</v>
      </c>
      <c r="BT58" s="76" t="s">
        <v>77</v>
      </c>
      <c r="BV58" s="76" t="s">
        <v>71</v>
      </c>
      <c r="BW58" s="76" t="s">
        <v>88</v>
      </c>
      <c r="BX58" s="76" t="s">
        <v>5</v>
      </c>
      <c r="CL58" s="76" t="s">
        <v>19</v>
      </c>
      <c r="CM58" s="76" t="s">
        <v>79</v>
      </c>
    </row>
    <row r="59" spans="1:91" s="6" customFormat="1" ht="16.5" customHeight="1">
      <c r="A59" s="67" t="s">
        <v>73</v>
      </c>
      <c r="B59" s="68"/>
      <c r="C59" s="69"/>
      <c r="D59" s="235" t="s">
        <v>89</v>
      </c>
      <c r="E59" s="235"/>
      <c r="F59" s="235"/>
      <c r="G59" s="235"/>
      <c r="H59" s="235"/>
      <c r="I59" s="70"/>
      <c r="J59" s="235" t="s">
        <v>90</v>
      </c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59">
        <f>'SO 04 - Nástupiště A'!J30</f>
        <v>0</v>
      </c>
      <c r="AH59" s="260"/>
      <c r="AI59" s="260"/>
      <c r="AJ59" s="260"/>
      <c r="AK59" s="260"/>
      <c r="AL59" s="260"/>
      <c r="AM59" s="260"/>
      <c r="AN59" s="259">
        <f t="shared" si="0"/>
        <v>0</v>
      </c>
      <c r="AO59" s="260"/>
      <c r="AP59" s="260"/>
      <c r="AQ59" s="71" t="s">
        <v>76</v>
      </c>
      <c r="AR59" s="68"/>
      <c r="AS59" s="72">
        <v>0</v>
      </c>
      <c r="AT59" s="73">
        <f t="shared" si="1"/>
        <v>0</v>
      </c>
      <c r="AU59" s="74">
        <f>'SO 04 - Nástupiště A'!P80</f>
        <v>0</v>
      </c>
      <c r="AV59" s="73">
        <f>'SO 04 - Nástupiště A'!J33</f>
        <v>0</v>
      </c>
      <c r="AW59" s="73">
        <f>'SO 04 - Nástupiště A'!J34</f>
        <v>0</v>
      </c>
      <c r="AX59" s="73">
        <f>'SO 04 - Nástupiště A'!J35</f>
        <v>0</v>
      </c>
      <c r="AY59" s="73">
        <f>'SO 04 - Nástupiště A'!J36</f>
        <v>0</v>
      </c>
      <c r="AZ59" s="73">
        <f>'SO 04 - Nástupiště A'!F33</f>
        <v>0</v>
      </c>
      <c r="BA59" s="73">
        <f>'SO 04 - Nástupiště A'!F34</f>
        <v>0</v>
      </c>
      <c r="BB59" s="73">
        <f>'SO 04 - Nástupiště A'!F35</f>
        <v>0</v>
      </c>
      <c r="BC59" s="73">
        <f>'SO 04 - Nástupiště A'!F36</f>
        <v>0</v>
      </c>
      <c r="BD59" s="75">
        <f>'SO 04 - Nástupiště A'!F37</f>
        <v>0</v>
      </c>
      <c r="BT59" s="76" t="s">
        <v>77</v>
      </c>
      <c r="BV59" s="76" t="s">
        <v>71</v>
      </c>
      <c r="BW59" s="76" t="s">
        <v>91</v>
      </c>
      <c r="BX59" s="76" t="s">
        <v>5</v>
      </c>
      <c r="CL59" s="76" t="s">
        <v>19</v>
      </c>
      <c r="CM59" s="76" t="s">
        <v>79</v>
      </c>
    </row>
    <row r="60" spans="1:91" s="6" customFormat="1" ht="16.5" customHeight="1">
      <c r="A60" s="67" t="s">
        <v>73</v>
      </c>
      <c r="B60" s="68"/>
      <c r="C60" s="69"/>
      <c r="D60" s="235" t="s">
        <v>92</v>
      </c>
      <c r="E60" s="235"/>
      <c r="F60" s="235"/>
      <c r="G60" s="235"/>
      <c r="H60" s="235"/>
      <c r="I60" s="70"/>
      <c r="J60" s="235" t="s">
        <v>93</v>
      </c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59">
        <f>'SO 05 - Železniční svršek B'!J30</f>
        <v>0</v>
      </c>
      <c r="AH60" s="260"/>
      <c r="AI60" s="260"/>
      <c r="AJ60" s="260"/>
      <c r="AK60" s="260"/>
      <c r="AL60" s="260"/>
      <c r="AM60" s="260"/>
      <c r="AN60" s="259">
        <f t="shared" si="0"/>
        <v>0</v>
      </c>
      <c r="AO60" s="260"/>
      <c r="AP60" s="260"/>
      <c r="AQ60" s="71" t="s">
        <v>76</v>
      </c>
      <c r="AR60" s="68"/>
      <c r="AS60" s="72">
        <v>0</v>
      </c>
      <c r="AT60" s="73">
        <f t="shared" si="1"/>
        <v>0</v>
      </c>
      <c r="AU60" s="74">
        <f>'SO 05 - Železniční svršek B'!P83</f>
        <v>0</v>
      </c>
      <c r="AV60" s="73">
        <f>'SO 05 - Železniční svršek B'!J33</f>
        <v>0</v>
      </c>
      <c r="AW60" s="73">
        <f>'SO 05 - Železniční svršek B'!J34</f>
        <v>0</v>
      </c>
      <c r="AX60" s="73">
        <f>'SO 05 - Železniční svršek B'!J35</f>
        <v>0</v>
      </c>
      <c r="AY60" s="73">
        <f>'SO 05 - Železniční svršek B'!J36</f>
        <v>0</v>
      </c>
      <c r="AZ60" s="73">
        <f>'SO 05 - Železniční svršek B'!F33</f>
        <v>0</v>
      </c>
      <c r="BA60" s="73">
        <f>'SO 05 - Železniční svršek B'!F34</f>
        <v>0</v>
      </c>
      <c r="BB60" s="73">
        <f>'SO 05 - Železniční svršek B'!F35</f>
        <v>0</v>
      </c>
      <c r="BC60" s="73">
        <f>'SO 05 - Železniční svršek B'!F36</f>
        <v>0</v>
      </c>
      <c r="BD60" s="75">
        <f>'SO 05 - Železniční svršek B'!F37</f>
        <v>0</v>
      </c>
      <c r="BT60" s="76" t="s">
        <v>77</v>
      </c>
      <c r="BV60" s="76" t="s">
        <v>71</v>
      </c>
      <c r="BW60" s="76" t="s">
        <v>94</v>
      </c>
      <c r="BX60" s="76" t="s">
        <v>5</v>
      </c>
      <c r="CL60" s="76" t="s">
        <v>19</v>
      </c>
      <c r="CM60" s="76" t="s">
        <v>79</v>
      </c>
    </row>
    <row r="61" spans="1:91" s="6" customFormat="1" ht="16.5" customHeight="1">
      <c r="A61" s="67" t="s">
        <v>73</v>
      </c>
      <c r="B61" s="68"/>
      <c r="C61" s="69"/>
      <c r="D61" s="235" t="s">
        <v>95</v>
      </c>
      <c r="E61" s="235"/>
      <c r="F61" s="235"/>
      <c r="G61" s="235"/>
      <c r="H61" s="235"/>
      <c r="I61" s="70"/>
      <c r="J61" s="235" t="s">
        <v>96</v>
      </c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59">
        <f>'SO 06 - Železniční spodek B'!J30</f>
        <v>0</v>
      </c>
      <c r="AH61" s="260"/>
      <c r="AI61" s="260"/>
      <c r="AJ61" s="260"/>
      <c r="AK61" s="260"/>
      <c r="AL61" s="260"/>
      <c r="AM61" s="260"/>
      <c r="AN61" s="259">
        <f t="shared" si="0"/>
        <v>0</v>
      </c>
      <c r="AO61" s="260"/>
      <c r="AP61" s="260"/>
      <c r="AQ61" s="71" t="s">
        <v>76</v>
      </c>
      <c r="AR61" s="68"/>
      <c r="AS61" s="72">
        <v>0</v>
      </c>
      <c r="AT61" s="73">
        <f t="shared" si="1"/>
        <v>0</v>
      </c>
      <c r="AU61" s="74">
        <f>'SO 06 - Železniční spodek B'!P83</f>
        <v>0</v>
      </c>
      <c r="AV61" s="73">
        <f>'SO 06 - Železniční spodek B'!J33</f>
        <v>0</v>
      </c>
      <c r="AW61" s="73">
        <f>'SO 06 - Železniční spodek B'!J34</f>
        <v>0</v>
      </c>
      <c r="AX61" s="73">
        <f>'SO 06 - Železniční spodek B'!J35</f>
        <v>0</v>
      </c>
      <c r="AY61" s="73">
        <f>'SO 06 - Železniční spodek B'!J36</f>
        <v>0</v>
      </c>
      <c r="AZ61" s="73">
        <f>'SO 06 - Železniční spodek B'!F33</f>
        <v>0</v>
      </c>
      <c r="BA61" s="73">
        <f>'SO 06 - Železniční spodek B'!F34</f>
        <v>0</v>
      </c>
      <c r="BB61" s="73">
        <f>'SO 06 - Železniční spodek B'!F35</f>
        <v>0</v>
      </c>
      <c r="BC61" s="73">
        <f>'SO 06 - Železniční spodek B'!F36</f>
        <v>0</v>
      </c>
      <c r="BD61" s="75">
        <f>'SO 06 - Železniční spodek B'!F37</f>
        <v>0</v>
      </c>
      <c r="BT61" s="76" t="s">
        <v>77</v>
      </c>
      <c r="BV61" s="76" t="s">
        <v>71</v>
      </c>
      <c r="BW61" s="76" t="s">
        <v>97</v>
      </c>
      <c r="BX61" s="76" t="s">
        <v>5</v>
      </c>
      <c r="CL61" s="76" t="s">
        <v>19</v>
      </c>
      <c r="CM61" s="76" t="s">
        <v>79</v>
      </c>
    </row>
    <row r="62" spans="1:91" s="6" customFormat="1" ht="16.5" customHeight="1">
      <c r="A62" s="67" t="s">
        <v>73</v>
      </c>
      <c r="B62" s="68"/>
      <c r="C62" s="69"/>
      <c r="D62" s="235" t="s">
        <v>98</v>
      </c>
      <c r="E62" s="235"/>
      <c r="F62" s="235"/>
      <c r="G62" s="235"/>
      <c r="H62" s="235"/>
      <c r="I62" s="70"/>
      <c r="J62" s="235" t="s">
        <v>99</v>
      </c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59">
        <f>'SO 07 - Nástupiště B'!J30</f>
        <v>0</v>
      </c>
      <c r="AH62" s="260"/>
      <c r="AI62" s="260"/>
      <c r="AJ62" s="260"/>
      <c r="AK62" s="260"/>
      <c r="AL62" s="260"/>
      <c r="AM62" s="260"/>
      <c r="AN62" s="259">
        <f t="shared" si="0"/>
        <v>0</v>
      </c>
      <c r="AO62" s="260"/>
      <c r="AP62" s="260"/>
      <c r="AQ62" s="71" t="s">
        <v>76</v>
      </c>
      <c r="AR62" s="68"/>
      <c r="AS62" s="72">
        <v>0</v>
      </c>
      <c r="AT62" s="73">
        <f t="shared" si="1"/>
        <v>0</v>
      </c>
      <c r="AU62" s="74">
        <f>'SO 07 - Nástupiště B'!P80</f>
        <v>0</v>
      </c>
      <c r="AV62" s="73">
        <f>'SO 07 - Nástupiště B'!J33</f>
        <v>0</v>
      </c>
      <c r="AW62" s="73">
        <f>'SO 07 - Nástupiště B'!J34</f>
        <v>0</v>
      </c>
      <c r="AX62" s="73">
        <f>'SO 07 - Nástupiště B'!J35</f>
        <v>0</v>
      </c>
      <c r="AY62" s="73">
        <f>'SO 07 - Nástupiště B'!J36</f>
        <v>0</v>
      </c>
      <c r="AZ62" s="73">
        <f>'SO 07 - Nástupiště B'!F33</f>
        <v>0</v>
      </c>
      <c r="BA62" s="73">
        <f>'SO 07 - Nástupiště B'!F34</f>
        <v>0</v>
      </c>
      <c r="BB62" s="73">
        <f>'SO 07 - Nástupiště B'!F35</f>
        <v>0</v>
      </c>
      <c r="BC62" s="73">
        <f>'SO 07 - Nástupiště B'!F36</f>
        <v>0</v>
      </c>
      <c r="BD62" s="75">
        <f>'SO 07 - Nástupiště B'!F37</f>
        <v>0</v>
      </c>
      <c r="BT62" s="76" t="s">
        <v>77</v>
      </c>
      <c r="BV62" s="76" t="s">
        <v>71</v>
      </c>
      <c r="BW62" s="76" t="s">
        <v>100</v>
      </c>
      <c r="BX62" s="76" t="s">
        <v>5</v>
      </c>
      <c r="CL62" s="76" t="s">
        <v>19</v>
      </c>
      <c r="CM62" s="76" t="s">
        <v>79</v>
      </c>
    </row>
    <row r="63" spans="1:91" s="6" customFormat="1" ht="16.5" customHeight="1">
      <c r="A63" s="67" t="s">
        <v>73</v>
      </c>
      <c r="B63" s="68"/>
      <c r="C63" s="69"/>
      <c r="D63" s="235" t="s">
        <v>101</v>
      </c>
      <c r="E63" s="235"/>
      <c r="F63" s="235"/>
      <c r="G63" s="235"/>
      <c r="H63" s="235"/>
      <c r="I63" s="70"/>
      <c r="J63" s="235" t="s">
        <v>102</v>
      </c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59">
        <f>'SO 08 - Železniční svršek C'!J30</f>
        <v>0</v>
      </c>
      <c r="AH63" s="260"/>
      <c r="AI63" s="260"/>
      <c r="AJ63" s="260"/>
      <c r="AK63" s="260"/>
      <c r="AL63" s="260"/>
      <c r="AM63" s="260"/>
      <c r="AN63" s="259">
        <f t="shared" si="0"/>
        <v>0</v>
      </c>
      <c r="AO63" s="260"/>
      <c r="AP63" s="260"/>
      <c r="AQ63" s="71" t="s">
        <v>76</v>
      </c>
      <c r="AR63" s="68"/>
      <c r="AS63" s="72">
        <v>0</v>
      </c>
      <c r="AT63" s="73">
        <f t="shared" si="1"/>
        <v>0</v>
      </c>
      <c r="AU63" s="74">
        <f>'SO 08 - Železniční svršek C'!P83</f>
        <v>0</v>
      </c>
      <c r="AV63" s="73">
        <f>'SO 08 - Železniční svršek C'!J33</f>
        <v>0</v>
      </c>
      <c r="AW63" s="73">
        <f>'SO 08 - Železniční svršek C'!J34</f>
        <v>0</v>
      </c>
      <c r="AX63" s="73">
        <f>'SO 08 - Železniční svršek C'!J35</f>
        <v>0</v>
      </c>
      <c r="AY63" s="73">
        <f>'SO 08 - Železniční svršek C'!J36</f>
        <v>0</v>
      </c>
      <c r="AZ63" s="73">
        <f>'SO 08 - Železniční svršek C'!F33</f>
        <v>0</v>
      </c>
      <c r="BA63" s="73">
        <f>'SO 08 - Železniční svršek C'!F34</f>
        <v>0</v>
      </c>
      <c r="BB63" s="73">
        <f>'SO 08 - Železniční svršek C'!F35</f>
        <v>0</v>
      </c>
      <c r="BC63" s="73">
        <f>'SO 08 - Železniční svršek C'!F36</f>
        <v>0</v>
      </c>
      <c r="BD63" s="75">
        <f>'SO 08 - Železniční svršek C'!F37</f>
        <v>0</v>
      </c>
      <c r="BT63" s="76" t="s">
        <v>77</v>
      </c>
      <c r="BV63" s="76" t="s">
        <v>71</v>
      </c>
      <c r="BW63" s="76" t="s">
        <v>103</v>
      </c>
      <c r="BX63" s="76" t="s">
        <v>5</v>
      </c>
      <c r="CL63" s="76" t="s">
        <v>19</v>
      </c>
      <c r="CM63" s="76" t="s">
        <v>79</v>
      </c>
    </row>
    <row r="64" spans="1:91" s="6" customFormat="1" ht="16.5" customHeight="1">
      <c r="A64" s="67" t="s">
        <v>73</v>
      </c>
      <c r="B64" s="68"/>
      <c r="C64" s="69"/>
      <c r="D64" s="235" t="s">
        <v>104</v>
      </c>
      <c r="E64" s="235"/>
      <c r="F64" s="235"/>
      <c r="G64" s="235"/>
      <c r="H64" s="235"/>
      <c r="I64" s="70"/>
      <c r="J64" s="235" t="s">
        <v>105</v>
      </c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59">
        <f>'SO 09 - Železniční spodek C'!J30</f>
        <v>0</v>
      </c>
      <c r="AH64" s="260"/>
      <c r="AI64" s="260"/>
      <c r="AJ64" s="260"/>
      <c r="AK64" s="260"/>
      <c r="AL64" s="260"/>
      <c r="AM64" s="260"/>
      <c r="AN64" s="259">
        <f t="shared" si="0"/>
        <v>0</v>
      </c>
      <c r="AO64" s="260"/>
      <c r="AP64" s="260"/>
      <c r="AQ64" s="71" t="s">
        <v>76</v>
      </c>
      <c r="AR64" s="68"/>
      <c r="AS64" s="72">
        <v>0</v>
      </c>
      <c r="AT64" s="73">
        <f t="shared" si="1"/>
        <v>0</v>
      </c>
      <c r="AU64" s="74">
        <f>'SO 09 - Železniční spodek C'!P83</f>
        <v>0</v>
      </c>
      <c r="AV64" s="73">
        <f>'SO 09 - Železniční spodek C'!J33</f>
        <v>0</v>
      </c>
      <c r="AW64" s="73">
        <f>'SO 09 - Železniční spodek C'!J34</f>
        <v>0</v>
      </c>
      <c r="AX64" s="73">
        <f>'SO 09 - Železniční spodek C'!J35</f>
        <v>0</v>
      </c>
      <c r="AY64" s="73">
        <f>'SO 09 - Železniční spodek C'!J36</f>
        <v>0</v>
      </c>
      <c r="AZ64" s="73">
        <f>'SO 09 - Železniční spodek C'!F33</f>
        <v>0</v>
      </c>
      <c r="BA64" s="73">
        <f>'SO 09 - Železniční spodek C'!F34</f>
        <v>0</v>
      </c>
      <c r="BB64" s="73">
        <f>'SO 09 - Železniční spodek C'!F35</f>
        <v>0</v>
      </c>
      <c r="BC64" s="73">
        <f>'SO 09 - Železniční spodek C'!F36</f>
        <v>0</v>
      </c>
      <c r="BD64" s="75">
        <f>'SO 09 - Železniční spodek C'!F37</f>
        <v>0</v>
      </c>
      <c r="BT64" s="76" t="s">
        <v>77</v>
      </c>
      <c r="BV64" s="76" t="s">
        <v>71</v>
      </c>
      <c r="BW64" s="76" t="s">
        <v>106</v>
      </c>
      <c r="BX64" s="76" t="s">
        <v>5</v>
      </c>
      <c r="CL64" s="76" t="s">
        <v>19</v>
      </c>
      <c r="CM64" s="76" t="s">
        <v>79</v>
      </c>
    </row>
    <row r="65" spans="1:91" s="6" customFormat="1" ht="16.5" customHeight="1">
      <c r="A65" s="67" t="s">
        <v>73</v>
      </c>
      <c r="B65" s="68"/>
      <c r="C65" s="69"/>
      <c r="D65" s="235" t="s">
        <v>107</v>
      </c>
      <c r="E65" s="235"/>
      <c r="F65" s="235"/>
      <c r="G65" s="235"/>
      <c r="H65" s="235"/>
      <c r="I65" s="70"/>
      <c r="J65" s="235" t="s">
        <v>108</v>
      </c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59">
        <f>'SO 10 - Nástupiště C'!J30</f>
        <v>0</v>
      </c>
      <c r="AH65" s="260"/>
      <c r="AI65" s="260"/>
      <c r="AJ65" s="260"/>
      <c r="AK65" s="260"/>
      <c r="AL65" s="260"/>
      <c r="AM65" s="260"/>
      <c r="AN65" s="259">
        <f t="shared" si="0"/>
        <v>0</v>
      </c>
      <c r="AO65" s="260"/>
      <c r="AP65" s="260"/>
      <c r="AQ65" s="71" t="s">
        <v>76</v>
      </c>
      <c r="AR65" s="68"/>
      <c r="AS65" s="72">
        <v>0</v>
      </c>
      <c r="AT65" s="73">
        <f t="shared" si="1"/>
        <v>0</v>
      </c>
      <c r="AU65" s="74">
        <f>'SO 10 - Nástupiště C'!P79</f>
        <v>0</v>
      </c>
      <c r="AV65" s="73">
        <f>'SO 10 - Nástupiště C'!J33</f>
        <v>0</v>
      </c>
      <c r="AW65" s="73">
        <f>'SO 10 - Nástupiště C'!J34</f>
        <v>0</v>
      </c>
      <c r="AX65" s="73">
        <f>'SO 10 - Nástupiště C'!J35</f>
        <v>0</v>
      </c>
      <c r="AY65" s="73">
        <f>'SO 10 - Nástupiště C'!J36</f>
        <v>0</v>
      </c>
      <c r="AZ65" s="73">
        <f>'SO 10 - Nástupiště C'!F33</f>
        <v>0</v>
      </c>
      <c r="BA65" s="73">
        <f>'SO 10 - Nástupiště C'!F34</f>
        <v>0</v>
      </c>
      <c r="BB65" s="73">
        <f>'SO 10 - Nástupiště C'!F35</f>
        <v>0</v>
      </c>
      <c r="BC65" s="73">
        <f>'SO 10 - Nástupiště C'!F36</f>
        <v>0</v>
      </c>
      <c r="BD65" s="75">
        <f>'SO 10 - Nástupiště C'!F37</f>
        <v>0</v>
      </c>
      <c r="BT65" s="76" t="s">
        <v>77</v>
      </c>
      <c r="BV65" s="76" t="s">
        <v>71</v>
      </c>
      <c r="BW65" s="76" t="s">
        <v>109</v>
      </c>
      <c r="BX65" s="76" t="s">
        <v>5</v>
      </c>
      <c r="CL65" s="76" t="s">
        <v>19</v>
      </c>
      <c r="CM65" s="76" t="s">
        <v>79</v>
      </c>
    </row>
    <row r="66" spans="1:91" s="6" customFormat="1" ht="24.75" customHeight="1">
      <c r="A66" s="67" t="s">
        <v>73</v>
      </c>
      <c r="B66" s="68"/>
      <c r="C66" s="69"/>
      <c r="D66" s="235" t="s">
        <v>110</v>
      </c>
      <c r="E66" s="235"/>
      <c r="F66" s="235"/>
      <c r="G66" s="235"/>
      <c r="H66" s="235"/>
      <c r="I66" s="70"/>
      <c r="J66" s="235" t="s">
        <v>111</v>
      </c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59">
        <f>'SO 98-98 - VON'!J30</f>
        <v>0</v>
      </c>
      <c r="AH66" s="260"/>
      <c r="AI66" s="260"/>
      <c r="AJ66" s="260"/>
      <c r="AK66" s="260"/>
      <c r="AL66" s="260"/>
      <c r="AM66" s="260"/>
      <c r="AN66" s="259">
        <f t="shared" si="0"/>
        <v>0</v>
      </c>
      <c r="AO66" s="260"/>
      <c r="AP66" s="260"/>
      <c r="AQ66" s="71" t="s">
        <v>76</v>
      </c>
      <c r="AR66" s="68"/>
      <c r="AS66" s="72">
        <v>0</v>
      </c>
      <c r="AT66" s="73">
        <f t="shared" si="1"/>
        <v>0</v>
      </c>
      <c r="AU66" s="74">
        <f>'SO 98-98 - VON'!P79</f>
        <v>0</v>
      </c>
      <c r="AV66" s="73">
        <f>'SO 98-98 - VON'!J33</f>
        <v>0</v>
      </c>
      <c r="AW66" s="73">
        <f>'SO 98-98 - VON'!J34</f>
        <v>0</v>
      </c>
      <c r="AX66" s="73">
        <f>'SO 98-98 - VON'!J35</f>
        <v>0</v>
      </c>
      <c r="AY66" s="73">
        <f>'SO 98-98 - VON'!J36</f>
        <v>0</v>
      </c>
      <c r="AZ66" s="73">
        <f>'SO 98-98 - VON'!F33</f>
        <v>0</v>
      </c>
      <c r="BA66" s="73">
        <f>'SO 98-98 - VON'!F34</f>
        <v>0</v>
      </c>
      <c r="BB66" s="73">
        <f>'SO 98-98 - VON'!F35</f>
        <v>0</v>
      </c>
      <c r="BC66" s="73">
        <f>'SO 98-98 - VON'!F36</f>
        <v>0</v>
      </c>
      <c r="BD66" s="75">
        <f>'SO 98-98 - VON'!F37</f>
        <v>0</v>
      </c>
      <c r="BT66" s="76" t="s">
        <v>77</v>
      </c>
      <c r="BV66" s="76" t="s">
        <v>71</v>
      </c>
      <c r="BW66" s="76" t="s">
        <v>112</v>
      </c>
      <c r="BX66" s="76" t="s">
        <v>5</v>
      </c>
      <c r="CL66" s="76" t="s">
        <v>19</v>
      </c>
      <c r="CM66" s="76" t="s">
        <v>79</v>
      </c>
    </row>
    <row r="67" spans="1:91" s="6" customFormat="1" ht="24.75" customHeight="1">
      <c r="A67" s="67" t="s">
        <v>73</v>
      </c>
      <c r="B67" s="68"/>
      <c r="C67" s="69"/>
      <c r="D67" s="235" t="s">
        <v>113</v>
      </c>
      <c r="E67" s="235"/>
      <c r="F67" s="235"/>
      <c r="G67" s="235"/>
      <c r="H67" s="235"/>
      <c r="I67" s="70"/>
      <c r="J67" s="235" t="s">
        <v>114</v>
      </c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59">
        <f>'SO 99-99 - Materiál Objen...'!J30</f>
        <v>0</v>
      </c>
      <c r="AH67" s="260"/>
      <c r="AI67" s="260"/>
      <c r="AJ67" s="260"/>
      <c r="AK67" s="260"/>
      <c r="AL67" s="260"/>
      <c r="AM67" s="260"/>
      <c r="AN67" s="259">
        <f t="shared" si="0"/>
        <v>0</v>
      </c>
      <c r="AO67" s="260"/>
      <c r="AP67" s="260"/>
      <c r="AQ67" s="71" t="s">
        <v>76</v>
      </c>
      <c r="AR67" s="68"/>
      <c r="AS67" s="77">
        <v>0</v>
      </c>
      <c r="AT67" s="78">
        <f t="shared" si="1"/>
        <v>0</v>
      </c>
      <c r="AU67" s="79">
        <f>'SO 99-99 - Materiál Objen...'!P79</f>
        <v>0</v>
      </c>
      <c r="AV67" s="78">
        <f>'SO 99-99 - Materiál Objen...'!J33</f>
        <v>0</v>
      </c>
      <c r="AW67" s="78">
        <f>'SO 99-99 - Materiál Objen...'!J34</f>
        <v>0</v>
      </c>
      <c r="AX67" s="78">
        <f>'SO 99-99 - Materiál Objen...'!J35</f>
        <v>0</v>
      </c>
      <c r="AY67" s="78">
        <f>'SO 99-99 - Materiál Objen...'!J36</f>
        <v>0</v>
      </c>
      <c r="AZ67" s="78">
        <f>'SO 99-99 - Materiál Objen...'!F33</f>
        <v>0</v>
      </c>
      <c r="BA67" s="78">
        <f>'SO 99-99 - Materiál Objen...'!F34</f>
        <v>0</v>
      </c>
      <c r="BB67" s="78">
        <f>'SO 99-99 - Materiál Objen...'!F35</f>
        <v>0</v>
      </c>
      <c r="BC67" s="78">
        <f>'SO 99-99 - Materiál Objen...'!F36</f>
        <v>0</v>
      </c>
      <c r="BD67" s="80">
        <f>'SO 99-99 - Materiál Objen...'!F37</f>
        <v>0</v>
      </c>
      <c r="BT67" s="76" t="s">
        <v>77</v>
      </c>
      <c r="BV67" s="76" t="s">
        <v>71</v>
      </c>
      <c r="BW67" s="76" t="s">
        <v>115</v>
      </c>
      <c r="BX67" s="76" t="s">
        <v>5</v>
      </c>
      <c r="CL67" s="76" t="s">
        <v>19</v>
      </c>
      <c r="CM67" s="76" t="s">
        <v>79</v>
      </c>
    </row>
    <row r="68" spans="1:91" s="1" customFormat="1" ht="30" customHeight="1">
      <c r="B68" s="28"/>
      <c r="AR68" s="28"/>
    </row>
    <row r="69" spans="1:91" s="1" customFormat="1" ht="6.95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28"/>
    </row>
  </sheetData>
  <sheetProtection algorithmName="SHA-512" hashValue="TZn1s7oF5sqX4MyKvJx1gISeItRXQ1Mg8pgy8JyS+GIonJ9UkqqKl/xO62WiLadn7jbRARb0kh666XNWE7SMkQ==" saltValue="AQKHK6tttDTLB739l7rruFabajdm4POkw4vqjbECNyujlSRBTZ7DfftLM/SymgIINkGZ3wySh/uE97ZAtMZLiA==" spinCount="100000" sheet="1" objects="1" scenarios="1" formatColumns="0" formatRows="0"/>
  <mergeCells count="90">
    <mergeCell ref="AN67:AP67"/>
    <mergeCell ref="AG67:AM67"/>
    <mergeCell ref="AN54:AP54"/>
    <mergeCell ref="AN55:AP55"/>
    <mergeCell ref="AS49:AT51"/>
    <mergeCell ref="AN65:AP65"/>
    <mergeCell ref="AG65:AM65"/>
    <mergeCell ref="AN66:AP66"/>
    <mergeCell ref="AG66:AM66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45:AO45"/>
    <mergeCell ref="D65:H65"/>
    <mergeCell ref="J65:AF65"/>
    <mergeCell ref="D66:H66"/>
    <mergeCell ref="J66:AF66"/>
    <mergeCell ref="AG64:AM64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.1 - Sdělovací a zab...'!C2" display="/" xr:uid="{00000000-0004-0000-0000-000000000000}"/>
    <hyperlink ref="A56" location="'SO 01.2 - Přeložky a ochr...'!C2" display="/" xr:uid="{00000000-0004-0000-0000-000001000000}"/>
    <hyperlink ref="A57" location="'SO 02 - Železniční svršek A'!C2" display="/" xr:uid="{00000000-0004-0000-0000-000002000000}"/>
    <hyperlink ref="A58" location="'SO 03 - Železniční spodek A'!C2" display="/" xr:uid="{00000000-0004-0000-0000-000003000000}"/>
    <hyperlink ref="A59" location="'SO 04 - Nástupiště A'!C2" display="/" xr:uid="{00000000-0004-0000-0000-000004000000}"/>
    <hyperlink ref="A60" location="'SO 05 - Železniční svršek B'!C2" display="/" xr:uid="{00000000-0004-0000-0000-000005000000}"/>
    <hyperlink ref="A61" location="'SO 06 - Železniční spodek B'!C2" display="/" xr:uid="{00000000-0004-0000-0000-000006000000}"/>
    <hyperlink ref="A62" location="'SO 07 - Nástupiště B'!C2" display="/" xr:uid="{00000000-0004-0000-0000-000007000000}"/>
    <hyperlink ref="A63" location="'SO 08 - Železniční svršek C'!C2" display="/" xr:uid="{00000000-0004-0000-0000-000008000000}"/>
    <hyperlink ref="A64" location="'SO 09 - Železniční spodek C'!C2" display="/" xr:uid="{00000000-0004-0000-0000-000009000000}"/>
    <hyperlink ref="A65" location="'SO 10 - Nástupiště C'!C2" display="/" xr:uid="{00000000-0004-0000-0000-00000A000000}"/>
    <hyperlink ref="A66" location="'SO 98-98 - VON'!C2" display="/" xr:uid="{00000000-0004-0000-0000-00000B000000}"/>
    <hyperlink ref="A67" location="'SO 99-99 - Materiál Objen...'!C2" display="/" xr:uid="{00000000-0004-0000-0000-00000C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2"/>
  <sheetViews>
    <sheetView showGridLines="0" topLeftCell="A133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78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118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ROUND((SUM(BE83:BE151)),  2)</f>
        <v>0</v>
      </c>
      <c r="I33" s="85">
        <v>0.21</v>
      </c>
      <c r="J33" s="84">
        <f>ROUND(((SUM(BE83:BE151))*I33),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ROUND((SUM(BF83:BF151)),  2)</f>
        <v>0</v>
      </c>
      <c r="I34" s="85">
        <v>0.12</v>
      </c>
      <c r="J34" s="84">
        <f>ROUND(((SUM(BF83:BF151))*I34),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ROUND((SUM(BG83:BG151)),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ROUND((SUM(BH83:BH151)),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ROUND((SUM(BI83:BI151)),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01.1 - Sdělovací a zabezpečovací zařízení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123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124</v>
      </c>
      <c r="E61" s="97"/>
      <c r="F61" s="97"/>
      <c r="G61" s="97"/>
      <c r="H61" s="97"/>
      <c r="I61" s="97"/>
      <c r="J61" s="98">
        <f>J93</f>
        <v>0</v>
      </c>
      <c r="L61" s="95"/>
    </row>
    <row r="62" spans="2:47" s="8" customFormat="1" ht="24.95" customHeight="1">
      <c r="B62" s="95"/>
      <c r="D62" s="96" t="s">
        <v>125</v>
      </c>
      <c r="E62" s="97"/>
      <c r="F62" s="97"/>
      <c r="G62" s="97"/>
      <c r="H62" s="97"/>
      <c r="I62" s="97"/>
      <c r="J62" s="98">
        <f>J136</f>
        <v>0</v>
      </c>
      <c r="L62" s="95"/>
    </row>
    <row r="63" spans="2:47" s="8" customFormat="1" ht="24.95" customHeight="1">
      <c r="B63" s="95"/>
      <c r="D63" s="96" t="s">
        <v>126</v>
      </c>
      <c r="E63" s="97"/>
      <c r="F63" s="97"/>
      <c r="G63" s="97"/>
      <c r="H63" s="97"/>
      <c r="I63" s="97"/>
      <c r="J63" s="98">
        <f>J143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01.1 - Sdělovací a zabezpečovací zařízení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P84+P93+P136+P143</f>
        <v>0</v>
      </c>
      <c r="Q83" s="46"/>
      <c r="R83" s="104">
        <f>R84+R93+R136+R143</f>
        <v>0</v>
      </c>
      <c r="S83" s="46"/>
      <c r="T83" s="105">
        <f>T84+T93+T136+T143</f>
        <v>0</v>
      </c>
      <c r="AT83" s="13" t="s">
        <v>68</v>
      </c>
      <c r="AU83" s="13" t="s">
        <v>122</v>
      </c>
      <c r="BK83" s="106">
        <f>BK84+BK93+BK136+BK143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140</v>
      </c>
      <c r="I84" s="110"/>
      <c r="J84" s="111">
        <f>BK84</f>
        <v>0</v>
      </c>
      <c r="L84" s="107"/>
      <c r="M84" s="112"/>
      <c r="P84" s="113">
        <f>SUM(P85:P92)</f>
        <v>0</v>
      </c>
      <c r="R84" s="113">
        <f>SUM(R85:R92)</f>
        <v>0</v>
      </c>
      <c r="T84" s="114">
        <f>SUM(T85:T92)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SUM(BK85:BK92)</f>
        <v>0</v>
      </c>
    </row>
    <row r="85" spans="2:65" s="1" customFormat="1" ht="16.5" customHeight="1">
      <c r="B85" s="28"/>
      <c r="C85" s="117" t="s">
        <v>77</v>
      </c>
      <c r="D85" s="117" t="s">
        <v>142</v>
      </c>
      <c r="E85" s="118" t="s">
        <v>143</v>
      </c>
      <c r="F85" s="119" t="s">
        <v>144</v>
      </c>
      <c r="G85" s="120" t="s">
        <v>145</v>
      </c>
      <c r="H85" s="121">
        <v>36.72</v>
      </c>
      <c r="I85" s="122"/>
      <c r="J85" s="123">
        <f>ROUND(I85*H85,2)</f>
        <v>0</v>
      </c>
      <c r="K85" s="119" t="s">
        <v>146</v>
      </c>
      <c r="L85" s="28"/>
      <c r="M85" s="124" t="s">
        <v>19</v>
      </c>
      <c r="N85" s="125" t="s">
        <v>40</v>
      </c>
      <c r="P85" s="126">
        <f>O85*H85</f>
        <v>0</v>
      </c>
      <c r="Q85" s="126">
        <v>0</v>
      </c>
      <c r="R85" s="126">
        <f>Q85*H85</f>
        <v>0</v>
      </c>
      <c r="S85" s="126">
        <v>0</v>
      </c>
      <c r="T85" s="127">
        <f>S85*H85</f>
        <v>0</v>
      </c>
      <c r="AR85" s="128" t="s">
        <v>147</v>
      </c>
      <c r="AT85" s="128" t="s">
        <v>142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9.5">
      <c r="B86" s="28"/>
      <c r="D86" s="130" t="s">
        <v>148</v>
      </c>
      <c r="F86" s="131" t="s">
        <v>149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19.5">
      <c r="B87" s="28"/>
      <c r="D87" s="130" t="s">
        <v>150</v>
      </c>
      <c r="F87" s="134" t="s">
        <v>151</v>
      </c>
      <c r="I87" s="132"/>
      <c r="L87" s="28"/>
      <c r="M87" s="133"/>
      <c r="T87" s="49"/>
      <c r="AT87" s="13" t="s">
        <v>150</v>
      </c>
      <c r="AU87" s="13" t="s">
        <v>77</v>
      </c>
    </row>
    <row r="88" spans="2:65" s="1" customFormat="1" ht="29.25">
      <c r="B88" s="28"/>
      <c r="D88" s="130" t="s">
        <v>152</v>
      </c>
      <c r="F88" s="134" t="s">
        <v>153</v>
      </c>
      <c r="I88" s="132"/>
      <c r="L88" s="28"/>
      <c r="M88" s="133"/>
      <c r="T88" s="49"/>
      <c r="AT88" s="13" t="s">
        <v>152</v>
      </c>
      <c r="AU88" s="13" t="s">
        <v>77</v>
      </c>
    </row>
    <row r="89" spans="2:65" s="1" customFormat="1" ht="16.5" customHeight="1">
      <c r="B89" s="28"/>
      <c r="C89" s="117" t="s">
        <v>79</v>
      </c>
      <c r="D89" s="117" t="s">
        <v>142</v>
      </c>
      <c r="E89" s="118" t="s">
        <v>154</v>
      </c>
      <c r="F89" s="119" t="s">
        <v>155</v>
      </c>
      <c r="G89" s="120" t="s">
        <v>145</v>
      </c>
      <c r="H89" s="121">
        <v>36.72</v>
      </c>
      <c r="I89" s="122"/>
      <c r="J89" s="123">
        <f>ROUND(I89*H89,2)</f>
        <v>0</v>
      </c>
      <c r="K89" s="119" t="s">
        <v>146</v>
      </c>
      <c r="L89" s="28"/>
      <c r="M89" s="124" t="s">
        <v>19</v>
      </c>
      <c r="N89" s="125" t="s">
        <v>40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147</v>
      </c>
      <c r="AT89" s="128" t="s">
        <v>142</v>
      </c>
      <c r="AU89" s="128" t="s">
        <v>77</v>
      </c>
      <c r="AY89" s="13" t="s">
        <v>141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3" t="s">
        <v>77</v>
      </c>
      <c r="BK89" s="129">
        <f>ROUND(I89*H89,2)</f>
        <v>0</v>
      </c>
      <c r="BL89" s="13" t="s">
        <v>147</v>
      </c>
      <c r="BM89" s="128" t="s">
        <v>147</v>
      </c>
    </row>
    <row r="90" spans="2:65" s="1" customFormat="1" ht="19.5">
      <c r="B90" s="28"/>
      <c r="D90" s="130" t="s">
        <v>148</v>
      </c>
      <c r="F90" s="131" t="s">
        <v>156</v>
      </c>
      <c r="I90" s="132"/>
      <c r="L90" s="28"/>
      <c r="M90" s="133"/>
      <c r="T90" s="49"/>
      <c r="AT90" s="13" t="s">
        <v>148</v>
      </c>
      <c r="AU90" s="13" t="s">
        <v>77</v>
      </c>
    </row>
    <row r="91" spans="2:65" s="1" customFormat="1" ht="19.5">
      <c r="B91" s="28"/>
      <c r="D91" s="130" t="s">
        <v>150</v>
      </c>
      <c r="F91" s="134" t="s">
        <v>157</v>
      </c>
      <c r="I91" s="132"/>
      <c r="L91" s="28"/>
      <c r="M91" s="133"/>
      <c r="T91" s="49"/>
      <c r="AT91" s="13" t="s">
        <v>150</v>
      </c>
      <c r="AU91" s="13" t="s">
        <v>77</v>
      </c>
    </row>
    <row r="92" spans="2:65" s="1" customFormat="1" ht="29.25">
      <c r="B92" s="28"/>
      <c r="D92" s="130" t="s">
        <v>152</v>
      </c>
      <c r="F92" s="134" t="s">
        <v>158</v>
      </c>
      <c r="I92" s="132"/>
      <c r="L92" s="28"/>
      <c r="M92" s="133"/>
      <c r="T92" s="49"/>
      <c r="AT92" s="13" t="s">
        <v>152</v>
      </c>
      <c r="AU92" s="13" t="s">
        <v>77</v>
      </c>
    </row>
    <row r="93" spans="2:65" s="10" customFormat="1" ht="25.9" customHeight="1">
      <c r="B93" s="107"/>
      <c r="D93" s="108" t="s">
        <v>68</v>
      </c>
      <c r="E93" s="109" t="s">
        <v>79</v>
      </c>
      <c r="F93" s="109" t="s">
        <v>159</v>
      </c>
      <c r="I93" s="110"/>
      <c r="J93" s="111">
        <f>BK93</f>
        <v>0</v>
      </c>
      <c r="L93" s="107"/>
      <c r="M93" s="112"/>
      <c r="P93" s="113">
        <f>SUM(P94:P135)</f>
        <v>0</v>
      </c>
      <c r="R93" s="113">
        <f>SUM(R94:R135)</f>
        <v>0</v>
      </c>
      <c r="T93" s="114">
        <f>SUM(T94:T135)</f>
        <v>0</v>
      </c>
      <c r="AR93" s="108" t="s">
        <v>77</v>
      </c>
      <c r="AT93" s="115" t="s">
        <v>68</v>
      </c>
      <c r="AU93" s="115" t="s">
        <v>69</v>
      </c>
      <c r="AY93" s="108" t="s">
        <v>141</v>
      </c>
      <c r="BK93" s="116">
        <f>SUM(BK94:BK135)</f>
        <v>0</v>
      </c>
    </row>
    <row r="94" spans="2:65" s="1" customFormat="1" ht="21.75" customHeight="1">
      <c r="B94" s="28"/>
      <c r="C94" s="117" t="s">
        <v>160</v>
      </c>
      <c r="D94" s="117" t="s">
        <v>142</v>
      </c>
      <c r="E94" s="118" t="s">
        <v>161</v>
      </c>
      <c r="F94" s="119" t="s">
        <v>162</v>
      </c>
      <c r="G94" s="120" t="s">
        <v>163</v>
      </c>
      <c r="H94" s="121">
        <v>47</v>
      </c>
      <c r="I94" s="122"/>
      <c r="J94" s="123">
        <f>ROUND(I94*H94,2)</f>
        <v>0</v>
      </c>
      <c r="K94" s="119" t="s">
        <v>19</v>
      </c>
      <c r="L94" s="28"/>
      <c r="M94" s="124" t="s">
        <v>19</v>
      </c>
      <c r="N94" s="125" t="s">
        <v>40</v>
      </c>
      <c r="P94" s="126">
        <f>O94*H94</f>
        <v>0</v>
      </c>
      <c r="Q94" s="126">
        <v>0</v>
      </c>
      <c r="R94" s="126">
        <f>Q94*H94</f>
        <v>0</v>
      </c>
      <c r="S94" s="126">
        <v>0</v>
      </c>
      <c r="T94" s="127">
        <f>S94*H94</f>
        <v>0</v>
      </c>
      <c r="AR94" s="128" t="s">
        <v>147</v>
      </c>
      <c r="AT94" s="128" t="s">
        <v>142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164</v>
      </c>
    </row>
    <row r="95" spans="2:65" s="1" customFormat="1" ht="11.25">
      <c r="B95" s="28"/>
      <c r="D95" s="130" t="s">
        <v>148</v>
      </c>
      <c r="F95" s="131" t="s">
        <v>165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17" t="s">
        <v>147</v>
      </c>
      <c r="D97" s="117" t="s">
        <v>142</v>
      </c>
      <c r="E97" s="118" t="s">
        <v>167</v>
      </c>
      <c r="F97" s="119" t="s">
        <v>168</v>
      </c>
      <c r="G97" s="120" t="s">
        <v>163</v>
      </c>
      <c r="H97" s="121">
        <v>48</v>
      </c>
      <c r="I97" s="122"/>
      <c r="J97" s="123">
        <f>ROUND(I97*H97,2)</f>
        <v>0</v>
      </c>
      <c r="K97" s="119" t="s">
        <v>19</v>
      </c>
      <c r="L97" s="28"/>
      <c r="M97" s="124" t="s">
        <v>19</v>
      </c>
      <c r="N97" s="125" t="s">
        <v>40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147</v>
      </c>
      <c r="AT97" s="128" t="s">
        <v>142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169</v>
      </c>
    </row>
    <row r="98" spans="2:65" s="1" customFormat="1" ht="11.25">
      <c r="B98" s="28"/>
      <c r="D98" s="130" t="s">
        <v>148</v>
      </c>
      <c r="F98" s="131" t="s">
        <v>168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19.5">
      <c r="B99" s="28"/>
      <c r="D99" s="130" t="s">
        <v>152</v>
      </c>
      <c r="F99" s="134" t="s">
        <v>166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170</v>
      </c>
      <c r="D100" s="135" t="s">
        <v>171</v>
      </c>
      <c r="E100" s="136" t="s">
        <v>172</v>
      </c>
      <c r="F100" s="137" t="s">
        <v>173</v>
      </c>
      <c r="G100" s="138" t="s">
        <v>174</v>
      </c>
      <c r="H100" s="139">
        <v>85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175</v>
      </c>
    </row>
    <row r="101" spans="2:65" s="1" customFormat="1" ht="11.25">
      <c r="B101" s="28"/>
      <c r="D101" s="130" t="s">
        <v>148</v>
      </c>
      <c r="F101" s="131" t="s">
        <v>173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29.25">
      <c r="B102" s="28"/>
      <c r="D102" s="130" t="s">
        <v>152</v>
      </c>
      <c r="F102" s="134" t="s">
        <v>176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21.75" customHeight="1">
      <c r="B103" s="28"/>
      <c r="C103" s="117" t="s">
        <v>164</v>
      </c>
      <c r="D103" s="117" t="s">
        <v>142</v>
      </c>
      <c r="E103" s="118" t="s">
        <v>177</v>
      </c>
      <c r="F103" s="119" t="s">
        <v>178</v>
      </c>
      <c r="G103" s="120" t="s">
        <v>163</v>
      </c>
      <c r="H103" s="121">
        <v>5</v>
      </c>
      <c r="I103" s="122"/>
      <c r="J103" s="123">
        <f>ROUND(I103*H103,2)</f>
        <v>0</v>
      </c>
      <c r="K103" s="119" t="s">
        <v>19</v>
      </c>
      <c r="L103" s="28"/>
      <c r="M103" s="124" t="s">
        <v>19</v>
      </c>
      <c r="N103" s="125" t="s">
        <v>40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147</v>
      </c>
      <c r="AT103" s="128" t="s">
        <v>142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8</v>
      </c>
    </row>
    <row r="104" spans="2:65" s="1" customFormat="1" ht="11.25">
      <c r="B104" s="28"/>
      <c r="D104" s="130" t="s">
        <v>148</v>
      </c>
      <c r="F104" s="131" t="s">
        <v>178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24.2" customHeight="1">
      <c r="B106" s="28"/>
      <c r="C106" s="117" t="s">
        <v>179</v>
      </c>
      <c r="D106" s="117" t="s">
        <v>142</v>
      </c>
      <c r="E106" s="118" t="s">
        <v>180</v>
      </c>
      <c r="F106" s="119" t="s">
        <v>181</v>
      </c>
      <c r="G106" s="120" t="s">
        <v>182</v>
      </c>
      <c r="H106" s="121">
        <v>48</v>
      </c>
      <c r="I106" s="122"/>
      <c r="J106" s="123">
        <f>ROUND(I106*H106,2)</f>
        <v>0</v>
      </c>
      <c r="K106" s="119" t="s">
        <v>146</v>
      </c>
      <c r="L106" s="28"/>
      <c r="M106" s="124" t="s">
        <v>19</v>
      </c>
      <c r="N106" s="125" t="s">
        <v>40</v>
      </c>
      <c r="P106" s="126">
        <f>O106*H106</f>
        <v>0</v>
      </c>
      <c r="Q106" s="126">
        <v>0</v>
      </c>
      <c r="R106" s="126">
        <f>Q106*H106</f>
        <v>0</v>
      </c>
      <c r="S106" s="126">
        <v>0</v>
      </c>
      <c r="T106" s="127">
        <f>S106*H106</f>
        <v>0</v>
      </c>
      <c r="AR106" s="128" t="s">
        <v>147</v>
      </c>
      <c r="AT106" s="128" t="s">
        <v>142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183</v>
      </c>
    </row>
    <row r="107" spans="2:65" s="1" customFormat="1" ht="11.25">
      <c r="B107" s="28"/>
      <c r="D107" s="130" t="s">
        <v>148</v>
      </c>
      <c r="F107" s="131" t="s">
        <v>181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19.5">
      <c r="B108" s="28"/>
      <c r="D108" s="130" t="s">
        <v>152</v>
      </c>
      <c r="F108" s="134" t="s">
        <v>166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24.2" customHeight="1">
      <c r="B109" s="28"/>
      <c r="C109" s="117" t="s">
        <v>169</v>
      </c>
      <c r="D109" s="117" t="s">
        <v>142</v>
      </c>
      <c r="E109" s="118" t="s">
        <v>184</v>
      </c>
      <c r="F109" s="119" t="s">
        <v>185</v>
      </c>
      <c r="G109" s="120" t="s">
        <v>182</v>
      </c>
      <c r="H109" s="121">
        <v>48</v>
      </c>
      <c r="I109" s="122"/>
      <c r="J109" s="123">
        <f>ROUND(I109*H109,2)</f>
        <v>0</v>
      </c>
      <c r="K109" s="119" t="s">
        <v>146</v>
      </c>
      <c r="L109" s="28"/>
      <c r="M109" s="124" t="s">
        <v>19</v>
      </c>
      <c r="N109" s="125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147</v>
      </c>
      <c r="AT109" s="128" t="s">
        <v>142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186</v>
      </c>
    </row>
    <row r="110" spans="2:65" s="1" customFormat="1" ht="11.25">
      <c r="B110" s="28"/>
      <c r="D110" s="130" t="s">
        <v>148</v>
      </c>
      <c r="F110" s="131" t="s">
        <v>185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19.5">
      <c r="B111" s="28"/>
      <c r="D111" s="130" t="s">
        <v>152</v>
      </c>
      <c r="F111" s="134" t="s">
        <v>166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17" t="s">
        <v>187</v>
      </c>
      <c r="D112" s="117" t="s">
        <v>142</v>
      </c>
      <c r="E112" s="118" t="s">
        <v>188</v>
      </c>
      <c r="F112" s="119" t="s">
        <v>189</v>
      </c>
      <c r="G112" s="120" t="s">
        <v>190</v>
      </c>
      <c r="H112" s="121">
        <v>1</v>
      </c>
      <c r="I112" s="122"/>
      <c r="J112" s="123">
        <f>ROUND(I112*H112,2)</f>
        <v>0</v>
      </c>
      <c r="K112" s="119" t="s">
        <v>19</v>
      </c>
      <c r="L112" s="28"/>
      <c r="M112" s="124" t="s">
        <v>19</v>
      </c>
      <c r="N112" s="125" t="s">
        <v>40</v>
      </c>
      <c r="P112" s="126">
        <f>O112*H112</f>
        <v>0</v>
      </c>
      <c r="Q112" s="126">
        <v>0</v>
      </c>
      <c r="R112" s="126">
        <f>Q112*H112</f>
        <v>0</v>
      </c>
      <c r="S112" s="126">
        <v>0</v>
      </c>
      <c r="T112" s="127">
        <f>S112*H112</f>
        <v>0</v>
      </c>
      <c r="AR112" s="128" t="s">
        <v>147</v>
      </c>
      <c r="AT112" s="128" t="s">
        <v>142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191</v>
      </c>
    </row>
    <row r="113" spans="2:65" s="1" customFormat="1" ht="11.25">
      <c r="B113" s="28"/>
      <c r="D113" s="130" t="s">
        <v>148</v>
      </c>
      <c r="F113" s="131" t="s">
        <v>189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192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17" t="s">
        <v>193</v>
      </c>
      <c r="D115" s="117" t="s">
        <v>142</v>
      </c>
      <c r="E115" s="118" t="s">
        <v>194</v>
      </c>
      <c r="F115" s="119" t="s">
        <v>195</v>
      </c>
      <c r="G115" s="120" t="s">
        <v>196</v>
      </c>
      <c r="H115" s="121">
        <v>16</v>
      </c>
      <c r="I115" s="122"/>
      <c r="J115" s="123">
        <f>ROUND(I115*H115,2)</f>
        <v>0</v>
      </c>
      <c r="K115" s="119" t="s">
        <v>146</v>
      </c>
      <c r="L115" s="28"/>
      <c r="M115" s="124" t="s">
        <v>19</v>
      </c>
      <c r="N115" s="125" t="s">
        <v>40</v>
      </c>
      <c r="P115" s="126">
        <f>O115*H115</f>
        <v>0</v>
      </c>
      <c r="Q115" s="126">
        <v>0</v>
      </c>
      <c r="R115" s="126">
        <f>Q115*H115</f>
        <v>0</v>
      </c>
      <c r="S115" s="126">
        <v>0</v>
      </c>
      <c r="T115" s="127">
        <f>S115*H115</f>
        <v>0</v>
      </c>
      <c r="AR115" s="128" t="s">
        <v>147</v>
      </c>
      <c r="AT115" s="128" t="s">
        <v>142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197</v>
      </c>
    </row>
    <row r="116" spans="2:65" s="1" customFormat="1" ht="11.25">
      <c r="B116" s="28"/>
      <c r="D116" s="130" t="s">
        <v>148</v>
      </c>
      <c r="F116" s="131" t="s">
        <v>195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19.5">
      <c r="B117" s="28"/>
      <c r="D117" s="130" t="s">
        <v>152</v>
      </c>
      <c r="F117" s="134" t="s">
        <v>166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17" t="s">
        <v>198</v>
      </c>
      <c r="D118" s="117" t="s">
        <v>142</v>
      </c>
      <c r="E118" s="118" t="s">
        <v>199</v>
      </c>
      <c r="F118" s="119" t="s">
        <v>200</v>
      </c>
      <c r="G118" s="120" t="s">
        <v>196</v>
      </c>
      <c r="H118" s="121">
        <v>16</v>
      </c>
      <c r="I118" s="122"/>
      <c r="J118" s="123">
        <f>ROUND(I118*H118,2)</f>
        <v>0</v>
      </c>
      <c r="K118" s="119" t="s">
        <v>19</v>
      </c>
      <c r="L118" s="28"/>
      <c r="M118" s="124" t="s">
        <v>19</v>
      </c>
      <c r="N118" s="125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147</v>
      </c>
      <c r="AT118" s="128" t="s">
        <v>142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201</v>
      </c>
    </row>
    <row r="119" spans="2:65" s="1" customFormat="1" ht="11.25">
      <c r="B119" s="28"/>
      <c r="D119" s="130" t="s">
        <v>148</v>
      </c>
      <c r="F119" s="131" t="s">
        <v>200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19.5">
      <c r="B120" s="28"/>
      <c r="D120" s="130" t="s">
        <v>152</v>
      </c>
      <c r="F120" s="134" t="s">
        <v>166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17" t="s">
        <v>8</v>
      </c>
      <c r="D121" s="117" t="s">
        <v>142</v>
      </c>
      <c r="E121" s="118" t="s">
        <v>202</v>
      </c>
      <c r="F121" s="119" t="s">
        <v>203</v>
      </c>
      <c r="G121" s="120" t="s">
        <v>171</v>
      </c>
      <c r="H121" s="121">
        <v>160</v>
      </c>
      <c r="I121" s="122"/>
      <c r="J121" s="123">
        <f>ROUND(I121*H121,2)</f>
        <v>0</v>
      </c>
      <c r="K121" s="119" t="s">
        <v>19</v>
      </c>
      <c r="L121" s="28"/>
      <c r="M121" s="124" t="s">
        <v>19</v>
      </c>
      <c r="N121" s="125" t="s">
        <v>40</v>
      </c>
      <c r="P121" s="126">
        <f>O121*H121</f>
        <v>0</v>
      </c>
      <c r="Q121" s="126">
        <v>0</v>
      </c>
      <c r="R121" s="126">
        <f>Q121*H121</f>
        <v>0</v>
      </c>
      <c r="S121" s="126">
        <v>0</v>
      </c>
      <c r="T121" s="127">
        <f>S121*H121</f>
        <v>0</v>
      </c>
      <c r="AR121" s="128" t="s">
        <v>147</v>
      </c>
      <c r="AT121" s="128" t="s">
        <v>142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204</v>
      </c>
    </row>
    <row r="122" spans="2:65" s="1" customFormat="1" ht="11.25">
      <c r="B122" s="28"/>
      <c r="D122" s="130" t="s">
        <v>148</v>
      </c>
      <c r="F122" s="131" t="s">
        <v>203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19.5">
      <c r="B123" s="28"/>
      <c r="D123" s="130" t="s">
        <v>152</v>
      </c>
      <c r="F123" s="134" t="s">
        <v>166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17" t="s">
        <v>205</v>
      </c>
      <c r="D124" s="117" t="s">
        <v>142</v>
      </c>
      <c r="E124" s="118" t="s">
        <v>206</v>
      </c>
      <c r="F124" s="119" t="s">
        <v>207</v>
      </c>
      <c r="G124" s="120" t="s">
        <v>171</v>
      </c>
      <c r="H124" s="121">
        <v>169</v>
      </c>
      <c r="I124" s="122"/>
      <c r="J124" s="123">
        <f>ROUND(I124*H124,2)</f>
        <v>0</v>
      </c>
      <c r="K124" s="119" t="s">
        <v>146</v>
      </c>
      <c r="L124" s="28"/>
      <c r="M124" s="124" t="s">
        <v>19</v>
      </c>
      <c r="N124" s="125" t="s">
        <v>40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147</v>
      </c>
      <c r="AT124" s="128" t="s">
        <v>142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208</v>
      </c>
    </row>
    <row r="125" spans="2:65" s="1" customFormat="1" ht="11.25">
      <c r="B125" s="28"/>
      <c r="D125" s="130" t="s">
        <v>148</v>
      </c>
      <c r="F125" s="131" t="s">
        <v>207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19.5">
      <c r="B126" s="28"/>
      <c r="D126" s="130" t="s">
        <v>152</v>
      </c>
      <c r="F126" s="134" t="s">
        <v>166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24.2" customHeight="1">
      <c r="B127" s="28"/>
      <c r="C127" s="117" t="s">
        <v>183</v>
      </c>
      <c r="D127" s="117" t="s">
        <v>142</v>
      </c>
      <c r="E127" s="118" t="s">
        <v>209</v>
      </c>
      <c r="F127" s="119" t="s">
        <v>210</v>
      </c>
      <c r="G127" s="120" t="s">
        <v>163</v>
      </c>
      <c r="H127" s="121">
        <v>11</v>
      </c>
      <c r="I127" s="122"/>
      <c r="J127" s="123">
        <f>ROUND(I127*H127,2)</f>
        <v>0</v>
      </c>
      <c r="K127" s="119" t="s">
        <v>19</v>
      </c>
      <c r="L127" s="28"/>
      <c r="M127" s="124" t="s">
        <v>19</v>
      </c>
      <c r="N127" s="125" t="s">
        <v>40</v>
      </c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128" t="s">
        <v>147</v>
      </c>
      <c r="AT127" s="128" t="s">
        <v>142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211</v>
      </c>
    </row>
    <row r="128" spans="2:65" s="1" customFormat="1" ht="11.25">
      <c r="B128" s="28"/>
      <c r="D128" s="130" t="s">
        <v>148</v>
      </c>
      <c r="F128" s="131" t="s">
        <v>210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19.5">
      <c r="B129" s="28"/>
      <c r="D129" s="130" t="s">
        <v>152</v>
      </c>
      <c r="F129" s="134" t="s">
        <v>166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17" t="s">
        <v>212</v>
      </c>
      <c r="D130" s="117" t="s">
        <v>142</v>
      </c>
      <c r="E130" s="118" t="s">
        <v>213</v>
      </c>
      <c r="F130" s="119" t="s">
        <v>214</v>
      </c>
      <c r="G130" s="120" t="s">
        <v>196</v>
      </c>
      <c r="H130" s="121">
        <v>16</v>
      </c>
      <c r="I130" s="122"/>
      <c r="J130" s="123">
        <f>ROUND(I130*H130,2)</f>
        <v>0</v>
      </c>
      <c r="K130" s="119" t="s">
        <v>146</v>
      </c>
      <c r="L130" s="28"/>
      <c r="M130" s="124" t="s">
        <v>19</v>
      </c>
      <c r="N130" s="125" t="s">
        <v>40</v>
      </c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128" t="s">
        <v>147</v>
      </c>
      <c r="AT130" s="128" t="s">
        <v>142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215</v>
      </c>
    </row>
    <row r="131" spans="2:65" s="1" customFormat="1" ht="11.25">
      <c r="B131" s="28"/>
      <c r="D131" s="130" t="s">
        <v>148</v>
      </c>
      <c r="F131" s="131" t="s">
        <v>216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19.5">
      <c r="B132" s="28"/>
      <c r="D132" s="130" t="s">
        <v>152</v>
      </c>
      <c r="F132" s="134" t="s">
        <v>166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17" t="s">
        <v>186</v>
      </c>
      <c r="D133" s="117" t="s">
        <v>142</v>
      </c>
      <c r="E133" s="118" t="s">
        <v>217</v>
      </c>
      <c r="F133" s="119" t="s">
        <v>218</v>
      </c>
      <c r="G133" s="120" t="s">
        <v>196</v>
      </c>
      <c r="H133" s="121">
        <v>8</v>
      </c>
      <c r="I133" s="122"/>
      <c r="J133" s="123">
        <f>ROUND(I133*H133,2)</f>
        <v>0</v>
      </c>
      <c r="K133" s="119" t="s">
        <v>19</v>
      </c>
      <c r="L133" s="28"/>
      <c r="M133" s="124" t="s">
        <v>19</v>
      </c>
      <c r="N133" s="125" t="s">
        <v>40</v>
      </c>
      <c r="P133" s="126">
        <f>O133*H133</f>
        <v>0</v>
      </c>
      <c r="Q133" s="126">
        <v>0</v>
      </c>
      <c r="R133" s="126">
        <f>Q133*H133</f>
        <v>0</v>
      </c>
      <c r="S133" s="126">
        <v>0</v>
      </c>
      <c r="T133" s="127">
        <f>S133*H133</f>
        <v>0</v>
      </c>
      <c r="AR133" s="128" t="s">
        <v>147</v>
      </c>
      <c r="AT133" s="128" t="s">
        <v>142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219</v>
      </c>
    </row>
    <row r="134" spans="2:65" s="1" customFormat="1" ht="11.25">
      <c r="B134" s="28"/>
      <c r="D134" s="130" t="s">
        <v>148</v>
      </c>
      <c r="F134" s="131" t="s">
        <v>218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48.75">
      <c r="B135" s="28"/>
      <c r="D135" s="130" t="s">
        <v>152</v>
      </c>
      <c r="F135" s="134" t="s">
        <v>220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0" customFormat="1" ht="25.9" customHeight="1">
      <c r="B136" s="107"/>
      <c r="D136" s="108" t="s">
        <v>68</v>
      </c>
      <c r="E136" s="109" t="s">
        <v>160</v>
      </c>
      <c r="F136" s="109" t="s">
        <v>221</v>
      </c>
      <c r="I136" s="110"/>
      <c r="J136" s="111">
        <f>BK136</f>
        <v>0</v>
      </c>
      <c r="L136" s="107"/>
      <c r="M136" s="112"/>
      <c r="P136" s="113">
        <f>SUM(P137:P142)</f>
        <v>0</v>
      </c>
      <c r="R136" s="113">
        <f>SUM(R137:R142)</f>
        <v>0</v>
      </c>
      <c r="T136" s="114">
        <f>SUM(T137:T142)</f>
        <v>0</v>
      </c>
      <c r="AR136" s="108" t="s">
        <v>77</v>
      </c>
      <c r="AT136" s="115" t="s">
        <v>68</v>
      </c>
      <c r="AU136" s="115" t="s">
        <v>69</v>
      </c>
      <c r="AY136" s="108" t="s">
        <v>141</v>
      </c>
      <c r="BK136" s="116">
        <f>SUM(BK137:BK142)</f>
        <v>0</v>
      </c>
    </row>
    <row r="137" spans="2:65" s="1" customFormat="1" ht="24.2" customHeight="1">
      <c r="B137" s="28"/>
      <c r="C137" s="117" t="s">
        <v>222</v>
      </c>
      <c r="D137" s="117" t="s">
        <v>142</v>
      </c>
      <c r="E137" s="118" t="s">
        <v>223</v>
      </c>
      <c r="F137" s="119" t="s">
        <v>224</v>
      </c>
      <c r="G137" s="120" t="s">
        <v>225</v>
      </c>
      <c r="H137" s="121">
        <v>1</v>
      </c>
      <c r="I137" s="122"/>
      <c r="J137" s="123">
        <f>ROUND(I137*H137,2)</f>
        <v>0</v>
      </c>
      <c r="K137" s="119" t="s">
        <v>226</v>
      </c>
      <c r="L137" s="28"/>
      <c r="M137" s="124" t="s">
        <v>19</v>
      </c>
      <c r="N137" s="125" t="s">
        <v>40</v>
      </c>
      <c r="P137" s="126">
        <f>O137*H137</f>
        <v>0</v>
      </c>
      <c r="Q137" s="126">
        <v>0</v>
      </c>
      <c r="R137" s="126">
        <f>Q137*H137</f>
        <v>0</v>
      </c>
      <c r="S137" s="126">
        <v>0</v>
      </c>
      <c r="T137" s="127">
        <f>S137*H137</f>
        <v>0</v>
      </c>
      <c r="AR137" s="128" t="s">
        <v>147</v>
      </c>
      <c r="AT137" s="128" t="s">
        <v>142</v>
      </c>
      <c r="AU137" s="128" t="s">
        <v>77</v>
      </c>
      <c r="AY137" s="13" t="s">
        <v>141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3" t="s">
        <v>77</v>
      </c>
      <c r="BK137" s="129">
        <f>ROUND(I137*H137,2)</f>
        <v>0</v>
      </c>
      <c r="BL137" s="13" t="s">
        <v>147</v>
      </c>
      <c r="BM137" s="128" t="s">
        <v>227</v>
      </c>
    </row>
    <row r="138" spans="2:65" s="1" customFormat="1" ht="19.5">
      <c r="B138" s="28"/>
      <c r="D138" s="130" t="s">
        <v>148</v>
      </c>
      <c r="F138" s="131" t="s">
        <v>224</v>
      </c>
      <c r="I138" s="132"/>
      <c r="L138" s="28"/>
      <c r="M138" s="133"/>
      <c r="T138" s="49"/>
      <c r="AT138" s="13" t="s">
        <v>148</v>
      </c>
      <c r="AU138" s="13" t="s">
        <v>77</v>
      </c>
    </row>
    <row r="139" spans="2:65" s="1" customFormat="1" ht="19.5">
      <c r="B139" s="28"/>
      <c r="D139" s="130" t="s">
        <v>152</v>
      </c>
      <c r="F139" s="134" t="s">
        <v>228</v>
      </c>
      <c r="I139" s="132"/>
      <c r="L139" s="28"/>
      <c r="M139" s="133"/>
      <c r="T139" s="49"/>
      <c r="AT139" s="13" t="s">
        <v>152</v>
      </c>
      <c r="AU139" s="13" t="s">
        <v>77</v>
      </c>
    </row>
    <row r="140" spans="2:65" s="1" customFormat="1" ht="16.5" customHeight="1">
      <c r="B140" s="28"/>
      <c r="C140" s="117" t="s">
        <v>191</v>
      </c>
      <c r="D140" s="117" t="s">
        <v>142</v>
      </c>
      <c r="E140" s="118" t="s">
        <v>229</v>
      </c>
      <c r="F140" s="119" t="s">
        <v>230</v>
      </c>
      <c r="G140" s="120" t="s">
        <v>225</v>
      </c>
      <c r="H140" s="121">
        <v>1</v>
      </c>
      <c r="I140" s="122"/>
      <c r="J140" s="123">
        <f>ROUND(I140*H140,2)</f>
        <v>0</v>
      </c>
      <c r="K140" s="119" t="s">
        <v>226</v>
      </c>
      <c r="L140" s="28"/>
      <c r="M140" s="124" t="s">
        <v>19</v>
      </c>
      <c r="N140" s="125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147</v>
      </c>
      <c r="AT140" s="128" t="s">
        <v>142</v>
      </c>
      <c r="AU140" s="128" t="s">
        <v>77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231</v>
      </c>
    </row>
    <row r="141" spans="2:65" s="1" customFormat="1" ht="11.25">
      <c r="B141" s="28"/>
      <c r="D141" s="130" t="s">
        <v>148</v>
      </c>
      <c r="F141" s="131" t="s">
        <v>230</v>
      </c>
      <c r="I141" s="132"/>
      <c r="L141" s="28"/>
      <c r="M141" s="133"/>
      <c r="T141" s="49"/>
      <c r="AT141" s="13" t="s">
        <v>148</v>
      </c>
      <c r="AU141" s="13" t="s">
        <v>77</v>
      </c>
    </row>
    <row r="142" spans="2:65" s="1" customFormat="1" ht="19.5">
      <c r="B142" s="28"/>
      <c r="D142" s="130" t="s">
        <v>152</v>
      </c>
      <c r="F142" s="134" t="s">
        <v>228</v>
      </c>
      <c r="I142" s="132"/>
      <c r="L142" s="28"/>
      <c r="M142" s="133"/>
      <c r="T142" s="49"/>
      <c r="AT142" s="13" t="s">
        <v>152</v>
      </c>
      <c r="AU142" s="13" t="s">
        <v>77</v>
      </c>
    </row>
    <row r="143" spans="2:65" s="10" customFormat="1" ht="25.9" customHeight="1">
      <c r="B143" s="107"/>
      <c r="D143" s="108" t="s">
        <v>68</v>
      </c>
      <c r="E143" s="109" t="s">
        <v>147</v>
      </c>
      <c r="F143" s="109" t="s">
        <v>232</v>
      </c>
      <c r="I143" s="110"/>
      <c r="J143" s="111">
        <f>BK143</f>
        <v>0</v>
      </c>
      <c r="L143" s="107"/>
      <c r="M143" s="112"/>
      <c r="P143" s="113">
        <f>SUM(P144:P151)</f>
        <v>0</v>
      </c>
      <c r="R143" s="113">
        <f>SUM(R144:R151)</f>
        <v>0</v>
      </c>
      <c r="T143" s="114">
        <f>SUM(T144:T151)</f>
        <v>0</v>
      </c>
      <c r="AR143" s="108" t="s">
        <v>77</v>
      </c>
      <c r="AT143" s="115" t="s">
        <v>68</v>
      </c>
      <c r="AU143" s="115" t="s">
        <v>69</v>
      </c>
      <c r="AY143" s="108" t="s">
        <v>141</v>
      </c>
      <c r="BK143" s="116">
        <f>SUM(BK144:BK151)</f>
        <v>0</v>
      </c>
    </row>
    <row r="144" spans="2:65" s="1" customFormat="1" ht="16.5" customHeight="1">
      <c r="B144" s="28"/>
      <c r="C144" s="117" t="s">
        <v>233</v>
      </c>
      <c r="D144" s="117" t="s">
        <v>142</v>
      </c>
      <c r="E144" s="118" t="s">
        <v>234</v>
      </c>
      <c r="F144" s="119" t="s">
        <v>235</v>
      </c>
      <c r="G144" s="120" t="s">
        <v>236</v>
      </c>
      <c r="H144" s="121">
        <v>2</v>
      </c>
      <c r="I144" s="122"/>
      <c r="J144" s="123">
        <f>ROUND(I144*H144,2)</f>
        <v>0</v>
      </c>
      <c r="K144" s="119" t="s">
        <v>146</v>
      </c>
      <c r="L144" s="28"/>
      <c r="M144" s="124" t="s">
        <v>19</v>
      </c>
      <c r="N144" s="125" t="s">
        <v>40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147</v>
      </c>
      <c r="AT144" s="128" t="s">
        <v>142</v>
      </c>
      <c r="AU144" s="128" t="s">
        <v>77</v>
      </c>
      <c r="AY144" s="13" t="s">
        <v>141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3" t="s">
        <v>77</v>
      </c>
      <c r="BK144" s="129">
        <f>ROUND(I144*H144,2)</f>
        <v>0</v>
      </c>
      <c r="BL144" s="13" t="s">
        <v>147</v>
      </c>
      <c r="BM144" s="128" t="s">
        <v>237</v>
      </c>
    </row>
    <row r="145" spans="2:65" s="1" customFormat="1" ht="29.25">
      <c r="B145" s="28"/>
      <c r="D145" s="130" t="s">
        <v>148</v>
      </c>
      <c r="F145" s="131" t="s">
        <v>238</v>
      </c>
      <c r="I145" s="132"/>
      <c r="L145" s="28"/>
      <c r="M145" s="133"/>
      <c r="T145" s="49"/>
      <c r="AT145" s="13" t="s">
        <v>148</v>
      </c>
      <c r="AU145" s="13" t="s">
        <v>77</v>
      </c>
    </row>
    <row r="146" spans="2:65" s="1" customFormat="1" ht="39">
      <c r="B146" s="28"/>
      <c r="D146" s="130" t="s">
        <v>150</v>
      </c>
      <c r="F146" s="134" t="s">
        <v>239</v>
      </c>
      <c r="I146" s="132"/>
      <c r="L146" s="28"/>
      <c r="M146" s="133"/>
      <c r="T146" s="49"/>
      <c r="AT146" s="13" t="s">
        <v>150</v>
      </c>
      <c r="AU146" s="13" t="s">
        <v>77</v>
      </c>
    </row>
    <row r="147" spans="2:65" s="1" customFormat="1" ht="29.25">
      <c r="B147" s="28"/>
      <c r="D147" s="130" t="s">
        <v>152</v>
      </c>
      <c r="F147" s="134" t="s">
        <v>240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24.2" customHeight="1">
      <c r="B148" s="28"/>
      <c r="C148" s="117" t="s">
        <v>197</v>
      </c>
      <c r="D148" s="117" t="s">
        <v>142</v>
      </c>
      <c r="E148" s="118" t="s">
        <v>241</v>
      </c>
      <c r="F148" s="119" t="s">
        <v>242</v>
      </c>
      <c r="G148" s="120" t="s">
        <v>243</v>
      </c>
      <c r="H148" s="121">
        <v>1</v>
      </c>
      <c r="I148" s="122"/>
      <c r="J148" s="123">
        <f>ROUND(I148*H148,2)</f>
        <v>0</v>
      </c>
      <c r="K148" s="119" t="s">
        <v>146</v>
      </c>
      <c r="L148" s="28"/>
      <c r="M148" s="124" t="s">
        <v>19</v>
      </c>
      <c r="N148" s="125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147</v>
      </c>
      <c r="AT148" s="128" t="s">
        <v>142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244</v>
      </c>
    </row>
    <row r="149" spans="2:65" s="1" customFormat="1" ht="29.25">
      <c r="B149" s="28"/>
      <c r="D149" s="130" t="s">
        <v>148</v>
      </c>
      <c r="F149" s="131" t="s">
        <v>245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24.2" customHeight="1">
      <c r="B150" s="28"/>
      <c r="C150" s="117" t="s">
        <v>7</v>
      </c>
      <c r="D150" s="117" t="s">
        <v>142</v>
      </c>
      <c r="E150" s="118" t="s">
        <v>246</v>
      </c>
      <c r="F150" s="119" t="s">
        <v>247</v>
      </c>
      <c r="G150" s="120" t="s">
        <v>243</v>
      </c>
      <c r="H150" s="121">
        <v>3</v>
      </c>
      <c r="I150" s="122"/>
      <c r="J150" s="123">
        <f>ROUND(I150*H150,2)</f>
        <v>0</v>
      </c>
      <c r="K150" s="119" t="s">
        <v>146</v>
      </c>
      <c r="L150" s="28"/>
      <c r="M150" s="124" t="s">
        <v>19</v>
      </c>
      <c r="N150" s="125" t="s">
        <v>40</v>
      </c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128" t="s">
        <v>147</v>
      </c>
      <c r="AT150" s="128" t="s">
        <v>142</v>
      </c>
      <c r="AU150" s="128" t="s">
        <v>77</v>
      </c>
      <c r="AY150" s="13" t="s">
        <v>141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3" t="s">
        <v>77</v>
      </c>
      <c r="BK150" s="129">
        <f>ROUND(I150*H150,2)</f>
        <v>0</v>
      </c>
      <c r="BL150" s="13" t="s">
        <v>147</v>
      </c>
      <c r="BM150" s="128" t="s">
        <v>248</v>
      </c>
    </row>
    <row r="151" spans="2:65" s="1" customFormat="1" ht="29.25">
      <c r="B151" s="28"/>
      <c r="D151" s="130" t="s">
        <v>148</v>
      </c>
      <c r="F151" s="131" t="s">
        <v>249</v>
      </c>
      <c r="I151" s="132"/>
      <c r="L151" s="28"/>
      <c r="M151" s="145"/>
      <c r="N151" s="146"/>
      <c r="O151" s="146"/>
      <c r="P151" s="146"/>
      <c r="Q151" s="146"/>
      <c r="R151" s="146"/>
      <c r="S151" s="146"/>
      <c r="T151" s="147"/>
      <c r="AT151" s="13" t="s">
        <v>148</v>
      </c>
      <c r="AU151" s="13" t="s">
        <v>77</v>
      </c>
    </row>
    <row r="152" spans="2:65" s="1" customFormat="1" ht="6.95" customHeight="1">
      <c r="B152" s="37"/>
      <c r="C152" s="38"/>
      <c r="D152" s="38"/>
      <c r="E152" s="38"/>
      <c r="F152" s="38"/>
      <c r="G152" s="38"/>
      <c r="H152" s="38"/>
      <c r="I152" s="38"/>
      <c r="J152" s="38"/>
      <c r="K152" s="38"/>
      <c r="L152" s="28"/>
    </row>
  </sheetData>
  <sheetProtection algorithmName="SHA-512" hashValue="RfByQXn3sxSkyva7jssoxlUlIeTloU7U4sIa1W14i0Hm+gaRLGFilqp9Bfo1FkM0qt6D9fl7qIt+eObpTWJTnQ==" saltValue="wjSHNiJZTvnalL8eJ8uqfLQTjKPjb5aI61Qkk8BiBIbiwDMKEAfX+RjeOGGP5QE+RuQ/qLGzwoHHdpWuSal0VQ==" spinCount="100000" sheet="1" objects="1" scenarios="1" formatColumns="0" formatRows="0" autoFilter="0"/>
  <autoFilter ref="C82:K151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5"/>
  <sheetViews>
    <sheetView showGridLines="0" topLeftCell="A118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250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2"/>
      <c r="E27" s="248" t="s">
        <v>19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ROUND(J79,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ROUND((SUM(BE79:BE204)),  2)</f>
        <v>0</v>
      </c>
      <c r="I33" s="85">
        <v>0.21</v>
      </c>
      <c r="J33" s="84">
        <f>ROUND(((SUM(BE79:BE204))*I33),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ROUND((SUM(BF79:BF204)),  2)</f>
        <v>0</v>
      </c>
      <c r="I34" s="85">
        <v>0.12</v>
      </c>
      <c r="J34" s="84">
        <f>ROUND(((SUM(BF79:BF204))*I34),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ROUND((SUM(BG79:BG204)),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ROUND((SUM(BH79:BH204)),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ROUND((SUM(BI79:BI204)),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01.2 - Přeložky a ochrana sítí - úprava osvětlení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J79</f>
        <v>0</v>
      </c>
      <c r="L59" s="28"/>
      <c r="AU59" s="13" t="s">
        <v>122</v>
      </c>
    </row>
    <row r="60" spans="2:47" s="1" customFormat="1" ht="21.75" customHeight="1">
      <c r="B60" s="28"/>
      <c r="L60" s="28"/>
    </row>
    <row r="61" spans="2:47" s="1" customFormat="1" ht="6.95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4.95" customHeight="1">
      <c r="B66" s="28"/>
      <c r="C66" s="17" t="s">
        <v>127</v>
      </c>
      <c r="L66" s="28"/>
    </row>
    <row r="67" spans="2:65" s="1" customFormat="1" ht="6.95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70" t="str">
        <f>E7</f>
        <v>Oprava kolejí a výhybek v dopravně Kořenov</v>
      </c>
      <c r="F69" s="271"/>
      <c r="G69" s="271"/>
      <c r="H69" s="271"/>
      <c r="L69" s="28"/>
    </row>
    <row r="70" spans="2:65" s="1" customFormat="1" ht="12" customHeight="1">
      <c r="B70" s="28"/>
      <c r="C70" s="23" t="s">
        <v>117</v>
      </c>
      <c r="L70" s="28"/>
    </row>
    <row r="71" spans="2:65" s="1" customFormat="1" ht="16.5" customHeight="1">
      <c r="B71" s="28"/>
      <c r="E71" s="237" t="str">
        <f>E9</f>
        <v>SO 01.2 - Přeložky a ochrana sítí - úprava osvětlení</v>
      </c>
      <c r="F71" s="272"/>
      <c r="G71" s="272"/>
      <c r="H71" s="272"/>
      <c r="L71" s="28"/>
    </row>
    <row r="72" spans="2:65" s="1" customFormat="1" ht="6.95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23. 1. 2024</v>
      </c>
      <c r="L73" s="28"/>
    </row>
    <row r="74" spans="2:65" s="1" customFormat="1" ht="6.95" customHeight="1">
      <c r="B74" s="28"/>
      <c r="L74" s="28"/>
    </row>
    <row r="75" spans="2:65" s="1" customFormat="1" ht="15.2" customHeight="1">
      <c r="B75" s="28"/>
      <c r="C75" s="23" t="s">
        <v>25</v>
      </c>
      <c r="F75" s="21" t="str">
        <f>E15</f>
        <v xml:space="preserve"> </v>
      </c>
      <c r="I75" s="23" t="s">
        <v>30</v>
      </c>
      <c r="J75" s="26" t="str">
        <f>E21</f>
        <v xml:space="preserve"> </v>
      </c>
      <c r="L75" s="28"/>
    </row>
    <row r="76" spans="2:65" s="1" customFormat="1" ht="15.2" customHeight="1">
      <c r="B76" s="28"/>
      <c r="C76" s="23" t="s">
        <v>28</v>
      </c>
      <c r="F76" s="21" t="str">
        <f>IF(E18="","",E18)</f>
        <v>Vyplň údaj</v>
      </c>
      <c r="I76" s="23" t="s">
        <v>32</v>
      </c>
      <c r="J76" s="26" t="str">
        <f>E24</f>
        <v xml:space="preserve"> </v>
      </c>
      <c r="L76" s="28"/>
    </row>
    <row r="77" spans="2:65" s="1" customFormat="1" ht="10.35" customHeight="1">
      <c r="B77" s="28"/>
      <c r="L77" s="28"/>
    </row>
    <row r="78" spans="2:65" s="9" customFormat="1" ht="29.25" customHeight="1">
      <c r="B78" s="99"/>
      <c r="C78" s="100" t="s">
        <v>128</v>
      </c>
      <c r="D78" s="101" t="s">
        <v>54</v>
      </c>
      <c r="E78" s="101" t="s">
        <v>50</v>
      </c>
      <c r="F78" s="101" t="s">
        <v>51</v>
      </c>
      <c r="G78" s="101" t="s">
        <v>129</v>
      </c>
      <c r="H78" s="101" t="s">
        <v>130</v>
      </c>
      <c r="I78" s="101" t="s">
        <v>131</v>
      </c>
      <c r="J78" s="101" t="s">
        <v>121</v>
      </c>
      <c r="K78" s="102" t="s">
        <v>132</v>
      </c>
      <c r="L78" s="99"/>
      <c r="M78" s="52" t="s">
        <v>19</v>
      </c>
      <c r="N78" s="53" t="s">
        <v>39</v>
      </c>
      <c r="O78" s="53" t="s">
        <v>133</v>
      </c>
      <c r="P78" s="53" t="s">
        <v>134</v>
      </c>
      <c r="Q78" s="53" t="s">
        <v>135</v>
      </c>
      <c r="R78" s="53" t="s">
        <v>136</v>
      </c>
      <c r="S78" s="53" t="s">
        <v>137</v>
      </c>
      <c r="T78" s="54" t="s">
        <v>138</v>
      </c>
    </row>
    <row r="79" spans="2:65" s="1" customFormat="1" ht="22.9" customHeight="1">
      <c r="B79" s="28"/>
      <c r="C79" s="57" t="s">
        <v>139</v>
      </c>
      <c r="J79" s="103">
        <f>BK79</f>
        <v>0</v>
      </c>
      <c r="L79" s="28"/>
      <c r="M79" s="55"/>
      <c r="N79" s="46"/>
      <c r="O79" s="46"/>
      <c r="P79" s="104">
        <f>SUM(P80:P204)</f>
        <v>0</v>
      </c>
      <c r="Q79" s="46"/>
      <c r="R79" s="104">
        <f>SUM(R80:R204)</f>
        <v>13.542607999999998</v>
      </c>
      <c r="S79" s="46"/>
      <c r="T79" s="105">
        <f>SUM(T80:T204)</f>
        <v>0</v>
      </c>
      <c r="AT79" s="13" t="s">
        <v>68</v>
      </c>
      <c r="AU79" s="13" t="s">
        <v>122</v>
      </c>
      <c r="BK79" s="106">
        <f>SUM(BK80:BK204)</f>
        <v>0</v>
      </c>
    </row>
    <row r="80" spans="2:65" s="1" customFormat="1" ht="16.5" customHeight="1">
      <c r="B80" s="28"/>
      <c r="C80" s="117" t="s">
        <v>77</v>
      </c>
      <c r="D80" s="117" t="s">
        <v>142</v>
      </c>
      <c r="E80" s="118" t="s">
        <v>251</v>
      </c>
      <c r="F80" s="119" t="s">
        <v>252</v>
      </c>
      <c r="G80" s="120" t="s">
        <v>253</v>
      </c>
      <c r="H80" s="121">
        <v>23.198</v>
      </c>
      <c r="I80" s="122"/>
      <c r="J80" s="123">
        <f>ROUND(I80*H80,2)</f>
        <v>0</v>
      </c>
      <c r="K80" s="119" t="s">
        <v>146</v>
      </c>
      <c r="L80" s="28"/>
      <c r="M80" s="124" t="s">
        <v>19</v>
      </c>
      <c r="N80" s="125" t="s">
        <v>40</v>
      </c>
      <c r="P80" s="126">
        <f>O80*H80</f>
        <v>0</v>
      </c>
      <c r="Q80" s="126">
        <v>0</v>
      </c>
      <c r="R80" s="126">
        <f>Q80*H80</f>
        <v>0</v>
      </c>
      <c r="S80" s="126">
        <v>0</v>
      </c>
      <c r="T80" s="127">
        <f>S80*H80</f>
        <v>0</v>
      </c>
      <c r="AR80" s="128" t="s">
        <v>147</v>
      </c>
      <c r="AT80" s="128" t="s">
        <v>142</v>
      </c>
      <c r="AU80" s="128" t="s">
        <v>69</v>
      </c>
      <c r="AY80" s="13" t="s">
        <v>141</v>
      </c>
      <c r="BE80" s="129">
        <f>IF(N80="základní",J80,0)</f>
        <v>0</v>
      </c>
      <c r="BF80" s="129">
        <f>IF(N80="snížená",J80,0)</f>
        <v>0</v>
      </c>
      <c r="BG80" s="129">
        <f>IF(N80="zákl. přenesená",J80,0)</f>
        <v>0</v>
      </c>
      <c r="BH80" s="129">
        <f>IF(N80="sníž. přenesená",J80,0)</f>
        <v>0</v>
      </c>
      <c r="BI80" s="129">
        <f>IF(N80="nulová",J80,0)</f>
        <v>0</v>
      </c>
      <c r="BJ80" s="13" t="s">
        <v>77</v>
      </c>
      <c r="BK80" s="129">
        <f>ROUND(I80*H80,2)</f>
        <v>0</v>
      </c>
      <c r="BL80" s="13" t="s">
        <v>147</v>
      </c>
      <c r="BM80" s="128" t="s">
        <v>79</v>
      </c>
    </row>
    <row r="81" spans="2:65" s="1" customFormat="1" ht="19.5">
      <c r="B81" s="28"/>
      <c r="D81" s="130" t="s">
        <v>148</v>
      </c>
      <c r="F81" s="131" t="s">
        <v>254</v>
      </c>
      <c r="I81" s="132"/>
      <c r="L81" s="28"/>
      <c r="M81" s="133"/>
      <c r="T81" s="49"/>
      <c r="AT81" s="13" t="s">
        <v>148</v>
      </c>
      <c r="AU81" s="13" t="s">
        <v>69</v>
      </c>
    </row>
    <row r="82" spans="2:65" s="1" customFormat="1" ht="19.5">
      <c r="B82" s="28"/>
      <c r="D82" s="130" t="s">
        <v>150</v>
      </c>
      <c r="F82" s="134" t="s">
        <v>151</v>
      </c>
      <c r="I82" s="132"/>
      <c r="L82" s="28"/>
      <c r="M82" s="133"/>
      <c r="T82" s="49"/>
      <c r="AT82" s="13" t="s">
        <v>150</v>
      </c>
      <c r="AU82" s="13" t="s">
        <v>69</v>
      </c>
    </row>
    <row r="83" spans="2:65" s="1" customFormat="1" ht="16.5" customHeight="1">
      <c r="B83" s="28"/>
      <c r="C83" s="117" t="s">
        <v>79</v>
      </c>
      <c r="D83" s="117" t="s">
        <v>142</v>
      </c>
      <c r="E83" s="118" t="s">
        <v>154</v>
      </c>
      <c r="F83" s="119" t="s">
        <v>155</v>
      </c>
      <c r="G83" s="120" t="s">
        <v>253</v>
      </c>
      <c r="H83" s="121">
        <v>18.829999999999998</v>
      </c>
      <c r="I83" s="122"/>
      <c r="J83" s="123">
        <f>ROUND(I83*H83,2)</f>
        <v>0</v>
      </c>
      <c r="K83" s="119" t="s">
        <v>146</v>
      </c>
      <c r="L83" s="28"/>
      <c r="M83" s="124" t="s">
        <v>19</v>
      </c>
      <c r="N83" s="125" t="s">
        <v>40</v>
      </c>
      <c r="P83" s="126">
        <f>O83*H83</f>
        <v>0</v>
      </c>
      <c r="Q83" s="126">
        <v>0</v>
      </c>
      <c r="R83" s="126">
        <f>Q83*H83</f>
        <v>0</v>
      </c>
      <c r="S83" s="126">
        <v>0</v>
      </c>
      <c r="T83" s="127">
        <f>S83*H83</f>
        <v>0</v>
      </c>
      <c r="AR83" s="128" t="s">
        <v>147</v>
      </c>
      <c r="AT83" s="128" t="s">
        <v>142</v>
      </c>
      <c r="AU83" s="128" t="s">
        <v>69</v>
      </c>
      <c r="AY83" s="13" t="s">
        <v>141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3" t="s">
        <v>77</v>
      </c>
      <c r="BK83" s="129">
        <f>ROUND(I83*H83,2)</f>
        <v>0</v>
      </c>
      <c r="BL83" s="13" t="s">
        <v>147</v>
      </c>
      <c r="BM83" s="128" t="s">
        <v>147</v>
      </c>
    </row>
    <row r="84" spans="2:65" s="1" customFormat="1" ht="19.5">
      <c r="B84" s="28"/>
      <c r="D84" s="130" t="s">
        <v>148</v>
      </c>
      <c r="F84" s="131" t="s">
        <v>156</v>
      </c>
      <c r="I84" s="132"/>
      <c r="L84" s="28"/>
      <c r="M84" s="133"/>
      <c r="T84" s="49"/>
      <c r="AT84" s="13" t="s">
        <v>148</v>
      </c>
      <c r="AU84" s="13" t="s">
        <v>69</v>
      </c>
    </row>
    <row r="85" spans="2:65" s="1" customFormat="1" ht="19.5">
      <c r="B85" s="28"/>
      <c r="D85" s="130" t="s">
        <v>150</v>
      </c>
      <c r="F85" s="134" t="s">
        <v>157</v>
      </c>
      <c r="I85" s="132"/>
      <c r="L85" s="28"/>
      <c r="M85" s="133"/>
      <c r="T85" s="49"/>
      <c r="AT85" s="13" t="s">
        <v>150</v>
      </c>
      <c r="AU85" s="13" t="s">
        <v>69</v>
      </c>
    </row>
    <row r="86" spans="2:65" s="1" customFormat="1" ht="16.5" customHeight="1">
      <c r="B86" s="28"/>
      <c r="C86" s="135" t="s">
        <v>255</v>
      </c>
      <c r="D86" s="135" t="s">
        <v>171</v>
      </c>
      <c r="E86" s="136" t="s">
        <v>256</v>
      </c>
      <c r="F86" s="137" t="s">
        <v>257</v>
      </c>
      <c r="G86" s="138" t="s">
        <v>258</v>
      </c>
      <c r="H86" s="139">
        <v>0.47499999999999998</v>
      </c>
      <c r="I86" s="140"/>
      <c r="J86" s="141">
        <f>ROUND(I86*H86,2)</f>
        <v>0</v>
      </c>
      <c r="K86" s="137" t="s">
        <v>146</v>
      </c>
      <c r="L86" s="142"/>
      <c r="M86" s="143" t="s">
        <v>19</v>
      </c>
      <c r="N86" s="144" t="s">
        <v>40</v>
      </c>
      <c r="P86" s="126">
        <f>O86*H86</f>
        <v>0</v>
      </c>
      <c r="Q86" s="126">
        <v>1</v>
      </c>
      <c r="R86" s="126">
        <f>Q86*H86</f>
        <v>0.47499999999999998</v>
      </c>
      <c r="S86" s="126">
        <v>0</v>
      </c>
      <c r="T86" s="127">
        <f>S86*H86</f>
        <v>0</v>
      </c>
      <c r="AR86" s="128" t="s">
        <v>169</v>
      </c>
      <c r="AT86" s="128" t="s">
        <v>171</v>
      </c>
      <c r="AU86" s="128" t="s">
        <v>69</v>
      </c>
      <c r="AY86" s="13" t="s">
        <v>141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3" t="s">
        <v>77</v>
      </c>
      <c r="BK86" s="129">
        <f>ROUND(I86*H86,2)</f>
        <v>0</v>
      </c>
      <c r="BL86" s="13" t="s">
        <v>147</v>
      </c>
      <c r="BM86" s="128" t="s">
        <v>259</v>
      </c>
    </row>
    <row r="87" spans="2:65" s="1" customFormat="1" ht="11.25">
      <c r="B87" s="28"/>
      <c r="D87" s="130" t="s">
        <v>148</v>
      </c>
      <c r="F87" s="131" t="s">
        <v>257</v>
      </c>
      <c r="I87" s="132"/>
      <c r="L87" s="28"/>
      <c r="M87" s="133"/>
      <c r="T87" s="49"/>
      <c r="AT87" s="13" t="s">
        <v>148</v>
      </c>
      <c r="AU87" s="13" t="s">
        <v>69</v>
      </c>
    </row>
    <row r="88" spans="2:65" s="1" customFormat="1" ht="16.5" customHeight="1">
      <c r="B88" s="28"/>
      <c r="C88" s="135" t="s">
        <v>147</v>
      </c>
      <c r="D88" s="135" t="s">
        <v>171</v>
      </c>
      <c r="E88" s="136" t="s">
        <v>260</v>
      </c>
      <c r="F88" s="137" t="s">
        <v>261</v>
      </c>
      <c r="G88" s="138" t="s">
        <v>258</v>
      </c>
      <c r="H88" s="139">
        <v>0.47499999999999998</v>
      </c>
      <c r="I88" s="140"/>
      <c r="J88" s="141">
        <f>ROUND(I88*H88,2)</f>
        <v>0</v>
      </c>
      <c r="K88" s="137" t="s">
        <v>146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0.47499999999999998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69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262</v>
      </c>
    </row>
    <row r="89" spans="2:65" s="1" customFormat="1" ht="11.25">
      <c r="B89" s="28"/>
      <c r="D89" s="130" t="s">
        <v>148</v>
      </c>
      <c r="F89" s="131" t="s">
        <v>261</v>
      </c>
      <c r="I89" s="132"/>
      <c r="L89" s="28"/>
      <c r="M89" s="133"/>
      <c r="T89" s="49"/>
      <c r="AT89" s="13" t="s">
        <v>148</v>
      </c>
      <c r="AU89" s="13" t="s">
        <v>69</v>
      </c>
    </row>
    <row r="90" spans="2:65" s="1" customFormat="1" ht="16.5" customHeight="1">
      <c r="B90" s="28"/>
      <c r="C90" s="135" t="s">
        <v>170</v>
      </c>
      <c r="D90" s="135" t="s">
        <v>171</v>
      </c>
      <c r="E90" s="136" t="s">
        <v>263</v>
      </c>
      <c r="F90" s="137" t="s">
        <v>264</v>
      </c>
      <c r="G90" s="138" t="s">
        <v>253</v>
      </c>
      <c r="H90" s="139">
        <v>4.7519999999999998</v>
      </c>
      <c r="I90" s="140"/>
      <c r="J90" s="141">
        <f>ROUND(I90*H90,2)</f>
        <v>0</v>
      </c>
      <c r="K90" s="137" t="s">
        <v>146</v>
      </c>
      <c r="L90" s="142"/>
      <c r="M90" s="143" t="s">
        <v>19</v>
      </c>
      <c r="N90" s="144" t="s">
        <v>40</v>
      </c>
      <c r="P90" s="126">
        <f>O90*H90</f>
        <v>0</v>
      </c>
      <c r="Q90" s="126">
        <v>2.4289999999999998</v>
      </c>
      <c r="R90" s="126">
        <f>Q90*H90</f>
        <v>11.542607999999998</v>
      </c>
      <c r="S90" s="126">
        <v>0</v>
      </c>
      <c r="T90" s="127">
        <f>S90*H90</f>
        <v>0</v>
      </c>
      <c r="AR90" s="128" t="s">
        <v>169</v>
      </c>
      <c r="AT90" s="128" t="s">
        <v>171</v>
      </c>
      <c r="AU90" s="128" t="s">
        <v>69</v>
      </c>
      <c r="AY90" s="13" t="s">
        <v>141</v>
      </c>
      <c r="BE90" s="129">
        <f>IF(N90="základní",J90,0)</f>
        <v>0</v>
      </c>
      <c r="BF90" s="129">
        <f>IF(N90="snížená",J90,0)</f>
        <v>0</v>
      </c>
      <c r="BG90" s="129">
        <f>IF(N90="zákl. přenesená",J90,0)</f>
        <v>0</v>
      </c>
      <c r="BH90" s="129">
        <f>IF(N90="sníž. přenesená",J90,0)</f>
        <v>0</v>
      </c>
      <c r="BI90" s="129">
        <f>IF(N90="nulová",J90,0)</f>
        <v>0</v>
      </c>
      <c r="BJ90" s="13" t="s">
        <v>77</v>
      </c>
      <c r="BK90" s="129">
        <f>ROUND(I90*H90,2)</f>
        <v>0</v>
      </c>
      <c r="BL90" s="13" t="s">
        <v>147</v>
      </c>
      <c r="BM90" s="128" t="s">
        <v>265</v>
      </c>
    </row>
    <row r="91" spans="2:65" s="1" customFormat="1" ht="11.25">
      <c r="B91" s="28"/>
      <c r="D91" s="130" t="s">
        <v>148</v>
      </c>
      <c r="F91" s="131" t="s">
        <v>264</v>
      </c>
      <c r="I91" s="132"/>
      <c r="L91" s="28"/>
      <c r="M91" s="133"/>
      <c r="T91" s="49"/>
      <c r="AT91" s="13" t="s">
        <v>148</v>
      </c>
      <c r="AU91" s="13" t="s">
        <v>69</v>
      </c>
    </row>
    <row r="92" spans="2:65" s="1" customFormat="1" ht="16.5" customHeight="1">
      <c r="B92" s="28"/>
      <c r="C92" s="117" t="s">
        <v>164</v>
      </c>
      <c r="D92" s="117" t="s">
        <v>142</v>
      </c>
      <c r="E92" s="118" t="s">
        <v>266</v>
      </c>
      <c r="F92" s="119" t="s">
        <v>267</v>
      </c>
      <c r="G92" s="120" t="s">
        <v>253</v>
      </c>
      <c r="H92" s="121">
        <v>4.7519999999999998</v>
      </c>
      <c r="I92" s="122"/>
      <c r="J92" s="123">
        <f>ROUND(I92*H92,2)</f>
        <v>0</v>
      </c>
      <c r="K92" s="119" t="s">
        <v>19</v>
      </c>
      <c r="L92" s="28"/>
      <c r="M92" s="124" t="s">
        <v>19</v>
      </c>
      <c r="N92" s="125" t="s">
        <v>40</v>
      </c>
      <c r="P92" s="126">
        <f>O92*H92</f>
        <v>0</v>
      </c>
      <c r="Q92" s="126">
        <v>0</v>
      </c>
      <c r="R92" s="126">
        <f>Q92*H92</f>
        <v>0</v>
      </c>
      <c r="S92" s="126">
        <v>0</v>
      </c>
      <c r="T92" s="127">
        <f>S92*H92</f>
        <v>0</v>
      </c>
      <c r="AR92" s="128" t="s">
        <v>147</v>
      </c>
      <c r="AT92" s="128" t="s">
        <v>142</v>
      </c>
      <c r="AU92" s="128" t="s">
        <v>69</v>
      </c>
      <c r="AY92" s="13" t="s">
        <v>141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3" t="s">
        <v>77</v>
      </c>
      <c r="BK92" s="129">
        <f>ROUND(I92*H92,2)</f>
        <v>0</v>
      </c>
      <c r="BL92" s="13" t="s">
        <v>147</v>
      </c>
      <c r="BM92" s="128" t="s">
        <v>8</v>
      </c>
    </row>
    <row r="93" spans="2:65" s="1" customFormat="1" ht="11.25">
      <c r="B93" s="28"/>
      <c r="D93" s="130" t="s">
        <v>148</v>
      </c>
      <c r="F93" s="131" t="s">
        <v>267</v>
      </c>
      <c r="I93" s="132"/>
      <c r="L93" s="28"/>
      <c r="M93" s="133"/>
      <c r="T93" s="49"/>
      <c r="AT93" s="13" t="s">
        <v>148</v>
      </c>
      <c r="AU93" s="13" t="s">
        <v>69</v>
      </c>
    </row>
    <row r="94" spans="2:65" s="1" customFormat="1" ht="39">
      <c r="B94" s="28"/>
      <c r="D94" s="130" t="s">
        <v>152</v>
      </c>
      <c r="F94" s="134" t="s">
        <v>268</v>
      </c>
      <c r="I94" s="132"/>
      <c r="L94" s="28"/>
      <c r="M94" s="133"/>
      <c r="T94" s="49"/>
      <c r="AT94" s="13" t="s">
        <v>152</v>
      </c>
      <c r="AU94" s="13" t="s">
        <v>69</v>
      </c>
    </row>
    <row r="95" spans="2:65" s="1" customFormat="1" ht="16.5" customHeight="1">
      <c r="B95" s="28"/>
      <c r="C95" s="117" t="s">
        <v>169</v>
      </c>
      <c r="D95" s="117" t="s">
        <v>142</v>
      </c>
      <c r="E95" s="118" t="s">
        <v>269</v>
      </c>
      <c r="F95" s="119" t="s">
        <v>270</v>
      </c>
      <c r="G95" s="120" t="s">
        <v>271</v>
      </c>
      <c r="H95" s="121">
        <v>0.64</v>
      </c>
      <c r="I95" s="122"/>
      <c r="J95" s="123">
        <f>ROUND(I95*H95,2)</f>
        <v>0</v>
      </c>
      <c r="K95" s="119" t="s">
        <v>19</v>
      </c>
      <c r="L95" s="28"/>
      <c r="M95" s="124" t="s">
        <v>19</v>
      </c>
      <c r="N95" s="125" t="s">
        <v>40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128" t="s">
        <v>147</v>
      </c>
      <c r="AT95" s="128" t="s">
        <v>142</v>
      </c>
      <c r="AU95" s="128" t="s">
        <v>69</v>
      </c>
      <c r="AY95" s="13" t="s">
        <v>141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3" t="s">
        <v>77</v>
      </c>
      <c r="BK95" s="129">
        <f>ROUND(I95*H95,2)</f>
        <v>0</v>
      </c>
      <c r="BL95" s="13" t="s">
        <v>147</v>
      </c>
      <c r="BM95" s="128" t="s">
        <v>183</v>
      </c>
    </row>
    <row r="96" spans="2:65" s="1" customFormat="1" ht="11.25">
      <c r="B96" s="28"/>
      <c r="D96" s="130" t="s">
        <v>148</v>
      </c>
      <c r="F96" s="131" t="s">
        <v>270</v>
      </c>
      <c r="I96" s="132"/>
      <c r="L96" s="28"/>
      <c r="M96" s="133"/>
      <c r="T96" s="49"/>
      <c r="AT96" s="13" t="s">
        <v>148</v>
      </c>
      <c r="AU96" s="13" t="s">
        <v>69</v>
      </c>
    </row>
    <row r="97" spans="2:65" s="1" customFormat="1" ht="16.5" customHeight="1">
      <c r="B97" s="28"/>
      <c r="C97" s="135" t="s">
        <v>187</v>
      </c>
      <c r="D97" s="135" t="s">
        <v>171</v>
      </c>
      <c r="E97" s="136" t="s">
        <v>272</v>
      </c>
      <c r="F97" s="137" t="s">
        <v>273</v>
      </c>
      <c r="G97" s="138" t="s">
        <v>274</v>
      </c>
      <c r="H97" s="139">
        <v>2</v>
      </c>
      <c r="I97" s="140"/>
      <c r="J97" s="141">
        <f>ROUND(I97*H97,2)</f>
        <v>0</v>
      </c>
      <c r="K97" s="137" t="s">
        <v>19</v>
      </c>
      <c r="L97" s="142"/>
      <c r="M97" s="143" t="s">
        <v>19</v>
      </c>
      <c r="N97" s="144" t="s">
        <v>40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69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186</v>
      </c>
    </row>
    <row r="98" spans="2:65" s="1" customFormat="1" ht="11.25">
      <c r="B98" s="28"/>
      <c r="D98" s="130" t="s">
        <v>148</v>
      </c>
      <c r="F98" s="131" t="s">
        <v>273</v>
      </c>
      <c r="I98" s="132"/>
      <c r="L98" s="28"/>
      <c r="M98" s="133"/>
      <c r="T98" s="49"/>
      <c r="AT98" s="13" t="s">
        <v>148</v>
      </c>
      <c r="AU98" s="13" t="s">
        <v>69</v>
      </c>
    </row>
    <row r="99" spans="2:65" s="1" customFormat="1" ht="16.5" customHeight="1">
      <c r="B99" s="28"/>
      <c r="C99" s="117" t="s">
        <v>198</v>
      </c>
      <c r="D99" s="117" t="s">
        <v>142</v>
      </c>
      <c r="E99" s="118" t="s">
        <v>275</v>
      </c>
      <c r="F99" s="119" t="s">
        <v>276</v>
      </c>
      <c r="G99" s="120" t="s">
        <v>253</v>
      </c>
      <c r="H99" s="121">
        <v>1.8</v>
      </c>
      <c r="I99" s="122"/>
      <c r="J99" s="123">
        <f>ROUND(I99*H99,2)</f>
        <v>0</v>
      </c>
      <c r="K99" s="119" t="s">
        <v>19</v>
      </c>
      <c r="L99" s="28"/>
      <c r="M99" s="124" t="s">
        <v>19</v>
      </c>
      <c r="N99" s="125" t="s">
        <v>40</v>
      </c>
      <c r="P99" s="126">
        <f>O99*H99</f>
        <v>0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128" t="s">
        <v>147</v>
      </c>
      <c r="AT99" s="128" t="s">
        <v>142</v>
      </c>
      <c r="AU99" s="128" t="s">
        <v>69</v>
      </c>
      <c r="AY99" s="13" t="s">
        <v>141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13" t="s">
        <v>77</v>
      </c>
      <c r="BK99" s="129">
        <f>ROUND(I99*H99,2)</f>
        <v>0</v>
      </c>
      <c r="BL99" s="13" t="s">
        <v>147</v>
      </c>
      <c r="BM99" s="128" t="s">
        <v>191</v>
      </c>
    </row>
    <row r="100" spans="2:65" s="1" customFormat="1" ht="11.25">
      <c r="B100" s="28"/>
      <c r="D100" s="130" t="s">
        <v>148</v>
      </c>
      <c r="F100" s="131" t="s">
        <v>276</v>
      </c>
      <c r="I100" s="132"/>
      <c r="L100" s="28"/>
      <c r="M100" s="133"/>
      <c r="T100" s="49"/>
      <c r="AT100" s="13" t="s">
        <v>148</v>
      </c>
      <c r="AU100" s="13" t="s">
        <v>69</v>
      </c>
    </row>
    <row r="101" spans="2:65" s="1" customFormat="1" ht="16.5" customHeight="1">
      <c r="B101" s="28"/>
      <c r="C101" s="117" t="s">
        <v>8</v>
      </c>
      <c r="D101" s="117" t="s">
        <v>142</v>
      </c>
      <c r="E101" s="118" t="s">
        <v>277</v>
      </c>
      <c r="F101" s="119" t="s">
        <v>278</v>
      </c>
      <c r="G101" s="120" t="s">
        <v>271</v>
      </c>
      <c r="H101" s="121">
        <v>10</v>
      </c>
      <c r="I101" s="122"/>
      <c r="J101" s="123">
        <f>ROUND(I101*H101,2)</f>
        <v>0</v>
      </c>
      <c r="K101" s="119" t="s">
        <v>146</v>
      </c>
      <c r="L101" s="28"/>
      <c r="M101" s="124" t="s">
        <v>19</v>
      </c>
      <c r="N101" s="125" t="s">
        <v>40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128" t="s">
        <v>147</v>
      </c>
      <c r="AT101" s="128" t="s">
        <v>142</v>
      </c>
      <c r="AU101" s="128" t="s">
        <v>69</v>
      </c>
      <c r="AY101" s="13" t="s">
        <v>141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3" t="s">
        <v>77</v>
      </c>
      <c r="BK101" s="129">
        <f>ROUND(I101*H101,2)</f>
        <v>0</v>
      </c>
      <c r="BL101" s="13" t="s">
        <v>147</v>
      </c>
      <c r="BM101" s="128" t="s">
        <v>197</v>
      </c>
    </row>
    <row r="102" spans="2:65" s="1" customFormat="1" ht="19.5">
      <c r="B102" s="28"/>
      <c r="D102" s="130" t="s">
        <v>148</v>
      </c>
      <c r="F102" s="131" t="s">
        <v>279</v>
      </c>
      <c r="I102" s="132"/>
      <c r="L102" s="28"/>
      <c r="M102" s="133"/>
      <c r="T102" s="49"/>
      <c r="AT102" s="13" t="s">
        <v>148</v>
      </c>
      <c r="AU102" s="13" t="s">
        <v>69</v>
      </c>
    </row>
    <row r="103" spans="2:65" s="1" customFormat="1" ht="19.5">
      <c r="B103" s="28"/>
      <c r="D103" s="130" t="s">
        <v>150</v>
      </c>
      <c r="F103" s="134" t="s">
        <v>280</v>
      </c>
      <c r="I103" s="132"/>
      <c r="L103" s="28"/>
      <c r="M103" s="133"/>
      <c r="T103" s="49"/>
      <c r="AT103" s="13" t="s">
        <v>150</v>
      </c>
      <c r="AU103" s="13" t="s">
        <v>69</v>
      </c>
    </row>
    <row r="104" spans="2:65" s="1" customFormat="1" ht="16.5" customHeight="1">
      <c r="B104" s="28"/>
      <c r="C104" s="117" t="s">
        <v>205</v>
      </c>
      <c r="D104" s="117" t="s">
        <v>142</v>
      </c>
      <c r="E104" s="118" t="s">
        <v>281</v>
      </c>
      <c r="F104" s="119" t="s">
        <v>282</v>
      </c>
      <c r="G104" s="120" t="s">
        <v>271</v>
      </c>
      <c r="H104" s="121">
        <v>10</v>
      </c>
      <c r="I104" s="122"/>
      <c r="J104" s="123">
        <f>ROUND(I104*H104,2)</f>
        <v>0</v>
      </c>
      <c r="K104" s="119" t="s">
        <v>146</v>
      </c>
      <c r="L104" s="28"/>
      <c r="M104" s="124" t="s">
        <v>19</v>
      </c>
      <c r="N104" s="125" t="s">
        <v>40</v>
      </c>
      <c r="P104" s="126">
        <f>O104*H104</f>
        <v>0</v>
      </c>
      <c r="Q104" s="126">
        <v>0</v>
      </c>
      <c r="R104" s="126">
        <f>Q104*H104</f>
        <v>0</v>
      </c>
      <c r="S104" s="126">
        <v>0</v>
      </c>
      <c r="T104" s="127">
        <f>S104*H104</f>
        <v>0</v>
      </c>
      <c r="AR104" s="128" t="s">
        <v>147</v>
      </c>
      <c r="AT104" s="128" t="s">
        <v>142</v>
      </c>
      <c r="AU104" s="128" t="s">
        <v>69</v>
      </c>
      <c r="AY104" s="13" t="s">
        <v>141</v>
      </c>
      <c r="BE104" s="129">
        <f>IF(N104="základní",J104,0)</f>
        <v>0</v>
      </c>
      <c r="BF104" s="129">
        <f>IF(N104="snížená",J104,0)</f>
        <v>0</v>
      </c>
      <c r="BG104" s="129">
        <f>IF(N104="zákl. přenesená",J104,0)</f>
        <v>0</v>
      </c>
      <c r="BH104" s="129">
        <f>IF(N104="sníž. přenesená",J104,0)</f>
        <v>0</v>
      </c>
      <c r="BI104" s="129">
        <f>IF(N104="nulová",J104,0)</f>
        <v>0</v>
      </c>
      <c r="BJ104" s="13" t="s">
        <v>77</v>
      </c>
      <c r="BK104" s="129">
        <f>ROUND(I104*H104,2)</f>
        <v>0</v>
      </c>
      <c r="BL104" s="13" t="s">
        <v>147</v>
      </c>
      <c r="BM104" s="128" t="s">
        <v>201</v>
      </c>
    </row>
    <row r="105" spans="2:65" s="1" customFormat="1" ht="19.5">
      <c r="B105" s="28"/>
      <c r="D105" s="130" t="s">
        <v>148</v>
      </c>
      <c r="F105" s="131" t="s">
        <v>283</v>
      </c>
      <c r="I105" s="132"/>
      <c r="L105" s="28"/>
      <c r="M105" s="133"/>
      <c r="T105" s="49"/>
      <c r="AT105" s="13" t="s">
        <v>148</v>
      </c>
      <c r="AU105" s="13" t="s">
        <v>69</v>
      </c>
    </row>
    <row r="106" spans="2:65" s="1" customFormat="1" ht="29.25">
      <c r="B106" s="28"/>
      <c r="D106" s="130" t="s">
        <v>150</v>
      </c>
      <c r="F106" s="134" t="s">
        <v>284</v>
      </c>
      <c r="I106" s="132"/>
      <c r="L106" s="28"/>
      <c r="M106" s="133"/>
      <c r="T106" s="49"/>
      <c r="AT106" s="13" t="s">
        <v>150</v>
      </c>
      <c r="AU106" s="13" t="s">
        <v>69</v>
      </c>
    </row>
    <row r="107" spans="2:65" s="1" customFormat="1" ht="16.5" customHeight="1">
      <c r="B107" s="28"/>
      <c r="C107" s="135" t="s">
        <v>183</v>
      </c>
      <c r="D107" s="135" t="s">
        <v>171</v>
      </c>
      <c r="E107" s="136" t="s">
        <v>260</v>
      </c>
      <c r="F107" s="137" t="s">
        <v>261</v>
      </c>
      <c r="G107" s="138" t="s">
        <v>258</v>
      </c>
      <c r="H107" s="139">
        <v>1.05</v>
      </c>
      <c r="I107" s="140"/>
      <c r="J107" s="141">
        <f>ROUND(I107*H107,2)</f>
        <v>0</v>
      </c>
      <c r="K107" s="137" t="s">
        <v>146</v>
      </c>
      <c r="L107" s="142"/>
      <c r="M107" s="143" t="s">
        <v>19</v>
      </c>
      <c r="N107" s="144" t="s">
        <v>40</v>
      </c>
      <c r="P107" s="126">
        <f>O107*H107</f>
        <v>0</v>
      </c>
      <c r="Q107" s="126">
        <v>1</v>
      </c>
      <c r="R107" s="126">
        <f>Q107*H107</f>
        <v>1.05</v>
      </c>
      <c r="S107" s="126">
        <v>0</v>
      </c>
      <c r="T107" s="127">
        <f>S107*H107</f>
        <v>0</v>
      </c>
      <c r="AR107" s="128" t="s">
        <v>169</v>
      </c>
      <c r="AT107" s="128" t="s">
        <v>171</v>
      </c>
      <c r="AU107" s="128" t="s">
        <v>69</v>
      </c>
      <c r="AY107" s="13" t="s">
        <v>141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3" t="s">
        <v>77</v>
      </c>
      <c r="BK107" s="129">
        <f>ROUND(I107*H107,2)</f>
        <v>0</v>
      </c>
      <c r="BL107" s="13" t="s">
        <v>147</v>
      </c>
      <c r="BM107" s="128" t="s">
        <v>204</v>
      </c>
    </row>
    <row r="108" spans="2:65" s="1" customFormat="1" ht="11.25">
      <c r="B108" s="28"/>
      <c r="D108" s="130" t="s">
        <v>148</v>
      </c>
      <c r="F108" s="131" t="s">
        <v>261</v>
      </c>
      <c r="I108" s="132"/>
      <c r="L108" s="28"/>
      <c r="M108" s="133"/>
      <c r="T108" s="49"/>
      <c r="AT108" s="13" t="s">
        <v>148</v>
      </c>
      <c r="AU108" s="13" t="s">
        <v>69</v>
      </c>
    </row>
    <row r="109" spans="2:65" s="1" customFormat="1" ht="16.5" customHeight="1">
      <c r="B109" s="28"/>
      <c r="C109" s="117" t="s">
        <v>212</v>
      </c>
      <c r="D109" s="117" t="s">
        <v>142</v>
      </c>
      <c r="E109" s="118" t="s">
        <v>285</v>
      </c>
      <c r="F109" s="119" t="s">
        <v>286</v>
      </c>
      <c r="G109" s="120" t="s">
        <v>243</v>
      </c>
      <c r="H109" s="121">
        <v>8</v>
      </c>
      <c r="I109" s="122"/>
      <c r="J109" s="123">
        <f>ROUND(I109*H109,2)</f>
        <v>0</v>
      </c>
      <c r="K109" s="119" t="s">
        <v>19</v>
      </c>
      <c r="L109" s="28"/>
      <c r="M109" s="124" t="s">
        <v>19</v>
      </c>
      <c r="N109" s="125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147</v>
      </c>
      <c r="AT109" s="128" t="s">
        <v>142</v>
      </c>
      <c r="AU109" s="128" t="s">
        <v>69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208</v>
      </c>
    </row>
    <row r="110" spans="2:65" s="1" customFormat="1" ht="11.25">
      <c r="B110" s="28"/>
      <c r="D110" s="130" t="s">
        <v>148</v>
      </c>
      <c r="F110" s="131" t="s">
        <v>286</v>
      </c>
      <c r="I110" s="132"/>
      <c r="L110" s="28"/>
      <c r="M110" s="133"/>
      <c r="T110" s="49"/>
      <c r="AT110" s="13" t="s">
        <v>148</v>
      </c>
      <c r="AU110" s="13" t="s">
        <v>69</v>
      </c>
    </row>
    <row r="111" spans="2:65" s="1" customFormat="1" ht="16.5" customHeight="1">
      <c r="B111" s="28"/>
      <c r="C111" s="117" t="s">
        <v>186</v>
      </c>
      <c r="D111" s="117" t="s">
        <v>142</v>
      </c>
      <c r="E111" s="118" t="s">
        <v>287</v>
      </c>
      <c r="F111" s="119" t="s">
        <v>288</v>
      </c>
      <c r="G111" s="120" t="s">
        <v>174</v>
      </c>
      <c r="H111" s="121">
        <v>35</v>
      </c>
      <c r="I111" s="122"/>
      <c r="J111" s="123">
        <f>ROUND(I111*H111,2)</f>
        <v>0</v>
      </c>
      <c r="K111" s="119" t="s">
        <v>19</v>
      </c>
      <c r="L111" s="28"/>
      <c r="M111" s="124" t="s">
        <v>19</v>
      </c>
      <c r="N111" s="125" t="s">
        <v>40</v>
      </c>
      <c r="P111" s="126">
        <f>O111*H111</f>
        <v>0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128" t="s">
        <v>147</v>
      </c>
      <c r="AT111" s="128" t="s">
        <v>142</v>
      </c>
      <c r="AU111" s="128" t="s">
        <v>69</v>
      </c>
      <c r="AY111" s="13" t="s">
        <v>141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3" t="s">
        <v>77</v>
      </c>
      <c r="BK111" s="129">
        <f>ROUND(I111*H111,2)</f>
        <v>0</v>
      </c>
      <c r="BL111" s="13" t="s">
        <v>147</v>
      </c>
      <c r="BM111" s="128" t="s">
        <v>211</v>
      </c>
    </row>
    <row r="112" spans="2:65" s="1" customFormat="1" ht="11.25">
      <c r="B112" s="28"/>
      <c r="D112" s="130" t="s">
        <v>148</v>
      </c>
      <c r="F112" s="131" t="s">
        <v>288</v>
      </c>
      <c r="I112" s="132"/>
      <c r="L112" s="28"/>
      <c r="M112" s="133"/>
      <c r="T112" s="49"/>
      <c r="AT112" s="13" t="s">
        <v>148</v>
      </c>
      <c r="AU112" s="13" t="s">
        <v>69</v>
      </c>
    </row>
    <row r="113" spans="2:65" s="1" customFormat="1" ht="24.2" customHeight="1">
      <c r="B113" s="28"/>
      <c r="C113" s="117" t="s">
        <v>222</v>
      </c>
      <c r="D113" s="117" t="s">
        <v>142</v>
      </c>
      <c r="E113" s="118" t="s">
        <v>289</v>
      </c>
      <c r="F113" s="119" t="s">
        <v>290</v>
      </c>
      <c r="G113" s="120" t="s">
        <v>258</v>
      </c>
      <c r="H113" s="121">
        <v>3.78</v>
      </c>
      <c r="I113" s="122"/>
      <c r="J113" s="123">
        <f>ROUND(I113*H113,2)</f>
        <v>0</v>
      </c>
      <c r="K113" s="119" t="s">
        <v>146</v>
      </c>
      <c r="L113" s="28"/>
      <c r="M113" s="124" t="s">
        <v>19</v>
      </c>
      <c r="N113" s="125" t="s">
        <v>40</v>
      </c>
      <c r="P113" s="126">
        <f>O113*H113</f>
        <v>0</v>
      </c>
      <c r="Q113" s="126">
        <v>0</v>
      </c>
      <c r="R113" s="126">
        <f>Q113*H113</f>
        <v>0</v>
      </c>
      <c r="S113" s="126">
        <v>0</v>
      </c>
      <c r="T113" s="127">
        <f>S113*H113</f>
        <v>0</v>
      </c>
      <c r="AR113" s="128" t="s">
        <v>147</v>
      </c>
      <c r="AT113" s="128" t="s">
        <v>142</v>
      </c>
      <c r="AU113" s="128" t="s">
        <v>69</v>
      </c>
      <c r="AY113" s="13" t="s">
        <v>141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3" t="s">
        <v>77</v>
      </c>
      <c r="BK113" s="129">
        <f>ROUND(I113*H113,2)</f>
        <v>0</v>
      </c>
      <c r="BL113" s="13" t="s">
        <v>147</v>
      </c>
      <c r="BM113" s="128" t="s">
        <v>215</v>
      </c>
    </row>
    <row r="114" spans="2:65" s="1" customFormat="1" ht="29.25">
      <c r="B114" s="28"/>
      <c r="D114" s="130" t="s">
        <v>148</v>
      </c>
      <c r="F114" s="131" t="s">
        <v>291</v>
      </c>
      <c r="I114" s="132"/>
      <c r="L114" s="28"/>
      <c r="M114" s="133"/>
      <c r="T114" s="49"/>
      <c r="AT114" s="13" t="s">
        <v>148</v>
      </c>
      <c r="AU114" s="13" t="s">
        <v>69</v>
      </c>
    </row>
    <row r="115" spans="2:65" s="1" customFormat="1" ht="29.25">
      <c r="B115" s="28"/>
      <c r="D115" s="130" t="s">
        <v>150</v>
      </c>
      <c r="F115" s="134" t="s">
        <v>292</v>
      </c>
      <c r="I115" s="132"/>
      <c r="L115" s="28"/>
      <c r="M115" s="133"/>
      <c r="T115" s="49"/>
      <c r="AT115" s="13" t="s">
        <v>150</v>
      </c>
      <c r="AU115" s="13" t="s">
        <v>69</v>
      </c>
    </row>
    <row r="116" spans="2:65" s="1" customFormat="1" ht="19.5">
      <c r="B116" s="28"/>
      <c r="D116" s="130" t="s">
        <v>152</v>
      </c>
      <c r="F116" s="134" t="s">
        <v>293</v>
      </c>
      <c r="I116" s="132"/>
      <c r="L116" s="28"/>
      <c r="M116" s="133"/>
      <c r="T116" s="49"/>
      <c r="AT116" s="13" t="s">
        <v>152</v>
      </c>
      <c r="AU116" s="13" t="s">
        <v>69</v>
      </c>
    </row>
    <row r="117" spans="2:65" s="1" customFormat="1" ht="16.5" customHeight="1">
      <c r="B117" s="28"/>
      <c r="C117" s="117" t="s">
        <v>191</v>
      </c>
      <c r="D117" s="117" t="s">
        <v>142</v>
      </c>
      <c r="E117" s="118" t="s">
        <v>234</v>
      </c>
      <c r="F117" s="119" t="s">
        <v>235</v>
      </c>
      <c r="G117" s="120" t="s">
        <v>258</v>
      </c>
      <c r="H117" s="121">
        <v>3.78</v>
      </c>
      <c r="I117" s="122"/>
      <c r="J117" s="123">
        <f>ROUND(I117*H117,2)</f>
        <v>0</v>
      </c>
      <c r="K117" s="119" t="s">
        <v>146</v>
      </c>
      <c r="L117" s="28"/>
      <c r="M117" s="124" t="s">
        <v>19</v>
      </c>
      <c r="N117" s="125" t="s">
        <v>40</v>
      </c>
      <c r="P117" s="126">
        <f>O117*H117</f>
        <v>0</v>
      </c>
      <c r="Q117" s="126">
        <v>0</v>
      </c>
      <c r="R117" s="126">
        <f>Q117*H117</f>
        <v>0</v>
      </c>
      <c r="S117" s="126">
        <v>0</v>
      </c>
      <c r="T117" s="127">
        <f>S117*H117</f>
        <v>0</v>
      </c>
      <c r="AR117" s="128" t="s">
        <v>147</v>
      </c>
      <c r="AT117" s="128" t="s">
        <v>142</v>
      </c>
      <c r="AU117" s="128" t="s">
        <v>69</v>
      </c>
      <c r="AY117" s="13" t="s">
        <v>141</v>
      </c>
      <c r="BE117" s="129">
        <f>IF(N117="základní",J117,0)</f>
        <v>0</v>
      </c>
      <c r="BF117" s="129">
        <f>IF(N117="snížená",J117,0)</f>
        <v>0</v>
      </c>
      <c r="BG117" s="129">
        <f>IF(N117="zákl. přenesená",J117,0)</f>
        <v>0</v>
      </c>
      <c r="BH117" s="129">
        <f>IF(N117="sníž. přenesená",J117,0)</f>
        <v>0</v>
      </c>
      <c r="BI117" s="129">
        <f>IF(N117="nulová",J117,0)</f>
        <v>0</v>
      </c>
      <c r="BJ117" s="13" t="s">
        <v>77</v>
      </c>
      <c r="BK117" s="129">
        <f>ROUND(I117*H117,2)</f>
        <v>0</v>
      </c>
      <c r="BL117" s="13" t="s">
        <v>147</v>
      </c>
      <c r="BM117" s="128" t="s">
        <v>219</v>
      </c>
    </row>
    <row r="118" spans="2:65" s="1" customFormat="1" ht="29.25">
      <c r="B118" s="28"/>
      <c r="D118" s="130" t="s">
        <v>148</v>
      </c>
      <c r="F118" s="131" t="s">
        <v>238</v>
      </c>
      <c r="I118" s="132"/>
      <c r="L118" s="28"/>
      <c r="M118" s="133"/>
      <c r="T118" s="49"/>
      <c r="AT118" s="13" t="s">
        <v>148</v>
      </c>
      <c r="AU118" s="13" t="s">
        <v>69</v>
      </c>
    </row>
    <row r="119" spans="2:65" s="1" customFormat="1" ht="39">
      <c r="B119" s="28"/>
      <c r="D119" s="130" t="s">
        <v>150</v>
      </c>
      <c r="F119" s="134" t="s">
        <v>239</v>
      </c>
      <c r="I119" s="132"/>
      <c r="L119" s="28"/>
      <c r="M119" s="133"/>
      <c r="T119" s="49"/>
      <c r="AT119" s="13" t="s">
        <v>150</v>
      </c>
      <c r="AU119" s="13" t="s">
        <v>69</v>
      </c>
    </row>
    <row r="120" spans="2:65" s="1" customFormat="1" ht="16.5" customHeight="1">
      <c r="B120" s="28"/>
      <c r="C120" s="117" t="s">
        <v>233</v>
      </c>
      <c r="D120" s="117" t="s">
        <v>142</v>
      </c>
      <c r="E120" s="118" t="s">
        <v>294</v>
      </c>
      <c r="F120" s="119" t="s">
        <v>295</v>
      </c>
      <c r="G120" s="120" t="s">
        <v>271</v>
      </c>
      <c r="H120" s="121">
        <v>87.5</v>
      </c>
      <c r="I120" s="122"/>
      <c r="J120" s="123">
        <f>ROUND(I120*H120,2)</f>
        <v>0</v>
      </c>
      <c r="K120" s="119" t="s">
        <v>146</v>
      </c>
      <c r="L120" s="28"/>
      <c r="M120" s="124" t="s">
        <v>19</v>
      </c>
      <c r="N120" s="125" t="s">
        <v>40</v>
      </c>
      <c r="P120" s="126">
        <f>O120*H120</f>
        <v>0</v>
      </c>
      <c r="Q120" s="126">
        <v>0</v>
      </c>
      <c r="R120" s="126">
        <f>Q120*H120</f>
        <v>0</v>
      </c>
      <c r="S120" s="126">
        <v>0</v>
      </c>
      <c r="T120" s="127">
        <f>S120*H120</f>
        <v>0</v>
      </c>
      <c r="AR120" s="128" t="s">
        <v>147</v>
      </c>
      <c r="AT120" s="128" t="s">
        <v>142</v>
      </c>
      <c r="AU120" s="128" t="s">
        <v>69</v>
      </c>
      <c r="AY120" s="13" t="s">
        <v>141</v>
      </c>
      <c r="BE120" s="129">
        <f>IF(N120="základní",J120,0)</f>
        <v>0</v>
      </c>
      <c r="BF120" s="129">
        <f>IF(N120="snížená",J120,0)</f>
        <v>0</v>
      </c>
      <c r="BG120" s="129">
        <f>IF(N120="zákl. přenesená",J120,0)</f>
        <v>0</v>
      </c>
      <c r="BH120" s="129">
        <f>IF(N120="sníž. přenesená",J120,0)</f>
        <v>0</v>
      </c>
      <c r="BI120" s="129">
        <f>IF(N120="nulová",J120,0)</f>
        <v>0</v>
      </c>
      <c r="BJ120" s="13" t="s">
        <v>77</v>
      </c>
      <c r="BK120" s="129">
        <f>ROUND(I120*H120,2)</f>
        <v>0</v>
      </c>
      <c r="BL120" s="13" t="s">
        <v>147</v>
      </c>
      <c r="BM120" s="128" t="s">
        <v>227</v>
      </c>
    </row>
    <row r="121" spans="2:65" s="1" customFormat="1" ht="19.5">
      <c r="B121" s="28"/>
      <c r="D121" s="130" t="s">
        <v>148</v>
      </c>
      <c r="F121" s="131" t="s">
        <v>296</v>
      </c>
      <c r="I121" s="132"/>
      <c r="L121" s="28"/>
      <c r="M121" s="133"/>
      <c r="T121" s="49"/>
      <c r="AT121" s="13" t="s">
        <v>148</v>
      </c>
      <c r="AU121" s="13" t="s">
        <v>69</v>
      </c>
    </row>
    <row r="122" spans="2:65" s="1" customFormat="1" ht="19.5">
      <c r="B122" s="28"/>
      <c r="D122" s="130" t="s">
        <v>150</v>
      </c>
      <c r="F122" s="134" t="s">
        <v>297</v>
      </c>
      <c r="I122" s="132"/>
      <c r="L122" s="28"/>
      <c r="M122" s="133"/>
      <c r="T122" s="49"/>
      <c r="AT122" s="13" t="s">
        <v>150</v>
      </c>
      <c r="AU122" s="13" t="s">
        <v>69</v>
      </c>
    </row>
    <row r="123" spans="2:65" s="1" customFormat="1" ht="16.5" customHeight="1">
      <c r="B123" s="28"/>
      <c r="C123" s="117" t="s">
        <v>197</v>
      </c>
      <c r="D123" s="117" t="s">
        <v>142</v>
      </c>
      <c r="E123" s="118" t="s">
        <v>298</v>
      </c>
      <c r="F123" s="119" t="s">
        <v>299</v>
      </c>
      <c r="G123" s="120" t="s">
        <v>271</v>
      </c>
      <c r="H123" s="121">
        <v>87.5</v>
      </c>
      <c r="I123" s="122"/>
      <c r="J123" s="123">
        <f>ROUND(I123*H123,2)</f>
        <v>0</v>
      </c>
      <c r="K123" s="119" t="s">
        <v>146</v>
      </c>
      <c r="L123" s="28"/>
      <c r="M123" s="124" t="s">
        <v>19</v>
      </c>
      <c r="N123" s="125" t="s">
        <v>40</v>
      </c>
      <c r="P123" s="126">
        <f>O123*H123</f>
        <v>0</v>
      </c>
      <c r="Q123" s="126">
        <v>0</v>
      </c>
      <c r="R123" s="126">
        <f>Q123*H123</f>
        <v>0</v>
      </c>
      <c r="S123" s="126">
        <v>0</v>
      </c>
      <c r="T123" s="127">
        <f>S123*H123</f>
        <v>0</v>
      </c>
      <c r="AR123" s="128" t="s">
        <v>147</v>
      </c>
      <c r="AT123" s="128" t="s">
        <v>142</v>
      </c>
      <c r="AU123" s="128" t="s">
        <v>69</v>
      </c>
      <c r="AY123" s="13" t="s">
        <v>141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3" t="s">
        <v>77</v>
      </c>
      <c r="BK123" s="129">
        <f>ROUND(I123*H123,2)</f>
        <v>0</v>
      </c>
      <c r="BL123" s="13" t="s">
        <v>147</v>
      </c>
      <c r="BM123" s="128" t="s">
        <v>231</v>
      </c>
    </row>
    <row r="124" spans="2:65" s="1" customFormat="1" ht="19.5">
      <c r="B124" s="28"/>
      <c r="D124" s="130" t="s">
        <v>148</v>
      </c>
      <c r="F124" s="131" t="s">
        <v>300</v>
      </c>
      <c r="I124" s="132"/>
      <c r="L124" s="28"/>
      <c r="M124" s="133"/>
      <c r="T124" s="49"/>
      <c r="AT124" s="13" t="s">
        <v>148</v>
      </c>
      <c r="AU124" s="13" t="s">
        <v>69</v>
      </c>
    </row>
    <row r="125" spans="2:65" s="1" customFormat="1" ht="29.25">
      <c r="B125" s="28"/>
      <c r="D125" s="130" t="s">
        <v>150</v>
      </c>
      <c r="F125" s="134" t="s">
        <v>301</v>
      </c>
      <c r="I125" s="132"/>
      <c r="L125" s="28"/>
      <c r="M125" s="133"/>
      <c r="T125" s="49"/>
      <c r="AT125" s="13" t="s">
        <v>150</v>
      </c>
      <c r="AU125" s="13" t="s">
        <v>69</v>
      </c>
    </row>
    <row r="126" spans="2:65" s="1" customFormat="1" ht="24.2" customHeight="1">
      <c r="B126" s="28"/>
      <c r="C126" s="117" t="s">
        <v>7</v>
      </c>
      <c r="D126" s="117" t="s">
        <v>142</v>
      </c>
      <c r="E126" s="118" t="s">
        <v>302</v>
      </c>
      <c r="F126" s="119" t="s">
        <v>303</v>
      </c>
      <c r="G126" s="120" t="s">
        <v>174</v>
      </c>
      <c r="H126" s="121">
        <v>110</v>
      </c>
      <c r="I126" s="122"/>
      <c r="J126" s="123">
        <f>ROUND(I126*H126,2)</f>
        <v>0</v>
      </c>
      <c r="K126" s="119" t="s">
        <v>19</v>
      </c>
      <c r="L126" s="28"/>
      <c r="M126" s="124" t="s">
        <v>19</v>
      </c>
      <c r="N126" s="125" t="s">
        <v>40</v>
      </c>
      <c r="P126" s="126">
        <f>O126*H126</f>
        <v>0</v>
      </c>
      <c r="Q126" s="126">
        <v>0</v>
      </c>
      <c r="R126" s="126">
        <f>Q126*H126</f>
        <v>0</v>
      </c>
      <c r="S126" s="126">
        <v>0</v>
      </c>
      <c r="T126" s="127">
        <f>S126*H126</f>
        <v>0</v>
      </c>
      <c r="AR126" s="128" t="s">
        <v>147</v>
      </c>
      <c r="AT126" s="128" t="s">
        <v>142</v>
      </c>
      <c r="AU126" s="128" t="s">
        <v>69</v>
      </c>
      <c r="AY126" s="13" t="s">
        <v>141</v>
      </c>
      <c r="BE126" s="129">
        <f>IF(N126="základní",J126,0)</f>
        <v>0</v>
      </c>
      <c r="BF126" s="129">
        <f>IF(N126="snížená",J126,0)</f>
        <v>0</v>
      </c>
      <c r="BG126" s="129">
        <f>IF(N126="zákl. přenesená",J126,0)</f>
        <v>0</v>
      </c>
      <c r="BH126" s="129">
        <f>IF(N126="sníž. přenesená",J126,0)</f>
        <v>0</v>
      </c>
      <c r="BI126" s="129">
        <f>IF(N126="nulová",J126,0)</f>
        <v>0</v>
      </c>
      <c r="BJ126" s="13" t="s">
        <v>77</v>
      </c>
      <c r="BK126" s="129">
        <f>ROUND(I126*H126,2)</f>
        <v>0</v>
      </c>
      <c r="BL126" s="13" t="s">
        <v>147</v>
      </c>
      <c r="BM126" s="128" t="s">
        <v>237</v>
      </c>
    </row>
    <row r="127" spans="2:65" s="1" customFormat="1" ht="19.5">
      <c r="B127" s="28"/>
      <c r="D127" s="130" t="s">
        <v>148</v>
      </c>
      <c r="F127" s="131" t="s">
        <v>303</v>
      </c>
      <c r="I127" s="132"/>
      <c r="L127" s="28"/>
      <c r="M127" s="133"/>
      <c r="T127" s="49"/>
      <c r="AT127" s="13" t="s">
        <v>148</v>
      </c>
      <c r="AU127" s="13" t="s">
        <v>69</v>
      </c>
    </row>
    <row r="128" spans="2:65" s="1" customFormat="1" ht="16.5" customHeight="1">
      <c r="B128" s="28"/>
      <c r="C128" s="135" t="s">
        <v>201</v>
      </c>
      <c r="D128" s="135" t="s">
        <v>171</v>
      </c>
      <c r="E128" s="136" t="s">
        <v>304</v>
      </c>
      <c r="F128" s="137" t="s">
        <v>305</v>
      </c>
      <c r="G128" s="138" t="s">
        <v>174</v>
      </c>
      <c r="H128" s="139">
        <v>110</v>
      </c>
      <c r="I128" s="140"/>
      <c r="J128" s="141">
        <f>ROUND(I128*H128,2)</f>
        <v>0</v>
      </c>
      <c r="K128" s="137" t="s">
        <v>146</v>
      </c>
      <c r="L128" s="142"/>
      <c r="M128" s="143" t="s">
        <v>19</v>
      </c>
      <c r="N128" s="144" t="s">
        <v>40</v>
      </c>
      <c r="P128" s="126">
        <f>O128*H128</f>
        <v>0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169</v>
      </c>
      <c r="AT128" s="128" t="s">
        <v>171</v>
      </c>
      <c r="AU128" s="128" t="s">
        <v>69</v>
      </c>
      <c r="AY128" s="13" t="s">
        <v>141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3" t="s">
        <v>77</v>
      </c>
      <c r="BK128" s="129">
        <f>ROUND(I128*H128,2)</f>
        <v>0</v>
      </c>
      <c r="BL128" s="13" t="s">
        <v>147</v>
      </c>
      <c r="BM128" s="128" t="s">
        <v>306</v>
      </c>
    </row>
    <row r="129" spans="2:65" s="1" customFormat="1" ht="11.25">
      <c r="B129" s="28"/>
      <c r="D129" s="130" t="s">
        <v>148</v>
      </c>
      <c r="F129" s="131" t="s">
        <v>305</v>
      </c>
      <c r="I129" s="132"/>
      <c r="L129" s="28"/>
      <c r="M129" s="133"/>
      <c r="T129" s="49"/>
      <c r="AT129" s="13" t="s">
        <v>148</v>
      </c>
      <c r="AU129" s="13" t="s">
        <v>69</v>
      </c>
    </row>
    <row r="130" spans="2:65" s="1" customFormat="1" ht="16.5" customHeight="1">
      <c r="B130" s="28"/>
      <c r="C130" s="117" t="s">
        <v>307</v>
      </c>
      <c r="D130" s="117" t="s">
        <v>142</v>
      </c>
      <c r="E130" s="118" t="s">
        <v>308</v>
      </c>
      <c r="F130" s="119" t="s">
        <v>309</v>
      </c>
      <c r="G130" s="120" t="s">
        <v>174</v>
      </c>
      <c r="H130" s="121">
        <v>75</v>
      </c>
      <c r="I130" s="122"/>
      <c r="J130" s="123">
        <f>ROUND(I130*H130,2)</f>
        <v>0</v>
      </c>
      <c r="K130" s="119" t="s">
        <v>146</v>
      </c>
      <c r="L130" s="28"/>
      <c r="M130" s="124" t="s">
        <v>19</v>
      </c>
      <c r="N130" s="125" t="s">
        <v>40</v>
      </c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128" t="s">
        <v>147</v>
      </c>
      <c r="AT130" s="128" t="s">
        <v>142</v>
      </c>
      <c r="AU130" s="128" t="s">
        <v>69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310</v>
      </c>
    </row>
    <row r="131" spans="2:65" s="1" customFormat="1" ht="29.25">
      <c r="B131" s="28"/>
      <c r="D131" s="130" t="s">
        <v>148</v>
      </c>
      <c r="F131" s="131" t="s">
        <v>311</v>
      </c>
      <c r="I131" s="132"/>
      <c r="L131" s="28"/>
      <c r="M131" s="133"/>
      <c r="T131" s="49"/>
      <c r="AT131" s="13" t="s">
        <v>148</v>
      </c>
      <c r="AU131" s="13" t="s">
        <v>69</v>
      </c>
    </row>
    <row r="132" spans="2:65" s="1" customFormat="1" ht="16.5" customHeight="1">
      <c r="B132" s="28"/>
      <c r="C132" s="135" t="s">
        <v>204</v>
      </c>
      <c r="D132" s="135" t="s">
        <v>171</v>
      </c>
      <c r="E132" s="136" t="s">
        <v>312</v>
      </c>
      <c r="F132" s="137" t="s">
        <v>313</v>
      </c>
      <c r="G132" s="138" t="s">
        <v>174</v>
      </c>
      <c r="H132" s="139">
        <v>75</v>
      </c>
      <c r="I132" s="140"/>
      <c r="J132" s="141">
        <f>ROUND(I132*H132,2)</f>
        <v>0</v>
      </c>
      <c r="K132" s="137" t="s">
        <v>146</v>
      </c>
      <c r="L132" s="142"/>
      <c r="M132" s="143" t="s">
        <v>19</v>
      </c>
      <c r="N132" s="144" t="s">
        <v>40</v>
      </c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128" t="s">
        <v>169</v>
      </c>
      <c r="AT132" s="128" t="s">
        <v>171</v>
      </c>
      <c r="AU132" s="128" t="s">
        <v>69</v>
      </c>
      <c r="AY132" s="13" t="s">
        <v>141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77</v>
      </c>
      <c r="BK132" s="129">
        <f>ROUND(I132*H132,2)</f>
        <v>0</v>
      </c>
      <c r="BL132" s="13" t="s">
        <v>147</v>
      </c>
      <c r="BM132" s="128" t="s">
        <v>314</v>
      </c>
    </row>
    <row r="133" spans="2:65" s="1" customFormat="1" ht="11.25">
      <c r="B133" s="28"/>
      <c r="D133" s="130" t="s">
        <v>148</v>
      </c>
      <c r="F133" s="131" t="s">
        <v>313</v>
      </c>
      <c r="I133" s="132"/>
      <c r="L133" s="28"/>
      <c r="M133" s="133"/>
      <c r="T133" s="49"/>
      <c r="AT133" s="13" t="s">
        <v>148</v>
      </c>
      <c r="AU133" s="13" t="s">
        <v>69</v>
      </c>
    </row>
    <row r="134" spans="2:65" s="1" customFormat="1" ht="16.5" customHeight="1">
      <c r="B134" s="28"/>
      <c r="C134" s="117" t="s">
        <v>315</v>
      </c>
      <c r="D134" s="117" t="s">
        <v>142</v>
      </c>
      <c r="E134" s="118" t="s">
        <v>316</v>
      </c>
      <c r="F134" s="119" t="s">
        <v>317</v>
      </c>
      <c r="G134" s="120" t="s">
        <v>243</v>
      </c>
      <c r="H134" s="121">
        <v>6</v>
      </c>
      <c r="I134" s="122"/>
      <c r="J134" s="123">
        <f>ROUND(I134*H134,2)</f>
        <v>0</v>
      </c>
      <c r="K134" s="119" t="s">
        <v>146</v>
      </c>
      <c r="L134" s="28"/>
      <c r="M134" s="124" t="s">
        <v>19</v>
      </c>
      <c r="N134" s="125" t="s">
        <v>40</v>
      </c>
      <c r="P134" s="126">
        <f>O134*H134</f>
        <v>0</v>
      </c>
      <c r="Q134" s="126">
        <v>0</v>
      </c>
      <c r="R134" s="126">
        <f>Q134*H134</f>
        <v>0</v>
      </c>
      <c r="S134" s="126">
        <v>0</v>
      </c>
      <c r="T134" s="127">
        <f>S134*H134</f>
        <v>0</v>
      </c>
      <c r="AR134" s="128" t="s">
        <v>147</v>
      </c>
      <c r="AT134" s="128" t="s">
        <v>142</v>
      </c>
      <c r="AU134" s="128" t="s">
        <v>69</v>
      </c>
      <c r="AY134" s="13" t="s">
        <v>141</v>
      </c>
      <c r="BE134" s="129">
        <f>IF(N134="základní",J134,0)</f>
        <v>0</v>
      </c>
      <c r="BF134" s="129">
        <f>IF(N134="snížená",J134,0)</f>
        <v>0</v>
      </c>
      <c r="BG134" s="129">
        <f>IF(N134="zákl. přenesená",J134,0)</f>
        <v>0</v>
      </c>
      <c r="BH134" s="129">
        <f>IF(N134="sníž. přenesená",J134,0)</f>
        <v>0</v>
      </c>
      <c r="BI134" s="129">
        <f>IF(N134="nulová",J134,0)</f>
        <v>0</v>
      </c>
      <c r="BJ134" s="13" t="s">
        <v>77</v>
      </c>
      <c r="BK134" s="129">
        <f>ROUND(I134*H134,2)</f>
        <v>0</v>
      </c>
      <c r="BL134" s="13" t="s">
        <v>147</v>
      </c>
      <c r="BM134" s="128" t="s">
        <v>318</v>
      </c>
    </row>
    <row r="135" spans="2:65" s="1" customFormat="1" ht="19.5">
      <c r="B135" s="28"/>
      <c r="D135" s="130" t="s">
        <v>148</v>
      </c>
      <c r="F135" s="131" t="s">
        <v>319</v>
      </c>
      <c r="I135" s="132"/>
      <c r="L135" s="28"/>
      <c r="M135" s="133"/>
      <c r="T135" s="49"/>
      <c r="AT135" s="13" t="s">
        <v>148</v>
      </c>
      <c r="AU135" s="13" t="s">
        <v>69</v>
      </c>
    </row>
    <row r="136" spans="2:65" s="1" customFormat="1" ht="16.5" customHeight="1">
      <c r="B136" s="28"/>
      <c r="C136" s="135" t="s">
        <v>208</v>
      </c>
      <c r="D136" s="135" t="s">
        <v>171</v>
      </c>
      <c r="E136" s="136" t="s">
        <v>320</v>
      </c>
      <c r="F136" s="137" t="s">
        <v>321</v>
      </c>
      <c r="G136" s="138" t="s">
        <v>243</v>
      </c>
      <c r="H136" s="139">
        <v>6</v>
      </c>
      <c r="I136" s="140"/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69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322</v>
      </c>
    </row>
    <row r="137" spans="2:65" s="1" customFormat="1" ht="11.25">
      <c r="B137" s="28"/>
      <c r="D137" s="130" t="s">
        <v>148</v>
      </c>
      <c r="F137" s="131" t="s">
        <v>321</v>
      </c>
      <c r="I137" s="132"/>
      <c r="L137" s="28"/>
      <c r="M137" s="133"/>
      <c r="T137" s="49"/>
      <c r="AT137" s="13" t="s">
        <v>148</v>
      </c>
      <c r="AU137" s="13" t="s">
        <v>69</v>
      </c>
    </row>
    <row r="138" spans="2:65" s="1" customFormat="1" ht="16.5" customHeight="1">
      <c r="B138" s="28"/>
      <c r="C138" s="117" t="s">
        <v>323</v>
      </c>
      <c r="D138" s="117" t="s">
        <v>142</v>
      </c>
      <c r="E138" s="118" t="s">
        <v>324</v>
      </c>
      <c r="F138" s="119" t="s">
        <v>325</v>
      </c>
      <c r="G138" s="120" t="s">
        <v>243</v>
      </c>
      <c r="H138" s="121">
        <v>6</v>
      </c>
      <c r="I138" s="122"/>
      <c r="J138" s="123">
        <f>ROUND(I138*H138,2)</f>
        <v>0</v>
      </c>
      <c r="K138" s="119" t="s">
        <v>146</v>
      </c>
      <c r="L138" s="28"/>
      <c r="M138" s="124" t="s">
        <v>19</v>
      </c>
      <c r="N138" s="125" t="s">
        <v>40</v>
      </c>
      <c r="P138" s="126">
        <f>O138*H138</f>
        <v>0</v>
      </c>
      <c r="Q138" s="126">
        <v>0</v>
      </c>
      <c r="R138" s="126">
        <f>Q138*H138</f>
        <v>0</v>
      </c>
      <c r="S138" s="126">
        <v>0</v>
      </c>
      <c r="T138" s="127">
        <f>S138*H138</f>
        <v>0</v>
      </c>
      <c r="AR138" s="128" t="s">
        <v>147</v>
      </c>
      <c r="AT138" s="128" t="s">
        <v>142</v>
      </c>
      <c r="AU138" s="128" t="s">
        <v>69</v>
      </c>
      <c r="AY138" s="13" t="s">
        <v>141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3" t="s">
        <v>77</v>
      </c>
      <c r="BK138" s="129">
        <f>ROUND(I138*H138,2)</f>
        <v>0</v>
      </c>
      <c r="BL138" s="13" t="s">
        <v>147</v>
      </c>
      <c r="BM138" s="128" t="s">
        <v>326</v>
      </c>
    </row>
    <row r="139" spans="2:65" s="1" customFormat="1" ht="11.25">
      <c r="B139" s="28"/>
      <c r="D139" s="130" t="s">
        <v>148</v>
      </c>
      <c r="F139" s="131" t="s">
        <v>325</v>
      </c>
      <c r="I139" s="132"/>
      <c r="L139" s="28"/>
      <c r="M139" s="133"/>
      <c r="T139" s="49"/>
      <c r="AT139" s="13" t="s">
        <v>148</v>
      </c>
      <c r="AU139" s="13" t="s">
        <v>69</v>
      </c>
    </row>
    <row r="140" spans="2:65" s="1" customFormat="1" ht="16.5" customHeight="1">
      <c r="B140" s="28"/>
      <c r="C140" s="135" t="s">
        <v>211</v>
      </c>
      <c r="D140" s="135" t="s">
        <v>171</v>
      </c>
      <c r="E140" s="136" t="s">
        <v>327</v>
      </c>
      <c r="F140" s="137" t="s">
        <v>328</v>
      </c>
      <c r="G140" s="138" t="s">
        <v>243</v>
      </c>
      <c r="H140" s="139">
        <v>6</v>
      </c>
      <c r="I140" s="140"/>
      <c r="J140" s="141">
        <f>ROUND(I140*H140,2)</f>
        <v>0</v>
      </c>
      <c r="K140" s="137" t="s">
        <v>146</v>
      </c>
      <c r="L140" s="142"/>
      <c r="M140" s="143" t="s">
        <v>19</v>
      </c>
      <c r="N140" s="144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169</v>
      </c>
      <c r="AT140" s="128" t="s">
        <v>171</v>
      </c>
      <c r="AU140" s="128" t="s">
        <v>69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329</v>
      </c>
    </row>
    <row r="141" spans="2:65" s="1" customFormat="1" ht="11.25">
      <c r="B141" s="28"/>
      <c r="D141" s="130" t="s">
        <v>148</v>
      </c>
      <c r="F141" s="131" t="s">
        <v>328</v>
      </c>
      <c r="I141" s="132"/>
      <c r="L141" s="28"/>
      <c r="M141" s="133"/>
      <c r="T141" s="49"/>
      <c r="AT141" s="13" t="s">
        <v>148</v>
      </c>
      <c r="AU141" s="13" t="s">
        <v>69</v>
      </c>
    </row>
    <row r="142" spans="2:65" s="1" customFormat="1" ht="16.5" customHeight="1">
      <c r="B142" s="28"/>
      <c r="C142" s="117" t="s">
        <v>330</v>
      </c>
      <c r="D142" s="117" t="s">
        <v>142</v>
      </c>
      <c r="E142" s="118" t="s">
        <v>331</v>
      </c>
      <c r="F142" s="119" t="s">
        <v>332</v>
      </c>
      <c r="G142" s="120" t="s">
        <v>174</v>
      </c>
      <c r="H142" s="121">
        <v>32</v>
      </c>
      <c r="I142" s="122"/>
      <c r="J142" s="123">
        <f>ROUND(I142*H142,2)</f>
        <v>0</v>
      </c>
      <c r="K142" s="119" t="s">
        <v>146</v>
      </c>
      <c r="L142" s="28"/>
      <c r="M142" s="124" t="s">
        <v>19</v>
      </c>
      <c r="N142" s="125" t="s">
        <v>40</v>
      </c>
      <c r="P142" s="126">
        <f>O142*H142</f>
        <v>0</v>
      </c>
      <c r="Q142" s="126">
        <v>0</v>
      </c>
      <c r="R142" s="126">
        <f>Q142*H142</f>
        <v>0</v>
      </c>
      <c r="S142" s="126">
        <v>0</v>
      </c>
      <c r="T142" s="127">
        <f>S142*H142</f>
        <v>0</v>
      </c>
      <c r="AR142" s="128" t="s">
        <v>147</v>
      </c>
      <c r="AT142" s="128" t="s">
        <v>142</v>
      </c>
      <c r="AU142" s="128" t="s">
        <v>69</v>
      </c>
      <c r="AY142" s="13" t="s">
        <v>141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77</v>
      </c>
      <c r="BK142" s="129">
        <f>ROUND(I142*H142,2)</f>
        <v>0</v>
      </c>
      <c r="BL142" s="13" t="s">
        <v>147</v>
      </c>
      <c r="BM142" s="128" t="s">
        <v>333</v>
      </c>
    </row>
    <row r="143" spans="2:65" s="1" customFormat="1" ht="11.25">
      <c r="B143" s="28"/>
      <c r="D143" s="130" t="s">
        <v>148</v>
      </c>
      <c r="F143" s="131" t="s">
        <v>334</v>
      </c>
      <c r="I143" s="132"/>
      <c r="L143" s="28"/>
      <c r="M143" s="133"/>
      <c r="T143" s="49"/>
      <c r="AT143" s="13" t="s">
        <v>148</v>
      </c>
      <c r="AU143" s="13" t="s">
        <v>69</v>
      </c>
    </row>
    <row r="144" spans="2:65" s="1" customFormat="1" ht="21.75" customHeight="1">
      <c r="B144" s="28"/>
      <c r="C144" s="135" t="s">
        <v>215</v>
      </c>
      <c r="D144" s="135" t="s">
        <v>171</v>
      </c>
      <c r="E144" s="136" t="s">
        <v>335</v>
      </c>
      <c r="F144" s="137" t="s">
        <v>336</v>
      </c>
      <c r="G144" s="138" t="s">
        <v>174</v>
      </c>
      <c r="H144" s="139">
        <v>32</v>
      </c>
      <c r="I144" s="140"/>
      <c r="J144" s="141">
        <f>ROUND(I144*H144,2)</f>
        <v>0</v>
      </c>
      <c r="K144" s="137" t="s">
        <v>146</v>
      </c>
      <c r="L144" s="142"/>
      <c r="M144" s="143" t="s">
        <v>19</v>
      </c>
      <c r="N144" s="144" t="s">
        <v>40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169</v>
      </c>
      <c r="AT144" s="128" t="s">
        <v>171</v>
      </c>
      <c r="AU144" s="128" t="s">
        <v>69</v>
      </c>
      <c r="AY144" s="13" t="s">
        <v>141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3" t="s">
        <v>77</v>
      </c>
      <c r="BK144" s="129">
        <f>ROUND(I144*H144,2)</f>
        <v>0</v>
      </c>
      <c r="BL144" s="13" t="s">
        <v>147</v>
      </c>
      <c r="BM144" s="128" t="s">
        <v>337</v>
      </c>
    </row>
    <row r="145" spans="2:65" s="1" customFormat="1" ht="11.25">
      <c r="B145" s="28"/>
      <c r="D145" s="130" t="s">
        <v>148</v>
      </c>
      <c r="F145" s="131" t="s">
        <v>336</v>
      </c>
      <c r="I145" s="132"/>
      <c r="L145" s="28"/>
      <c r="M145" s="133"/>
      <c r="T145" s="49"/>
      <c r="AT145" s="13" t="s">
        <v>148</v>
      </c>
      <c r="AU145" s="13" t="s">
        <v>69</v>
      </c>
    </row>
    <row r="146" spans="2:65" s="1" customFormat="1" ht="16.5" customHeight="1">
      <c r="B146" s="28"/>
      <c r="C146" s="117" t="s">
        <v>338</v>
      </c>
      <c r="D146" s="117" t="s">
        <v>142</v>
      </c>
      <c r="E146" s="118" t="s">
        <v>339</v>
      </c>
      <c r="F146" s="119" t="s">
        <v>340</v>
      </c>
      <c r="G146" s="120" t="s">
        <v>174</v>
      </c>
      <c r="H146" s="121">
        <v>110</v>
      </c>
      <c r="I146" s="122"/>
      <c r="J146" s="123">
        <f>ROUND(I146*H146,2)</f>
        <v>0</v>
      </c>
      <c r="K146" s="119" t="s">
        <v>146</v>
      </c>
      <c r="L146" s="28"/>
      <c r="M146" s="124" t="s">
        <v>19</v>
      </c>
      <c r="N146" s="125" t="s">
        <v>40</v>
      </c>
      <c r="P146" s="126">
        <f>O146*H146</f>
        <v>0</v>
      </c>
      <c r="Q146" s="126">
        <v>0</v>
      </c>
      <c r="R146" s="126">
        <f>Q146*H146</f>
        <v>0</v>
      </c>
      <c r="S146" s="126">
        <v>0</v>
      </c>
      <c r="T146" s="127">
        <f>S146*H146</f>
        <v>0</v>
      </c>
      <c r="AR146" s="128" t="s">
        <v>147</v>
      </c>
      <c r="AT146" s="128" t="s">
        <v>142</v>
      </c>
      <c r="AU146" s="128" t="s">
        <v>69</v>
      </c>
      <c r="AY146" s="13" t="s">
        <v>141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3" t="s">
        <v>77</v>
      </c>
      <c r="BK146" s="129">
        <f>ROUND(I146*H146,2)</f>
        <v>0</v>
      </c>
      <c r="BL146" s="13" t="s">
        <v>147</v>
      </c>
      <c r="BM146" s="128" t="s">
        <v>341</v>
      </c>
    </row>
    <row r="147" spans="2:65" s="1" customFormat="1" ht="11.25">
      <c r="B147" s="28"/>
      <c r="D147" s="130" t="s">
        <v>148</v>
      </c>
      <c r="F147" s="131" t="s">
        <v>342</v>
      </c>
      <c r="I147" s="132"/>
      <c r="L147" s="28"/>
      <c r="M147" s="133"/>
      <c r="T147" s="49"/>
      <c r="AT147" s="13" t="s">
        <v>148</v>
      </c>
      <c r="AU147" s="13" t="s">
        <v>69</v>
      </c>
    </row>
    <row r="148" spans="2:65" s="1" customFormat="1" ht="16.5" customHeight="1">
      <c r="B148" s="28"/>
      <c r="C148" s="135" t="s">
        <v>219</v>
      </c>
      <c r="D148" s="135" t="s">
        <v>171</v>
      </c>
      <c r="E148" s="136" t="s">
        <v>343</v>
      </c>
      <c r="F148" s="137" t="s">
        <v>344</v>
      </c>
      <c r="G148" s="138" t="s">
        <v>174</v>
      </c>
      <c r="H148" s="139">
        <v>110</v>
      </c>
      <c r="I148" s="140"/>
      <c r="J148" s="141">
        <f>ROUND(I148*H148,2)</f>
        <v>0</v>
      </c>
      <c r="K148" s="137" t="s">
        <v>146</v>
      </c>
      <c r="L148" s="142"/>
      <c r="M148" s="143" t="s">
        <v>19</v>
      </c>
      <c r="N148" s="144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169</v>
      </c>
      <c r="AT148" s="128" t="s">
        <v>171</v>
      </c>
      <c r="AU148" s="128" t="s">
        <v>69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345</v>
      </c>
    </row>
    <row r="149" spans="2:65" s="1" customFormat="1" ht="11.25">
      <c r="B149" s="28"/>
      <c r="D149" s="130" t="s">
        <v>148</v>
      </c>
      <c r="F149" s="131" t="s">
        <v>344</v>
      </c>
      <c r="I149" s="132"/>
      <c r="L149" s="28"/>
      <c r="M149" s="133"/>
      <c r="T149" s="49"/>
      <c r="AT149" s="13" t="s">
        <v>148</v>
      </c>
      <c r="AU149" s="13" t="s">
        <v>69</v>
      </c>
    </row>
    <row r="150" spans="2:65" s="1" customFormat="1" ht="21.75" customHeight="1">
      <c r="B150" s="28"/>
      <c r="C150" s="117" t="s">
        <v>346</v>
      </c>
      <c r="D150" s="117" t="s">
        <v>142</v>
      </c>
      <c r="E150" s="118" t="s">
        <v>347</v>
      </c>
      <c r="F150" s="119" t="s">
        <v>348</v>
      </c>
      <c r="G150" s="120" t="s">
        <v>243</v>
      </c>
      <c r="H150" s="121">
        <v>6</v>
      </c>
      <c r="I150" s="122"/>
      <c r="J150" s="123">
        <f>ROUND(I150*H150,2)</f>
        <v>0</v>
      </c>
      <c r="K150" s="119" t="s">
        <v>146</v>
      </c>
      <c r="L150" s="28"/>
      <c r="M150" s="124" t="s">
        <v>19</v>
      </c>
      <c r="N150" s="125" t="s">
        <v>40</v>
      </c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128" t="s">
        <v>147</v>
      </c>
      <c r="AT150" s="128" t="s">
        <v>142</v>
      </c>
      <c r="AU150" s="128" t="s">
        <v>69</v>
      </c>
      <c r="AY150" s="13" t="s">
        <v>141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3" t="s">
        <v>77</v>
      </c>
      <c r="BK150" s="129">
        <f>ROUND(I150*H150,2)</f>
        <v>0</v>
      </c>
      <c r="BL150" s="13" t="s">
        <v>147</v>
      </c>
      <c r="BM150" s="128" t="s">
        <v>349</v>
      </c>
    </row>
    <row r="151" spans="2:65" s="1" customFormat="1" ht="29.25">
      <c r="B151" s="28"/>
      <c r="D151" s="130" t="s">
        <v>148</v>
      </c>
      <c r="F151" s="131" t="s">
        <v>350</v>
      </c>
      <c r="I151" s="132"/>
      <c r="L151" s="28"/>
      <c r="M151" s="133"/>
      <c r="T151" s="49"/>
      <c r="AT151" s="13" t="s">
        <v>148</v>
      </c>
      <c r="AU151" s="13" t="s">
        <v>69</v>
      </c>
    </row>
    <row r="152" spans="2:65" s="1" customFormat="1" ht="21.75" customHeight="1">
      <c r="B152" s="28"/>
      <c r="C152" s="117" t="s">
        <v>227</v>
      </c>
      <c r="D152" s="117" t="s">
        <v>142</v>
      </c>
      <c r="E152" s="118" t="s">
        <v>351</v>
      </c>
      <c r="F152" s="119" t="s">
        <v>352</v>
      </c>
      <c r="G152" s="120" t="s">
        <v>243</v>
      </c>
      <c r="H152" s="121">
        <v>6</v>
      </c>
      <c r="I152" s="122"/>
      <c r="J152" s="123">
        <f>ROUND(I152*H152,2)</f>
        <v>0</v>
      </c>
      <c r="K152" s="119" t="s">
        <v>146</v>
      </c>
      <c r="L152" s="28"/>
      <c r="M152" s="124" t="s">
        <v>19</v>
      </c>
      <c r="N152" s="125" t="s">
        <v>40</v>
      </c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128" t="s">
        <v>147</v>
      </c>
      <c r="AT152" s="128" t="s">
        <v>142</v>
      </c>
      <c r="AU152" s="128" t="s">
        <v>69</v>
      </c>
      <c r="AY152" s="13" t="s">
        <v>141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3" t="s">
        <v>77</v>
      </c>
      <c r="BK152" s="129">
        <f>ROUND(I152*H152,2)</f>
        <v>0</v>
      </c>
      <c r="BL152" s="13" t="s">
        <v>147</v>
      </c>
      <c r="BM152" s="128" t="s">
        <v>353</v>
      </c>
    </row>
    <row r="153" spans="2:65" s="1" customFormat="1" ht="29.25">
      <c r="B153" s="28"/>
      <c r="D153" s="130" t="s">
        <v>148</v>
      </c>
      <c r="F153" s="131" t="s">
        <v>354</v>
      </c>
      <c r="I153" s="132"/>
      <c r="L153" s="28"/>
      <c r="M153" s="133"/>
      <c r="T153" s="49"/>
      <c r="AT153" s="13" t="s">
        <v>148</v>
      </c>
      <c r="AU153" s="13" t="s">
        <v>69</v>
      </c>
    </row>
    <row r="154" spans="2:65" s="1" customFormat="1" ht="16.5" customHeight="1">
      <c r="B154" s="28"/>
      <c r="C154" s="117" t="s">
        <v>355</v>
      </c>
      <c r="D154" s="117" t="s">
        <v>142</v>
      </c>
      <c r="E154" s="118" t="s">
        <v>356</v>
      </c>
      <c r="F154" s="119" t="s">
        <v>357</v>
      </c>
      <c r="G154" s="120" t="s">
        <v>243</v>
      </c>
      <c r="H154" s="121">
        <v>2</v>
      </c>
      <c r="I154" s="122"/>
      <c r="J154" s="123">
        <f>ROUND(I154*H154,2)</f>
        <v>0</v>
      </c>
      <c r="K154" s="119" t="s">
        <v>146</v>
      </c>
      <c r="L154" s="28"/>
      <c r="M154" s="124" t="s">
        <v>19</v>
      </c>
      <c r="N154" s="125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147</v>
      </c>
      <c r="AT154" s="128" t="s">
        <v>142</v>
      </c>
      <c r="AU154" s="128" t="s">
        <v>69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358</v>
      </c>
    </row>
    <row r="155" spans="2:65" s="1" customFormat="1" ht="19.5">
      <c r="B155" s="28"/>
      <c r="D155" s="130" t="s">
        <v>148</v>
      </c>
      <c r="F155" s="131" t="s">
        <v>359</v>
      </c>
      <c r="I155" s="132"/>
      <c r="L155" s="28"/>
      <c r="M155" s="133"/>
      <c r="T155" s="49"/>
      <c r="AT155" s="13" t="s">
        <v>148</v>
      </c>
      <c r="AU155" s="13" t="s">
        <v>69</v>
      </c>
    </row>
    <row r="156" spans="2:65" s="1" customFormat="1" ht="24.2" customHeight="1">
      <c r="B156" s="28"/>
      <c r="C156" s="135" t="s">
        <v>231</v>
      </c>
      <c r="D156" s="135" t="s">
        <v>171</v>
      </c>
      <c r="E156" s="136" t="s">
        <v>360</v>
      </c>
      <c r="F156" s="137" t="s">
        <v>361</v>
      </c>
      <c r="G156" s="138" t="s">
        <v>243</v>
      </c>
      <c r="H156" s="139">
        <v>1</v>
      </c>
      <c r="I156" s="140"/>
      <c r="J156" s="141">
        <f>ROUND(I156*H156,2)</f>
        <v>0</v>
      </c>
      <c r="K156" s="137" t="s">
        <v>146</v>
      </c>
      <c r="L156" s="142"/>
      <c r="M156" s="143" t="s">
        <v>19</v>
      </c>
      <c r="N156" s="144" t="s">
        <v>40</v>
      </c>
      <c r="P156" s="126">
        <f>O156*H156</f>
        <v>0</v>
      </c>
      <c r="Q156" s="126">
        <v>0</v>
      </c>
      <c r="R156" s="126">
        <f>Q156*H156</f>
        <v>0</v>
      </c>
      <c r="S156" s="126">
        <v>0</v>
      </c>
      <c r="T156" s="127">
        <f>S156*H156</f>
        <v>0</v>
      </c>
      <c r="AR156" s="128" t="s">
        <v>169</v>
      </c>
      <c r="AT156" s="128" t="s">
        <v>171</v>
      </c>
      <c r="AU156" s="128" t="s">
        <v>69</v>
      </c>
      <c r="AY156" s="13" t="s">
        <v>141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3" t="s">
        <v>77</v>
      </c>
      <c r="BK156" s="129">
        <f>ROUND(I156*H156,2)</f>
        <v>0</v>
      </c>
      <c r="BL156" s="13" t="s">
        <v>147</v>
      </c>
      <c r="BM156" s="128" t="s">
        <v>362</v>
      </c>
    </row>
    <row r="157" spans="2:65" s="1" customFormat="1" ht="19.5">
      <c r="B157" s="28"/>
      <c r="D157" s="130" t="s">
        <v>148</v>
      </c>
      <c r="F157" s="131" t="s">
        <v>361</v>
      </c>
      <c r="I157" s="132"/>
      <c r="L157" s="28"/>
      <c r="M157" s="133"/>
      <c r="T157" s="49"/>
      <c r="AT157" s="13" t="s">
        <v>148</v>
      </c>
      <c r="AU157" s="13" t="s">
        <v>69</v>
      </c>
    </row>
    <row r="158" spans="2:65" s="1" customFormat="1" ht="24.2" customHeight="1">
      <c r="B158" s="28"/>
      <c r="C158" s="135" t="s">
        <v>363</v>
      </c>
      <c r="D158" s="135" t="s">
        <v>171</v>
      </c>
      <c r="E158" s="136" t="s">
        <v>364</v>
      </c>
      <c r="F158" s="137" t="s">
        <v>365</v>
      </c>
      <c r="G158" s="138" t="s">
        <v>243</v>
      </c>
      <c r="H158" s="139">
        <v>1</v>
      </c>
      <c r="I158" s="140"/>
      <c r="J158" s="141">
        <f>ROUND(I158*H158,2)</f>
        <v>0</v>
      </c>
      <c r="K158" s="137" t="s">
        <v>146</v>
      </c>
      <c r="L158" s="142"/>
      <c r="M158" s="143" t="s">
        <v>19</v>
      </c>
      <c r="N158" s="144" t="s">
        <v>40</v>
      </c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128" t="s">
        <v>169</v>
      </c>
      <c r="AT158" s="128" t="s">
        <v>171</v>
      </c>
      <c r="AU158" s="128" t="s">
        <v>69</v>
      </c>
      <c r="AY158" s="13" t="s">
        <v>141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3" t="s">
        <v>77</v>
      </c>
      <c r="BK158" s="129">
        <f>ROUND(I158*H158,2)</f>
        <v>0</v>
      </c>
      <c r="BL158" s="13" t="s">
        <v>147</v>
      </c>
      <c r="BM158" s="128" t="s">
        <v>366</v>
      </c>
    </row>
    <row r="159" spans="2:65" s="1" customFormat="1" ht="19.5">
      <c r="B159" s="28"/>
      <c r="D159" s="130" t="s">
        <v>148</v>
      </c>
      <c r="F159" s="131" t="s">
        <v>365</v>
      </c>
      <c r="I159" s="132"/>
      <c r="L159" s="28"/>
      <c r="M159" s="133"/>
      <c r="T159" s="49"/>
      <c r="AT159" s="13" t="s">
        <v>148</v>
      </c>
      <c r="AU159" s="13" t="s">
        <v>69</v>
      </c>
    </row>
    <row r="160" spans="2:65" s="1" customFormat="1" ht="29.25">
      <c r="B160" s="28"/>
      <c r="D160" s="130" t="s">
        <v>152</v>
      </c>
      <c r="F160" s="134" t="s">
        <v>367</v>
      </c>
      <c r="I160" s="132"/>
      <c r="L160" s="28"/>
      <c r="M160" s="133"/>
      <c r="T160" s="49"/>
      <c r="AT160" s="13" t="s">
        <v>152</v>
      </c>
      <c r="AU160" s="13" t="s">
        <v>69</v>
      </c>
    </row>
    <row r="161" spans="2:65" s="1" customFormat="1" ht="16.5" customHeight="1">
      <c r="B161" s="28"/>
      <c r="C161" s="117" t="s">
        <v>237</v>
      </c>
      <c r="D161" s="117" t="s">
        <v>142</v>
      </c>
      <c r="E161" s="118" t="s">
        <v>368</v>
      </c>
      <c r="F161" s="119" t="s">
        <v>369</v>
      </c>
      <c r="G161" s="120" t="s">
        <v>243</v>
      </c>
      <c r="H161" s="121">
        <v>3</v>
      </c>
      <c r="I161" s="122"/>
      <c r="J161" s="123">
        <f>ROUND(I161*H161,2)</f>
        <v>0</v>
      </c>
      <c r="K161" s="119" t="s">
        <v>19</v>
      </c>
      <c r="L161" s="28"/>
      <c r="M161" s="124" t="s">
        <v>19</v>
      </c>
      <c r="N161" s="125" t="s">
        <v>40</v>
      </c>
      <c r="P161" s="126">
        <f>O161*H161</f>
        <v>0</v>
      </c>
      <c r="Q161" s="126">
        <v>0</v>
      </c>
      <c r="R161" s="126">
        <f>Q161*H161</f>
        <v>0</v>
      </c>
      <c r="S161" s="126">
        <v>0</v>
      </c>
      <c r="T161" s="127">
        <f>S161*H161</f>
        <v>0</v>
      </c>
      <c r="AR161" s="128" t="s">
        <v>147</v>
      </c>
      <c r="AT161" s="128" t="s">
        <v>142</v>
      </c>
      <c r="AU161" s="128" t="s">
        <v>69</v>
      </c>
      <c r="AY161" s="13" t="s">
        <v>141</v>
      </c>
      <c r="BE161" s="129">
        <f>IF(N161="základní",J161,0)</f>
        <v>0</v>
      </c>
      <c r="BF161" s="129">
        <f>IF(N161="snížená",J161,0)</f>
        <v>0</v>
      </c>
      <c r="BG161" s="129">
        <f>IF(N161="zákl. přenesená",J161,0)</f>
        <v>0</v>
      </c>
      <c r="BH161" s="129">
        <f>IF(N161="sníž. přenesená",J161,0)</f>
        <v>0</v>
      </c>
      <c r="BI161" s="129">
        <f>IF(N161="nulová",J161,0)</f>
        <v>0</v>
      </c>
      <c r="BJ161" s="13" t="s">
        <v>77</v>
      </c>
      <c r="BK161" s="129">
        <f>ROUND(I161*H161,2)</f>
        <v>0</v>
      </c>
      <c r="BL161" s="13" t="s">
        <v>147</v>
      </c>
      <c r="BM161" s="128" t="s">
        <v>370</v>
      </c>
    </row>
    <row r="162" spans="2:65" s="1" customFormat="1" ht="11.25">
      <c r="B162" s="28"/>
      <c r="D162" s="130" t="s">
        <v>148</v>
      </c>
      <c r="F162" s="131" t="s">
        <v>369</v>
      </c>
      <c r="I162" s="132"/>
      <c r="L162" s="28"/>
      <c r="M162" s="133"/>
      <c r="T162" s="49"/>
      <c r="AT162" s="13" t="s">
        <v>148</v>
      </c>
      <c r="AU162" s="13" t="s">
        <v>69</v>
      </c>
    </row>
    <row r="163" spans="2:65" s="1" customFormat="1" ht="33" customHeight="1">
      <c r="B163" s="28"/>
      <c r="C163" s="135" t="s">
        <v>371</v>
      </c>
      <c r="D163" s="135" t="s">
        <v>171</v>
      </c>
      <c r="E163" s="136" t="s">
        <v>372</v>
      </c>
      <c r="F163" s="137" t="s">
        <v>373</v>
      </c>
      <c r="G163" s="138" t="s">
        <v>243</v>
      </c>
      <c r="H163" s="139">
        <v>1</v>
      </c>
      <c r="I163" s="140"/>
      <c r="J163" s="141">
        <f>ROUND(I163*H163,2)</f>
        <v>0</v>
      </c>
      <c r="K163" s="137" t="s">
        <v>146</v>
      </c>
      <c r="L163" s="142"/>
      <c r="M163" s="143" t="s">
        <v>19</v>
      </c>
      <c r="N163" s="144" t="s">
        <v>40</v>
      </c>
      <c r="P163" s="126">
        <f>O163*H163</f>
        <v>0</v>
      </c>
      <c r="Q163" s="126">
        <v>0</v>
      </c>
      <c r="R163" s="126">
        <f>Q163*H163</f>
        <v>0</v>
      </c>
      <c r="S163" s="126">
        <v>0</v>
      </c>
      <c r="T163" s="127">
        <f>S163*H163</f>
        <v>0</v>
      </c>
      <c r="AR163" s="128" t="s">
        <v>169</v>
      </c>
      <c r="AT163" s="128" t="s">
        <v>171</v>
      </c>
      <c r="AU163" s="128" t="s">
        <v>69</v>
      </c>
      <c r="AY163" s="13" t="s">
        <v>141</v>
      </c>
      <c r="BE163" s="129">
        <f>IF(N163="základní",J163,0)</f>
        <v>0</v>
      </c>
      <c r="BF163" s="129">
        <f>IF(N163="snížená",J163,0)</f>
        <v>0</v>
      </c>
      <c r="BG163" s="129">
        <f>IF(N163="zákl. přenesená",J163,0)</f>
        <v>0</v>
      </c>
      <c r="BH163" s="129">
        <f>IF(N163="sníž. přenesená",J163,0)</f>
        <v>0</v>
      </c>
      <c r="BI163" s="129">
        <f>IF(N163="nulová",J163,0)</f>
        <v>0</v>
      </c>
      <c r="BJ163" s="13" t="s">
        <v>77</v>
      </c>
      <c r="BK163" s="129">
        <f>ROUND(I163*H163,2)</f>
        <v>0</v>
      </c>
      <c r="BL163" s="13" t="s">
        <v>147</v>
      </c>
      <c r="BM163" s="128" t="s">
        <v>374</v>
      </c>
    </row>
    <row r="164" spans="2:65" s="1" customFormat="1" ht="19.5">
      <c r="B164" s="28"/>
      <c r="D164" s="130" t="s">
        <v>148</v>
      </c>
      <c r="F164" s="131" t="s">
        <v>373</v>
      </c>
      <c r="I164" s="132"/>
      <c r="L164" s="28"/>
      <c r="M164" s="133"/>
      <c r="T164" s="49"/>
      <c r="AT164" s="13" t="s">
        <v>148</v>
      </c>
      <c r="AU164" s="13" t="s">
        <v>69</v>
      </c>
    </row>
    <row r="165" spans="2:65" s="1" customFormat="1" ht="29.25">
      <c r="B165" s="28"/>
      <c r="D165" s="130" t="s">
        <v>152</v>
      </c>
      <c r="F165" s="134" t="s">
        <v>375</v>
      </c>
      <c r="I165" s="132"/>
      <c r="L165" s="28"/>
      <c r="M165" s="133"/>
      <c r="T165" s="49"/>
      <c r="AT165" s="13" t="s">
        <v>152</v>
      </c>
      <c r="AU165" s="13" t="s">
        <v>69</v>
      </c>
    </row>
    <row r="166" spans="2:65" s="1" customFormat="1" ht="37.9" customHeight="1">
      <c r="B166" s="28"/>
      <c r="C166" s="135" t="s">
        <v>306</v>
      </c>
      <c r="D166" s="135" t="s">
        <v>171</v>
      </c>
      <c r="E166" s="136" t="s">
        <v>376</v>
      </c>
      <c r="F166" s="137" t="s">
        <v>377</v>
      </c>
      <c r="G166" s="138" t="s">
        <v>243</v>
      </c>
      <c r="H166" s="139">
        <v>1</v>
      </c>
      <c r="I166" s="140"/>
      <c r="J166" s="141">
        <f>ROUND(I166*H166,2)</f>
        <v>0</v>
      </c>
      <c r="K166" s="137" t="s">
        <v>146</v>
      </c>
      <c r="L166" s="142"/>
      <c r="M166" s="143" t="s">
        <v>19</v>
      </c>
      <c r="N166" s="144" t="s">
        <v>40</v>
      </c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128" t="s">
        <v>169</v>
      </c>
      <c r="AT166" s="128" t="s">
        <v>171</v>
      </c>
      <c r="AU166" s="128" t="s">
        <v>69</v>
      </c>
      <c r="AY166" s="13" t="s">
        <v>141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13" t="s">
        <v>77</v>
      </c>
      <c r="BK166" s="129">
        <f>ROUND(I166*H166,2)</f>
        <v>0</v>
      </c>
      <c r="BL166" s="13" t="s">
        <v>147</v>
      </c>
      <c r="BM166" s="128" t="s">
        <v>378</v>
      </c>
    </row>
    <row r="167" spans="2:65" s="1" customFormat="1" ht="19.5">
      <c r="B167" s="28"/>
      <c r="D167" s="130" t="s">
        <v>148</v>
      </c>
      <c r="F167" s="131" t="s">
        <v>377</v>
      </c>
      <c r="I167" s="132"/>
      <c r="L167" s="28"/>
      <c r="M167" s="133"/>
      <c r="T167" s="49"/>
      <c r="AT167" s="13" t="s">
        <v>148</v>
      </c>
      <c r="AU167" s="13" t="s">
        <v>69</v>
      </c>
    </row>
    <row r="168" spans="2:65" s="1" customFormat="1" ht="29.25">
      <c r="B168" s="28"/>
      <c r="D168" s="130" t="s">
        <v>152</v>
      </c>
      <c r="F168" s="134" t="s">
        <v>375</v>
      </c>
      <c r="I168" s="132"/>
      <c r="L168" s="28"/>
      <c r="M168" s="133"/>
      <c r="T168" s="49"/>
      <c r="AT168" s="13" t="s">
        <v>152</v>
      </c>
      <c r="AU168" s="13" t="s">
        <v>69</v>
      </c>
    </row>
    <row r="169" spans="2:65" s="1" customFormat="1" ht="16.5" customHeight="1">
      <c r="B169" s="28"/>
      <c r="C169" s="117" t="s">
        <v>379</v>
      </c>
      <c r="D169" s="117" t="s">
        <v>142</v>
      </c>
      <c r="E169" s="118" t="s">
        <v>380</v>
      </c>
      <c r="F169" s="119" t="s">
        <v>381</v>
      </c>
      <c r="G169" s="120" t="s">
        <v>382</v>
      </c>
      <c r="H169" s="121">
        <v>1</v>
      </c>
      <c r="I169" s="122"/>
      <c r="J169" s="123">
        <f>ROUND(I169*H169,2)</f>
        <v>0</v>
      </c>
      <c r="K169" s="119" t="s">
        <v>19</v>
      </c>
      <c r="L169" s="28"/>
      <c r="M169" s="124" t="s">
        <v>19</v>
      </c>
      <c r="N169" s="125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147</v>
      </c>
      <c r="AT169" s="128" t="s">
        <v>142</v>
      </c>
      <c r="AU169" s="128" t="s">
        <v>69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383</v>
      </c>
    </row>
    <row r="170" spans="2:65" s="1" customFormat="1" ht="11.25">
      <c r="B170" s="28"/>
      <c r="D170" s="130" t="s">
        <v>148</v>
      </c>
      <c r="F170" s="131" t="s">
        <v>381</v>
      </c>
      <c r="I170" s="132"/>
      <c r="L170" s="28"/>
      <c r="M170" s="133"/>
      <c r="T170" s="49"/>
      <c r="AT170" s="13" t="s">
        <v>148</v>
      </c>
      <c r="AU170" s="13" t="s">
        <v>69</v>
      </c>
    </row>
    <row r="171" spans="2:65" s="1" customFormat="1" ht="16.5" customHeight="1">
      <c r="B171" s="28"/>
      <c r="C171" s="135" t="s">
        <v>310</v>
      </c>
      <c r="D171" s="135" t="s">
        <v>171</v>
      </c>
      <c r="E171" s="136" t="s">
        <v>384</v>
      </c>
      <c r="F171" s="137" t="s">
        <v>385</v>
      </c>
      <c r="G171" s="138" t="s">
        <v>243</v>
      </c>
      <c r="H171" s="139">
        <v>1</v>
      </c>
      <c r="I171" s="140"/>
      <c r="J171" s="141">
        <f>ROUND(I171*H171,2)</f>
        <v>0</v>
      </c>
      <c r="K171" s="137" t="s">
        <v>146</v>
      </c>
      <c r="L171" s="142"/>
      <c r="M171" s="143" t="s">
        <v>19</v>
      </c>
      <c r="N171" s="144" t="s">
        <v>40</v>
      </c>
      <c r="P171" s="126">
        <f>O171*H171</f>
        <v>0</v>
      </c>
      <c r="Q171" s="126">
        <v>0</v>
      </c>
      <c r="R171" s="126">
        <f>Q171*H171</f>
        <v>0</v>
      </c>
      <c r="S171" s="126">
        <v>0</v>
      </c>
      <c r="T171" s="127">
        <f>S171*H171</f>
        <v>0</v>
      </c>
      <c r="AR171" s="128" t="s">
        <v>169</v>
      </c>
      <c r="AT171" s="128" t="s">
        <v>171</v>
      </c>
      <c r="AU171" s="128" t="s">
        <v>69</v>
      </c>
      <c r="AY171" s="13" t="s">
        <v>141</v>
      </c>
      <c r="BE171" s="129">
        <f>IF(N171="základní",J171,0)</f>
        <v>0</v>
      </c>
      <c r="BF171" s="129">
        <f>IF(N171="snížená",J171,0)</f>
        <v>0</v>
      </c>
      <c r="BG171" s="129">
        <f>IF(N171="zákl. přenesená",J171,0)</f>
        <v>0</v>
      </c>
      <c r="BH171" s="129">
        <f>IF(N171="sníž. přenesená",J171,0)</f>
        <v>0</v>
      </c>
      <c r="BI171" s="129">
        <f>IF(N171="nulová",J171,0)</f>
        <v>0</v>
      </c>
      <c r="BJ171" s="13" t="s">
        <v>77</v>
      </c>
      <c r="BK171" s="129">
        <f>ROUND(I171*H171,2)</f>
        <v>0</v>
      </c>
      <c r="BL171" s="13" t="s">
        <v>147</v>
      </c>
      <c r="BM171" s="128" t="s">
        <v>386</v>
      </c>
    </row>
    <row r="172" spans="2:65" s="1" customFormat="1" ht="11.25">
      <c r="B172" s="28"/>
      <c r="D172" s="130" t="s">
        <v>148</v>
      </c>
      <c r="F172" s="131" t="s">
        <v>385</v>
      </c>
      <c r="I172" s="132"/>
      <c r="L172" s="28"/>
      <c r="M172" s="133"/>
      <c r="T172" s="49"/>
      <c r="AT172" s="13" t="s">
        <v>148</v>
      </c>
      <c r="AU172" s="13" t="s">
        <v>69</v>
      </c>
    </row>
    <row r="173" spans="2:65" s="1" customFormat="1" ht="16.5" customHeight="1">
      <c r="B173" s="28"/>
      <c r="C173" s="117" t="s">
        <v>387</v>
      </c>
      <c r="D173" s="117" t="s">
        <v>142</v>
      </c>
      <c r="E173" s="118" t="s">
        <v>388</v>
      </c>
      <c r="F173" s="119" t="s">
        <v>389</v>
      </c>
      <c r="G173" s="120" t="s">
        <v>243</v>
      </c>
      <c r="H173" s="121">
        <v>21</v>
      </c>
      <c r="I173" s="122"/>
      <c r="J173" s="123">
        <f>ROUND(I173*H173,2)</f>
        <v>0</v>
      </c>
      <c r="K173" s="119" t="s">
        <v>146</v>
      </c>
      <c r="L173" s="28"/>
      <c r="M173" s="124" t="s">
        <v>19</v>
      </c>
      <c r="N173" s="125" t="s">
        <v>40</v>
      </c>
      <c r="P173" s="126">
        <f>O173*H173</f>
        <v>0</v>
      </c>
      <c r="Q173" s="126">
        <v>0</v>
      </c>
      <c r="R173" s="126">
        <f>Q173*H173</f>
        <v>0</v>
      </c>
      <c r="S173" s="126">
        <v>0</v>
      </c>
      <c r="T173" s="127">
        <f>S173*H173</f>
        <v>0</v>
      </c>
      <c r="AR173" s="128" t="s">
        <v>147</v>
      </c>
      <c r="AT173" s="128" t="s">
        <v>142</v>
      </c>
      <c r="AU173" s="128" t="s">
        <v>69</v>
      </c>
      <c r="AY173" s="13" t="s">
        <v>141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77</v>
      </c>
      <c r="BK173" s="129">
        <f>ROUND(I173*H173,2)</f>
        <v>0</v>
      </c>
      <c r="BL173" s="13" t="s">
        <v>147</v>
      </c>
      <c r="BM173" s="128" t="s">
        <v>390</v>
      </c>
    </row>
    <row r="174" spans="2:65" s="1" customFormat="1" ht="11.25">
      <c r="B174" s="28"/>
      <c r="D174" s="130" t="s">
        <v>148</v>
      </c>
      <c r="F174" s="131" t="s">
        <v>389</v>
      </c>
      <c r="I174" s="132"/>
      <c r="L174" s="28"/>
      <c r="M174" s="133"/>
      <c r="T174" s="49"/>
      <c r="AT174" s="13" t="s">
        <v>148</v>
      </c>
      <c r="AU174" s="13" t="s">
        <v>69</v>
      </c>
    </row>
    <row r="175" spans="2:65" s="1" customFormat="1" ht="16.5" customHeight="1">
      <c r="B175" s="28"/>
      <c r="C175" s="117" t="s">
        <v>314</v>
      </c>
      <c r="D175" s="117" t="s">
        <v>142</v>
      </c>
      <c r="E175" s="118" t="s">
        <v>391</v>
      </c>
      <c r="F175" s="119" t="s">
        <v>392</v>
      </c>
      <c r="G175" s="120" t="s">
        <v>243</v>
      </c>
      <c r="H175" s="121">
        <v>3</v>
      </c>
      <c r="I175" s="122"/>
      <c r="J175" s="123">
        <f>ROUND(I175*H175,2)</f>
        <v>0</v>
      </c>
      <c r="K175" s="119" t="s">
        <v>146</v>
      </c>
      <c r="L175" s="28"/>
      <c r="M175" s="124" t="s">
        <v>19</v>
      </c>
      <c r="N175" s="125" t="s">
        <v>40</v>
      </c>
      <c r="P175" s="126">
        <f>O175*H175</f>
        <v>0</v>
      </c>
      <c r="Q175" s="126">
        <v>0</v>
      </c>
      <c r="R175" s="126">
        <f>Q175*H175</f>
        <v>0</v>
      </c>
      <c r="S175" s="126">
        <v>0</v>
      </c>
      <c r="T175" s="127">
        <f>S175*H175</f>
        <v>0</v>
      </c>
      <c r="AR175" s="128" t="s">
        <v>147</v>
      </c>
      <c r="AT175" s="128" t="s">
        <v>142</v>
      </c>
      <c r="AU175" s="128" t="s">
        <v>69</v>
      </c>
      <c r="AY175" s="13" t="s">
        <v>141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3" t="s">
        <v>77</v>
      </c>
      <c r="BK175" s="129">
        <f>ROUND(I175*H175,2)</f>
        <v>0</v>
      </c>
      <c r="BL175" s="13" t="s">
        <v>147</v>
      </c>
      <c r="BM175" s="128" t="s">
        <v>393</v>
      </c>
    </row>
    <row r="176" spans="2:65" s="1" customFormat="1" ht="11.25">
      <c r="B176" s="28"/>
      <c r="D176" s="130" t="s">
        <v>148</v>
      </c>
      <c r="F176" s="131" t="s">
        <v>392</v>
      </c>
      <c r="I176" s="132"/>
      <c r="L176" s="28"/>
      <c r="M176" s="133"/>
      <c r="T176" s="49"/>
      <c r="AT176" s="13" t="s">
        <v>148</v>
      </c>
      <c r="AU176" s="13" t="s">
        <v>69</v>
      </c>
    </row>
    <row r="177" spans="2:65" s="1" customFormat="1" ht="21.75" customHeight="1">
      <c r="B177" s="28"/>
      <c r="C177" s="135" t="s">
        <v>394</v>
      </c>
      <c r="D177" s="135" t="s">
        <v>171</v>
      </c>
      <c r="E177" s="136" t="s">
        <v>395</v>
      </c>
      <c r="F177" s="137" t="s">
        <v>396</v>
      </c>
      <c r="G177" s="138" t="s">
        <v>243</v>
      </c>
      <c r="H177" s="139">
        <v>3</v>
      </c>
      <c r="I177" s="140"/>
      <c r="J177" s="141">
        <f>ROUND(I177*H177,2)</f>
        <v>0</v>
      </c>
      <c r="K177" s="137" t="s">
        <v>146</v>
      </c>
      <c r="L177" s="142"/>
      <c r="M177" s="143" t="s">
        <v>19</v>
      </c>
      <c r="N177" s="144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169</v>
      </c>
      <c r="AT177" s="128" t="s">
        <v>171</v>
      </c>
      <c r="AU177" s="128" t="s">
        <v>69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397</v>
      </c>
    </row>
    <row r="178" spans="2:65" s="1" customFormat="1" ht="11.25">
      <c r="B178" s="28"/>
      <c r="D178" s="130" t="s">
        <v>148</v>
      </c>
      <c r="F178" s="131" t="s">
        <v>396</v>
      </c>
      <c r="I178" s="132"/>
      <c r="L178" s="28"/>
      <c r="M178" s="133"/>
      <c r="T178" s="49"/>
      <c r="AT178" s="13" t="s">
        <v>148</v>
      </c>
      <c r="AU178" s="13" t="s">
        <v>69</v>
      </c>
    </row>
    <row r="179" spans="2:65" s="1" customFormat="1" ht="16.5" customHeight="1">
      <c r="B179" s="28"/>
      <c r="C179" s="117" t="s">
        <v>318</v>
      </c>
      <c r="D179" s="117" t="s">
        <v>142</v>
      </c>
      <c r="E179" s="118" t="s">
        <v>398</v>
      </c>
      <c r="F179" s="119" t="s">
        <v>399</v>
      </c>
      <c r="G179" s="120" t="s">
        <v>243</v>
      </c>
      <c r="H179" s="121">
        <v>1</v>
      </c>
      <c r="I179" s="122"/>
      <c r="J179" s="123">
        <f>ROUND(I179*H179,2)</f>
        <v>0</v>
      </c>
      <c r="K179" s="119" t="s">
        <v>146</v>
      </c>
      <c r="L179" s="28"/>
      <c r="M179" s="124" t="s">
        <v>19</v>
      </c>
      <c r="N179" s="125" t="s">
        <v>40</v>
      </c>
      <c r="P179" s="126">
        <f>O179*H179</f>
        <v>0</v>
      </c>
      <c r="Q179" s="126">
        <v>0</v>
      </c>
      <c r="R179" s="126">
        <f>Q179*H179</f>
        <v>0</v>
      </c>
      <c r="S179" s="126">
        <v>0</v>
      </c>
      <c r="T179" s="127">
        <f>S179*H179</f>
        <v>0</v>
      </c>
      <c r="AR179" s="128" t="s">
        <v>147</v>
      </c>
      <c r="AT179" s="128" t="s">
        <v>142</v>
      </c>
      <c r="AU179" s="128" t="s">
        <v>69</v>
      </c>
      <c r="AY179" s="13" t="s">
        <v>141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77</v>
      </c>
      <c r="BK179" s="129">
        <f>ROUND(I179*H179,2)</f>
        <v>0</v>
      </c>
      <c r="BL179" s="13" t="s">
        <v>147</v>
      </c>
      <c r="BM179" s="128" t="s">
        <v>400</v>
      </c>
    </row>
    <row r="180" spans="2:65" s="1" customFormat="1" ht="11.25">
      <c r="B180" s="28"/>
      <c r="D180" s="130" t="s">
        <v>148</v>
      </c>
      <c r="F180" s="131" t="s">
        <v>399</v>
      </c>
      <c r="I180" s="132"/>
      <c r="L180" s="28"/>
      <c r="M180" s="133"/>
      <c r="T180" s="49"/>
      <c r="AT180" s="13" t="s">
        <v>148</v>
      </c>
      <c r="AU180" s="13" t="s">
        <v>69</v>
      </c>
    </row>
    <row r="181" spans="2:65" s="1" customFormat="1" ht="24.2" customHeight="1">
      <c r="B181" s="28"/>
      <c r="C181" s="117" t="s">
        <v>401</v>
      </c>
      <c r="D181" s="117" t="s">
        <v>142</v>
      </c>
      <c r="E181" s="118" t="s">
        <v>402</v>
      </c>
      <c r="F181" s="119" t="s">
        <v>403</v>
      </c>
      <c r="G181" s="120" t="s">
        <v>243</v>
      </c>
      <c r="H181" s="121">
        <v>1</v>
      </c>
      <c r="I181" s="122"/>
      <c r="J181" s="123">
        <f>ROUND(I181*H181,2)</f>
        <v>0</v>
      </c>
      <c r="K181" s="119" t="s">
        <v>146</v>
      </c>
      <c r="L181" s="28"/>
      <c r="M181" s="124" t="s">
        <v>19</v>
      </c>
      <c r="N181" s="125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147</v>
      </c>
      <c r="AT181" s="128" t="s">
        <v>142</v>
      </c>
      <c r="AU181" s="128" t="s">
        <v>69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404</v>
      </c>
    </row>
    <row r="182" spans="2:65" s="1" customFormat="1" ht="19.5">
      <c r="B182" s="28"/>
      <c r="D182" s="130" t="s">
        <v>148</v>
      </c>
      <c r="F182" s="131" t="s">
        <v>405</v>
      </c>
      <c r="I182" s="132"/>
      <c r="L182" s="28"/>
      <c r="M182" s="133"/>
      <c r="T182" s="49"/>
      <c r="AT182" s="13" t="s">
        <v>148</v>
      </c>
      <c r="AU182" s="13" t="s">
        <v>69</v>
      </c>
    </row>
    <row r="183" spans="2:65" s="1" customFormat="1" ht="16.5" customHeight="1">
      <c r="B183" s="28"/>
      <c r="C183" s="117" t="s">
        <v>322</v>
      </c>
      <c r="D183" s="117" t="s">
        <v>142</v>
      </c>
      <c r="E183" s="118" t="s">
        <v>406</v>
      </c>
      <c r="F183" s="119" t="s">
        <v>407</v>
      </c>
      <c r="G183" s="120" t="s">
        <v>243</v>
      </c>
      <c r="H183" s="121">
        <v>1</v>
      </c>
      <c r="I183" s="122"/>
      <c r="J183" s="123">
        <f>ROUND(I183*H183,2)</f>
        <v>0</v>
      </c>
      <c r="K183" s="119" t="s">
        <v>146</v>
      </c>
      <c r="L183" s="28"/>
      <c r="M183" s="124" t="s">
        <v>19</v>
      </c>
      <c r="N183" s="125" t="s">
        <v>40</v>
      </c>
      <c r="P183" s="126">
        <f>O183*H183</f>
        <v>0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128" t="s">
        <v>147</v>
      </c>
      <c r="AT183" s="128" t="s">
        <v>142</v>
      </c>
      <c r="AU183" s="128" t="s">
        <v>69</v>
      </c>
      <c r="AY183" s="13" t="s">
        <v>141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13" t="s">
        <v>77</v>
      </c>
      <c r="BK183" s="129">
        <f>ROUND(I183*H183,2)</f>
        <v>0</v>
      </c>
      <c r="BL183" s="13" t="s">
        <v>147</v>
      </c>
      <c r="BM183" s="128" t="s">
        <v>408</v>
      </c>
    </row>
    <row r="184" spans="2:65" s="1" customFormat="1" ht="11.25">
      <c r="B184" s="28"/>
      <c r="D184" s="130" t="s">
        <v>148</v>
      </c>
      <c r="F184" s="131" t="s">
        <v>409</v>
      </c>
      <c r="I184" s="132"/>
      <c r="L184" s="28"/>
      <c r="M184" s="133"/>
      <c r="T184" s="49"/>
      <c r="AT184" s="13" t="s">
        <v>148</v>
      </c>
      <c r="AU184" s="13" t="s">
        <v>69</v>
      </c>
    </row>
    <row r="185" spans="2:65" s="1" customFormat="1" ht="16.5" customHeight="1">
      <c r="B185" s="28"/>
      <c r="C185" s="117" t="s">
        <v>410</v>
      </c>
      <c r="D185" s="117" t="s">
        <v>142</v>
      </c>
      <c r="E185" s="118" t="s">
        <v>411</v>
      </c>
      <c r="F185" s="119" t="s">
        <v>412</v>
      </c>
      <c r="G185" s="120" t="s">
        <v>243</v>
      </c>
      <c r="H185" s="121">
        <v>1</v>
      </c>
      <c r="I185" s="122"/>
      <c r="J185" s="123">
        <f>ROUND(I185*H185,2)</f>
        <v>0</v>
      </c>
      <c r="K185" s="119" t="s">
        <v>146</v>
      </c>
      <c r="L185" s="28"/>
      <c r="M185" s="124" t="s">
        <v>19</v>
      </c>
      <c r="N185" s="125" t="s">
        <v>40</v>
      </c>
      <c r="P185" s="126">
        <f>O185*H185</f>
        <v>0</v>
      </c>
      <c r="Q185" s="126">
        <v>0</v>
      </c>
      <c r="R185" s="126">
        <f>Q185*H185</f>
        <v>0</v>
      </c>
      <c r="S185" s="126">
        <v>0</v>
      </c>
      <c r="T185" s="127">
        <f>S185*H185</f>
        <v>0</v>
      </c>
      <c r="AR185" s="128" t="s">
        <v>147</v>
      </c>
      <c r="AT185" s="128" t="s">
        <v>142</v>
      </c>
      <c r="AU185" s="128" t="s">
        <v>69</v>
      </c>
      <c r="AY185" s="13" t="s">
        <v>141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3" t="s">
        <v>77</v>
      </c>
      <c r="BK185" s="129">
        <f>ROUND(I185*H185,2)</f>
        <v>0</v>
      </c>
      <c r="BL185" s="13" t="s">
        <v>147</v>
      </c>
      <c r="BM185" s="128" t="s">
        <v>413</v>
      </c>
    </row>
    <row r="186" spans="2:65" s="1" customFormat="1" ht="11.25">
      <c r="B186" s="28"/>
      <c r="D186" s="130" t="s">
        <v>148</v>
      </c>
      <c r="F186" s="131" t="s">
        <v>414</v>
      </c>
      <c r="I186" s="132"/>
      <c r="L186" s="28"/>
      <c r="M186" s="133"/>
      <c r="T186" s="49"/>
      <c r="AT186" s="13" t="s">
        <v>148</v>
      </c>
      <c r="AU186" s="13" t="s">
        <v>69</v>
      </c>
    </row>
    <row r="187" spans="2:65" s="1" customFormat="1" ht="16.5" customHeight="1">
      <c r="B187" s="28"/>
      <c r="C187" s="117" t="s">
        <v>326</v>
      </c>
      <c r="D187" s="117" t="s">
        <v>142</v>
      </c>
      <c r="E187" s="118" t="s">
        <v>415</v>
      </c>
      <c r="F187" s="119" t="s">
        <v>416</v>
      </c>
      <c r="G187" s="120" t="s">
        <v>243</v>
      </c>
      <c r="H187" s="121">
        <v>1</v>
      </c>
      <c r="I187" s="122"/>
      <c r="J187" s="123">
        <f>ROUND(I187*H187,2)</f>
        <v>0</v>
      </c>
      <c r="K187" s="119" t="s">
        <v>146</v>
      </c>
      <c r="L187" s="28"/>
      <c r="M187" s="124" t="s">
        <v>19</v>
      </c>
      <c r="N187" s="125" t="s">
        <v>40</v>
      </c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147</v>
      </c>
      <c r="AT187" s="128" t="s">
        <v>142</v>
      </c>
      <c r="AU187" s="128" t="s">
        <v>69</v>
      </c>
      <c r="AY187" s="13" t="s">
        <v>141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3" t="s">
        <v>77</v>
      </c>
      <c r="BK187" s="129">
        <f>ROUND(I187*H187,2)</f>
        <v>0</v>
      </c>
      <c r="BL187" s="13" t="s">
        <v>147</v>
      </c>
      <c r="BM187" s="128" t="s">
        <v>417</v>
      </c>
    </row>
    <row r="188" spans="2:65" s="1" customFormat="1" ht="11.25">
      <c r="B188" s="28"/>
      <c r="D188" s="130" t="s">
        <v>148</v>
      </c>
      <c r="F188" s="131" t="s">
        <v>416</v>
      </c>
      <c r="I188" s="132"/>
      <c r="L188" s="28"/>
      <c r="M188" s="133"/>
      <c r="T188" s="49"/>
      <c r="AT188" s="13" t="s">
        <v>148</v>
      </c>
      <c r="AU188" s="13" t="s">
        <v>69</v>
      </c>
    </row>
    <row r="189" spans="2:65" s="1" customFormat="1" ht="16.5" customHeight="1">
      <c r="B189" s="28"/>
      <c r="C189" s="117" t="s">
        <v>418</v>
      </c>
      <c r="D189" s="117" t="s">
        <v>142</v>
      </c>
      <c r="E189" s="118" t="s">
        <v>419</v>
      </c>
      <c r="F189" s="119" t="s">
        <v>420</v>
      </c>
      <c r="G189" s="120" t="s">
        <v>243</v>
      </c>
      <c r="H189" s="121">
        <v>8</v>
      </c>
      <c r="I189" s="122"/>
      <c r="J189" s="123">
        <f>ROUND(I189*H189,2)</f>
        <v>0</v>
      </c>
      <c r="K189" s="119" t="s">
        <v>146</v>
      </c>
      <c r="L189" s="28"/>
      <c r="M189" s="124" t="s">
        <v>19</v>
      </c>
      <c r="N189" s="125" t="s">
        <v>40</v>
      </c>
      <c r="P189" s="126">
        <f>O189*H189</f>
        <v>0</v>
      </c>
      <c r="Q189" s="126">
        <v>0</v>
      </c>
      <c r="R189" s="126">
        <f>Q189*H189</f>
        <v>0</v>
      </c>
      <c r="S189" s="126">
        <v>0</v>
      </c>
      <c r="T189" s="127">
        <f>S189*H189</f>
        <v>0</v>
      </c>
      <c r="AR189" s="128" t="s">
        <v>147</v>
      </c>
      <c r="AT189" s="128" t="s">
        <v>142</v>
      </c>
      <c r="AU189" s="128" t="s">
        <v>69</v>
      </c>
      <c r="AY189" s="13" t="s">
        <v>141</v>
      </c>
      <c r="BE189" s="129">
        <f>IF(N189="základní",J189,0)</f>
        <v>0</v>
      </c>
      <c r="BF189" s="129">
        <f>IF(N189="snížená",J189,0)</f>
        <v>0</v>
      </c>
      <c r="BG189" s="129">
        <f>IF(N189="zákl. přenesená",J189,0)</f>
        <v>0</v>
      </c>
      <c r="BH189" s="129">
        <f>IF(N189="sníž. přenesená",J189,0)</f>
        <v>0</v>
      </c>
      <c r="BI189" s="129">
        <f>IF(N189="nulová",J189,0)</f>
        <v>0</v>
      </c>
      <c r="BJ189" s="13" t="s">
        <v>77</v>
      </c>
      <c r="BK189" s="129">
        <f>ROUND(I189*H189,2)</f>
        <v>0</v>
      </c>
      <c r="BL189" s="13" t="s">
        <v>147</v>
      </c>
      <c r="BM189" s="128" t="s">
        <v>421</v>
      </c>
    </row>
    <row r="190" spans="2:65" s="1" customFormat="1" ht="11.25">
      <c r="B190" s="28"/>
      <c r="D190" s="130" t="s">
        <v>148</v>
      </c>
      <c r="F190" s="131" t="s">
        <v>422</v>
      </c>
      <c r="I190" s="132"/>
      <c r="L190" s="28"/>
      <c r="M190" s="133"/>
      <c r="T190" s="49"/>
      <c r="AT190" s="13" t="s">
        <v>148</v>
      </c>
      <c r="AU190" s="13" t="s">
        <v>69</v>
      </c>
    </row>
    <row r="191" spans="2:65" s="1" customFormat="1" ht="24.2" customHeight="1">
      <c r="B191" s="28"/>
      <c r="C191" s="117" t="s">
        <v>329</v>
      </c>
      <c r="D191" s="117" t="s">
        <v>142</v>
      </c>
      <c r="E191" s="118" t="s">
        <v>423</v>
      </c>
      <c r="F191" s="119" t="s">
        <v>424</v>
      </c>
      <c r="G191" s="120" t="s">
        <v>243</v>
      </c>
      <c r="H191" s="121">
        <v>1</v>
      </c>
      <c r="I191" s="122"/>
      <c r="J191" s="123">
        <f>ROUND(I191*H191,2)</f>
        <v>0</v>
      </c>
      <c r="K191" s="119" t="s">
        <v>146</v>
      </c>
      <c r="L191" s="28"/>
      <c r="M191" s="124" t="s">
        <v>19</v>
      </c>
      <c r="N191" s="125" t="s">
        <v>40</v>
      </c>
      <c r="P191" s="126">
        <f>O191*H191</f>
        <v>0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128" t="s">
        <v>147</v>
      </c>
      <c r="AT191" s="128" t="s">
        <v>142</v>
      </c>
      <c r="AU191" s="128" t="s">
        <v>69</v>
      </c>
      <c r="AY191" s="13" t="s">
        <v>141</v>
      </c>
      <c r="BE191" s="129">
        <f>IF(N191="základní",J191,0)</f>
        <v>0</v>
      </c>
      <c r="BF191" s="129">
        <f>IF(N191="snížená",J191,0)</f>
        <v>0</v>
      </c>
      <c r="BG191" s="129">
        <f>IF(N191="zákl. přenesená",J191,0)</f>
        <v>0</v>
      </c>
      <c r="BH191" s="129">
        <f>IF(N191="sníž. přenesená",J191,0)</f>
        <v>0</v>
      </c>
      <c r="BI191" s="129">
        <f>IF(N191="nulová",J191,0)</f>
        <v>0</v>
      </c>
      <c r="BJ191" s="13" t="s">
        <v>77</v>
      </c>
      <c r="BK191" s="129">
        <f>ROUND(I191*H191,2)</f>
        <v>0</v>
      </c>
      <c r="BL191" s="13" t="s">
        <v>147</v>
      </c>
      <c r="BM191" s="128" t="s">
        <v>425</v>
      </c>
    </row>
    <row r="192" spans="2:65" s="1" customFormat="1" ht="29.25">
      <c r="B192" s="28"/>
      <c r="D192" s="130" t="s">
        <v>148</v>
      </c>
      <c r="F192" s="131" t="s">
        <v>426</v>
      </c>
      <c r="I192" s="132"/>
      <c r="L192" s="28"/>
      <c r="M192" s="133"/>
      <c r="T192" s="49"/>
      <c r="AT192" s="13" t="s">
        <v>148</v>
      </c>
      <c r="AU192" s="13" t="s">
        <v>69</v>
      </c>
    </row>
    <row r="193" spans="2:65" s="1" customFormat="1" ht="16.5" customHeight="1">
      <c r="B193" s="28"/>
      <c r="C193" s="117" t="s">
        <v>427</v>
      </c>
      <c r="D193" s="117" t="s">
        <v>142</v>
      </c>
      <c r="E193" s="118" t="s">
        <v>428</v>
      </c>
      <c r="F193" s="119" t="s">
        <v>429</v>
      </c>
      <c r="G193" s="120" t="s">
        <v>243</v>
      </c>
      <c r="H193" s="121">
        <v>21</v>
      </c>
      <c r="I193" s="122"/>
      <c r="J193" s="123">
        <f>ROUND(I193*H193,2)</f>
        <v>0</v>
      </c>
      <c r="K193" s="119" t="s">
        <v>19</v>
      </c>
      <c r="L193" s="28"/>
      <c r="M193" s="124" t="s">
        <v>19</v>
      </c>
      <c r="N193" s="125" t="s">
        <v>40</v>
      </c>
      <c r="P193" s="126">
        <f>O193*H193</f>
        <v>0</v>
      </c>
      <c r="Q193" s="126">
        <v>0</v>
      </c>
      <c r="R193" s="126">
        <f>Q193*H193</f>
        <v>0</v>
      </c>
      <c r="S193" s="126">
        <v>0</v>
      </c>
      <c r="T193" s="127">
        <f>S193*H193</f>
        <v>0</v>
      </c>
      <c r="AR193" s="128" t="s">
        <v>147</v>
      </c>
      <c r="AT193" s="128" t="s">
        <v>142</v>
      </c>
      <c r="AU193" s="128" t="s">
        <v>69</v>
      </c>
      <c r="AY193" s="13" t="s">
        <v>141</v>
      </c>
      <c r="BE193" s="129">
        <f>IF(N193="základní",J193,0)</f>
        <v>0</v>
      </c>
      <c r="BF193" s="129">
        <f>IF(N193="snížená",J193,0)</f>
        <v>0</v>
      </c>
      <c r="BG193" s="129">
        <f>IF(N193="zákl. přenesená",J193,0)</f>
        <v>0</v>
      </c>
      <c r="BH193" s="129">
        <f>IF(N193="sníž. přenesená",J193,0)</f>
        <v>0</v>
      </c>
      <c r="BI193" s="129">
        <f>IF(N193="nulová",J193,0)</f>
        <v>0</v>
      </c>
      <c r="BJ193" s="13" t="s">
        <v>77</v>
      </c>
      <c r="BK193" s="129">
        <f>ROUND(I193*H193,2)</f>
        <v>0</v>
      </c>
      <c r="BL193" s="13" t="s">
        <v>147</v>
      </c>
      <c r="BM193" s="128" t="s">
        <v>430</v>
      </c>
    </row>
    <row r="194" spans="2:65" s="1" customFormat="1" ht="11.25">
      <c r="B194" s="28"/>
      <c r="D194" s="130" t="s">
        <v>148</v>
      </c>
      <c r="F194" s="131" t="s">
        <v>429</v>
      </c>
      <c r="I194" s="132"/>
      <c r="L194" s="28"/>
      <c r="M194" s="133"/>
      <c r="T194" s="49"/>
      <c r="AT194" s="13" t="s">
        <v>148</v>
      </c>
      <c r="AU194" s="13" t="s">
        <v>69</v>
      </c>
    </row>
    <row r="195" spans="2:65" s="1" customFormat="1" ht="16.5" customHeight="1">
      <c r="B195" s="28"/>
      <c r="C195" s="117" t="s">
        <v>345</v>
      </c>
      <c r="D195" s="117" t="s">
        <v>142</v>
      </c>
      <c r="E195" s="118" t="s">
        <v>431</v>
      </c>
      <c r="F195" s="119" t="s">
        <v>432</v>
      </c>
      <c r="G195" s="120" t="s">
        <v>243</v>
      </c>
      <c r="H195" s="121">
        <v>1</v>
      </c>
      <c r="I195" s="122"/>
      <c r="J195" s="123">
        <f>ROUND(I195*H195,2)</f>
        <v>0</v>
      </c>
      <c r="K195" s="119" t="s">
        <v>146</v>
      </c>
      <c r="L195" s="28"/>
      <c r="M195" s="124" t="s">
        <v>19</v>
      </c>
      <c r="N195" s="125" t="s">
        <v>40</v>
      </c>
      <c r="P195" s="126">
        <f>O195*H195</f>
        <v>0</v>
      </c>
      <c r="Q195" s="126">
        <v>0</v>
      </c>
      <c r="R195" s="126">
        <f>Q195*H195</f>
        <v>0</v>
      </c>
      <c r="S195" s="126">
        <v>0</v>
      </c>
      <c r="T195" s="127">
        <f>S195*H195</f>
        <v>0</v>
      </c>
      <c r="AR195" s="128" t="s">
        <v>147</v>
      </c>
      <c r="AT195" s="128" t="s">
        <v>142</v>
      </c>
      <c r="AU195" s="128" t="s">
        <v>69</v>
      </c>
      <c r="AY195" s="13" t="s">
        <v>141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3" t="s">
        <v>77</v>
      </c>
      <c r="BK195" s="129">
        <f>ROUND(I195*H195,2)</f>
        <v>0</v>
      </c>
      <c r="BL195" s="13" t="s">
        <v>147</v>
      </c>
      <c r="BM195" s="128" t="s">
        <v>433</v>
      </c>
    </row>
    <row r="196" spans="2:65" s="1" customFormat="1" ht="19.5">
      <c r="B196" s="28"/>
      <c r="D196" s="130" t="s">
        <v>148</v>
      </c>
      <c r="F196" s="131" t="s">
        <v>434</v>
      </c>
      <c r="I196" s="132"/>
      <c r="L196" s="28"/>
      <c r="M196" s="133"/>
      <c r="T196" s="49"/>
      <c r="AT196" s="13" t="s">
        <v>148</v>
      </c>
      <c r="AU196" s="13" t="s">
        <v>69</v>
      </c>
    </row>
    <row r="197" spans="2:65" s="1" customFormat="1" ht="16.5" customHeight="1">
      <c r="B197" s="28"/>
      <c r="C197" s="117" t="s">
        <v>435</v>
      </c>
      <c r="D197" s="117" t="s">
        <v>142</v>
      </c>
      <c r="E197" s="118" t="s">
        <v>436</v>
      </c>
      <c r="F197" s="119" t="s">
        <v>437</v>
      </c>
      <c r="G197" s="120" t="s">
        <v>438</v>
      </c>
      <c r="H197" s="121">
        <v>16</v>
      </c>
      <c r="I197" s="122"/>
      <c r="J197" s="123">
        <f>ROUND(I197*H197,2)</f>
        <v>0</v>
      </c>
      <c r="K197" s="119" t="s">
        <v>146</v>
      </c>
      <c r="L197" s="28"/>
      <c r="M197" s="124" t="s">
        <v>19</v>
      </c>
      <c r="N197" s="125" t="s">
        <v>40</v>
      </c>
      <c r="P197" s="126">
        <f>O197*H197</f>
        <v>0</v>
      </c>
      <c r="Q197" s="126">
        <v>0</v>
      </c>
      <c r="R197" s="126">
        <f>Q197*H197</f>
        <v>0</v>
      </c>
      <c r="S197" s="126">
        <v>0</v>
      </c>
      <c r="T197" s="127">
        <f>S197*H197</f>
        <v>0</v>
      </c>
      <c r="AR197" s="128" t="s">
        <v>147</v>
      </c>
      <c r="AT197" s="128" t="s">
        <v>142</v>
      </c>
      <c r="AU197" s="128" t="s">
        <v>69</v>
      </c>
      <c r="AY197" s="13" t="s">
        <v>141</v>
      </c>
      <c r="BE197" s="129">
        <f>IF(N197="základní",J197,0)</f>
        <v>0</v>
      </c>
      <c r="BF197" s="129">
        <f>IF(N197="snížená",J197,0)</f>
        <v>0</v>
      </c>
      <c r="BG197" s="129">
        <f>IF(N197="zákl. přenesená",J197,0)</f>
        <v>0</v>
      </c>
      <c r="BH197" s="129">
        <f>IF(N197="sníž. přenesená",J197,0)</f>
        <v>0</v>
      </c>
      <c r="BI197" s="129">
        <f>IF(N197="nulová",J197,0)</f>
        <v>0</v>
      </c>
      <c r="BJ197" s="13" t="s">
        <v>77</v>
      </c>
      <c r="BK197" s="129">
        <f>ROUND(I197*H197,2)</f>
        <v>0</v>
      </c>
      <c r="BL197" s="13" t="s">
        <v>147</v>
      </c>
      <c r="BM197" s="128" t="s">
        <v>439</v>
      </c>
    </row>
    <row r="198" spans="2:65" s="1" customFormat="1" ht="19.5">
      <c r="B198" s="28"/>
      <c r="D198" s="130" t="s">
        <v>148</v>
      </c>
      <c r="F198" s="131" t="s">
        <v>440</v>
      </c>
      <c r="I198" s="132"/>
      <c r="L198" s="28"/>
      <c r="M198" s="133"/>
      <c r="T198" s="49"/>
      <c r="AT198" s="13" t="s">
        <v>148</v>
      </c>
      <c r="AU198" s="13" t="s">
        <v>69</v>
      </c>
    </row>
    <row r="199" spans="2:65" s="1" customFormat="1" ht="16.5" customHeight="1">
      <c r="B199" s="28"/>
      <c r="C199" s="117" t="s">
        <v>349</v>
      </c>
      <c r="D199" s="117" t="s">
        <v>142</v>
      </c>
      <c r="E199" s="118" t="s">
        <v>441</v>
      </c>
      <c r="F199" s="119" t="s">
        <v>442</v>
      </c>
      <c r="G199" s="120" t="s">
        <v>438</v>
      </c>
      <c r="H199" s="121">
        <v>8</v>
      </c>
      <c r="I199" s="122"/>
      <c r="J199" s="123">
        <f>ROUND(I199*H199,2)</f>
        <v>0</v>
      </c>
      <c r="K199" s="119" t="s">
        <v>146</v>
      </c>
      <c r="L199" s="28"/>
      <c r="M199" s="124" t="s">
        <v>19</v>
      </c>
      <c r="N199" s="125" t="s">
        <v>40</v>
      </c>
      <c r="P199" s="126">
        <f>O199*H199</f>
        <v>0</v>
      </c>
      <c r="Q199" s="126">
        <v>0</v>
      </c>
      <c r="R199" s="126">
        <f>Q199*H199</f>
        <v>0</v>
      </c>
      <c r="S199" s="126">
        <v>0</v>
      </c>
      <c r="T199" s="127">
        <f>S199*H199</f>
        <v>0</v>
      </c>
      <c r="AR199" s="128" t="s">
        <v>147</v>
      </c>
      <c r="AT199" s="128" t="s">
        <v>142</v>
      </c>
      <c r="AU199" s="128" t="s">
        <v>69</v>
      </c>
      <c r="AY199" s="13" t="s">
        <v>141</v>
      </c>
      <c r="BE199" s="129">
        <f>IF(N199="základní",J199,0)</f>
        <v>0</v>
      </c>
      <c r="BF199" s="129">
        <f>IF(N199="snížená",J199,0)</f>
        <v>0</v>
      </c>
      <c r="BG199" s="129">
        <f>IF(N199="zákl. přenesená",J199,0)</f>
        <v>0</v>
      </c>
      <c r="BH199" s="129">
        <f>IF(N199="sníž. přenesená",J199,0)</f>
        <v>0</v>
      </c>
      <c r="BI199" s="129">
        <f>IF(N199="nulová",J199,0)</f>
        <v>0</v>
      </c>
      <c r="BJ199" s="13" t="s">
        <v>77</v>
      </c>
      <c r="BK199" s="129">
        <f>ROUND(I199*H199,2)</f>
        <v>0</v>
      </c>
      <c r="BL199" s="13" t="s">
        <v>147</v>
      </c>
      <c r="BM199" s="128" t="s">
        <v>443</v>
      </c>
    </row>
    <row r="200" spans="2:65" s="1" customFormat="1" ht="19.5">
      <c r="B200" s="28"/>
      <c r="D200" s="130" t="s">
        <v>148</v>
      </c>
      <c r="F200" s="131" t="s">
        <v>444</v>
      </c>
      <c r="I200" s="132"/>
      <c r="L200" s="28"/>
      <c r="M200" s="133"/>
      <c r="T200" s="49"/>
      <c r="AT200" s="13" t="s">
        <v>148</v>
      </c>
      <c r="AU200" s="13" t="s">
        <v>69</v>
      </c>
    </row>
    <row r="201" spans="2:65" s="1" customFormat="1" ht="16.5" customHeight="1">
      <c r="B201" s="28"/>
      <c r="C201" s="117" t="s">
        <v>445</v>
      </c>
      <c r="D201" s="117" t="s">
        <v>142</v>
      </c>
      <c r="E201" s="118" t="s">
        <v>206</v>
      </c>
      <c r="F201" s="119" t="s">
        <v>207</v>
      </c>
      <c r="G201" s="120" t="s">
        <v>174</v>
      </c>
      <c r="H201" s="121">
        <v>110</v>
      </c>
      <c r="I201" s="122"/>
      <c r="J201" s="123">
        <f>ROUND(I201*H201,2)</f>
        <v>0</v>
      </c>
      <c r="K201" s="119" t="s">
        <v>146</v>
      </c>
      <c r="L201" s="28"/>
      <c r="M201" s="124" t="s">
        <v>19</v>
      </c>
      <c r="N201" s="125" t="s">
        <v>40</v>
      </c>
      <c r="P201" s="126">
        <f>O201*H201</f>
        <v>0</v>
      </c>
      <c r="Q201" s="126">
        <v>0</v>
      </c>
      <c r="R201" s="126">
        <f>Q201*H201</f>
        <v>0</v>
      </c>
      <c r="S201" s="126">
        <v>0</v>
      </c>
      <c r="T201" s="127">
        <f>S201*H201</f>
        <v>0</v>
      </c>
      <c r="AR201" s="128" t="s">
        <v>147</v>
      </c>
      <c r="AT201" s="128" t="s">
        <v>142</v>
      </c>
      <c r="AU201" s="128" t="s">
        <v>69</v>
      </c>
      <c r="AY201" s="13" t="s">
        <v>141</v>
      </c>
      <c r="BE201" s="129">
        <f>IF(N201="základní",J201,0)</f>
        <v>0</v>
      </c>
      <c r="BF201" s="129">
        <f>IF(N201="snížená",J201,0)</f>
        <v>0</v>
      </c>
      <c r="BG201" s="129">
        <f>IF(N201="zákl. přenesená",J201,0)</f>
        <v>0</v>
      </c>
      <c r="BH201" s="129">
        <f>IF(N201="sníž. přenesená",J201,0)</f>
        <v>0</v>
      </c>
      <c r="BI201" s="129">
        <f>IF(N201="nulová",J201,0)</f>
        <v>0</v>
      </c>
      <c r="BJ201" s="13" t="s">
        <v>77</v>
      </c>
      <c r="BK201" s="129">
        <f>ROUND(I201*H201,2)</f>
        <v>0</v>
      </c>
      <c r="BL201" s="13" t="s">
        <v>147</v>
      </c>
      <c r="BM201" s="128" t="s">
        <v>446</v>
      </c>
    </row>
    <row r="202" spans="2:65" s="1" customFormat="1" ht="11.25">
      <c r="B202" s="28"/>
      <c r="D202" s="130" t="s">
        <v>148</v>
      </c>
      <c r="F202" s="131" t="s">
        <v>207</v>
      </c>
      <c r="I202" s="132"/>
      <c r="L202" s="28"/>
      <c r="M202" s="133"/>
      <c r="T202" s="49"/>
      <c r="AT202" s="13" t="s">
        <v>148</v>
      </c>
      <c r="AU202" s="13" t="s">
        <v>69</v>
      </c>
    </row>
    <row r="203" spans="2:65" s="1" customFormat="1" ht="21.75" customHeight="1">
      <c r="B203" s="28"/>
      <c r="C203" s="135" t="s">
        <v>341</v>
      </c>
      <c r="D203" s="135" t="s">
        <v>171</v>
      </c>
      <c r="E203" s="136" t="s">
        <v>447</v>
      </c>
      <c r="F203" s="137" t="s">
        <v>448</v>
      </c>
      <c r="G203" s="138" t="s">
        <v>174</v>
      </c>
      <c r="H203" s="139">
        <v>110</v>
      </c>
      <c r="I203" s="140"/>
      <c r="J203" s="141">
        <f>ROUND(I203*H203,2)</f>
        <v>0</v>
      </c>
      <c r="K203" s="137" t="s">
        <v>146</v>
      </c>
      <c r="L203" s="142"/>
      <c r="M203" s="143" t="s">
        <v>19</v>
      </c>
      <c r="N203" s="144" t="s">
        <v>40</v>
      </c>
      <c r="P203" s="126">
        <f>O203*H203</f>
        <v>0</v>
      </c>
      <c r="Q203" s="126">
        <v>0</v>
      </c>
      <c r="R203" s="126">
        <f>Q203*H203</f>
        <v>0</v>
      </c>
      <c r="S203" s="126">
        <v>0</v>
      </c>
      <c r="T203" s="127">
        <f>S203*H203</f>
        <v>0</v>
      </c>
      <c r="AR203" s="128" t="s">
        <v>169</v>
      </c>
      <c r="AT203" s="128" t="s">
        <v>171</v>
      </c>
      <c r="AU203" s="128" t="s">
        <v>69</v>
      </c>
      <c r="AY203" s="13" t="s">
        <v>141</v>
      </c>
      <c r="BE203" s="129">
        <f>IF(N203="základní",J203,0)</f>
        <v>0</v>
      </c>
      <c r="BF203" s="129">
        <f>IF(N203="snížená",J203,0)</f>
        <v>0</v>
      </c>
      <c r="BG203" s="129">
        <f>IF(N203="zákl. přenesená",J203,0)</f>
        <v>0</v>
      </c>
      <c r="BH203" s="129">
        <f>IF(N203="sníž. přenesená",J203,0)</f>
        <v>0</v>
      </c>
      <c r="BI203" s="129">
        <f>IF(N203="nulová",J203,0)</f>
        <v>0</v>
      </c>
      <c r="BJ203" s="13" t="s">
        <v>77</v>
      </c>
      <c r="BK203" s="129">
        <f>ROUND(I203*H203,2)</f>
        <v>0</v>
      </c>
      <c r="BL203" s="13" t="s">
        <v>147</v>
      </c>
      <c r="BM203" s="128" t="s">
        <v>449</v>
      </c>
    </row>
    <row r="204" spans="2:65" s="1" customFormat="1" ht="11.25">
      <c r="B204" s="28"/>
      <c r="D204" s="130" t="s">
        <v>148</v>
      </c>
      <c r="F204" s="131" t="s">
        <v>448</v>
      </c>
      <c r="I204" s="132"/>
      <c r="L204" s="28"/>
      <c r="M204" s="145"/>
      <c r="N204" s="146"/>
      <c r="O204" s="146"/>
      <c r="P204" s="146"/>
      <c r="Q204" s="146"/>
      <c r="R204" s="146"/>
      <c r="S204" s="146"/>
      <c r="T204" s="147"/>
      <c r="AT204" s="13" t="s">
        <v>148</v>
      </c>
      <c r="AU204" s="13" t="s">
        <v>69</v>
      </c>
    </row>
    <row r="205" spans="2:65" s="1" customFormat="1" ht="6.95" customHeight="1">
      <c r="B205" s="37"/>
      <c r="C205" s="38"/>
      <c r="D205" s="38"/>
      <c r="E205" s="38"/>
      <c r="F205" s="38"/>
      <c r="G205" s="38"/>
      <c r="H205" s="38"/>
      <c r="I205" s="38"/>
      <c r="J205" s="38"/>
      <c r="K205" s="38"/>
      <c r="L205" s="28"/>
    </row>
  </sheetData>
  <sheetProtection algorithmName="SHA-512" hashValue="e9aafuLyjz4G2XBvAMy+7SGeiMb/zC9JExixizHiHkkLztczE4S5V26Zs1jz/hd9ei69s4BwFP4YeMePiFmYWQ==" saltValue="gKrHo0f4+S1caCLu6gOosu7SPdyFKX2bmtZpT6M8gJUgN14Yuxx+FP0XYnNHArnHERqL1GosElbJUG0tPvXMZA==" spinCount="100000" sheet="1" objects="1" scenarios="1" formatColumns="0" formatRows="0" autoFilter="0"/>
  <autoFilter ref="C78:K204" xr:uid="{00000000-0009-0000-0000-000002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44"/>
  <sheetViews>
    <sheetView showGridLines="0" topLeftCell="A123" workbookViewId="0">
      <selection activeCell="F143" sqref="F143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85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450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ROUND((SUM(BE83:BE443)),  2)</f>
        <v>0</v>
      </c>
      <c r="I33" s="85">
        <v>0.21</v>
      </c>
      <c r="J33" s="84">
        <f>ROUND(((SUM(BE83:BE443))*I33),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ROUND((SUM(BF83:BF443)),  2)</f>
        <v>0</v>
      </c>
      <c r="I34" s="85">
        <v>0.12</v>
      </c>
      <c r="J34" s="84">
        <f>ROUND(((SUM(BF83:BF443))*I34),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ROUND((SUM(BG83:BG443)),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ROUND((SUM(BH83:BH443)),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ROUND((SUM(BI83:BI443)),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02 - Železniční svršek A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J187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J410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J427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02 - Železniční svršek A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P84+P187+P410+P427</f>
        <v>0</v>
      </c>
      <c r="Q83" s="46"/>
      <c r="R83" s="104">
        <f>R84+R187+R410+R427</f>
        <v>4040.4976300000003</v>
      </c>
      <c r="S83" s="46"/>
      <c r="T83" s="105">
        <f>T84+T187+T410+T427</f>
        <v>0</v>
      </c>
      <c r="AT83" s="13" t="s">
        <v>68</v>
      </c>
      <c r="AU83" s="13" t="s">
        <v>122</v>
      </c>
      <c r="BK83" s="106">
        <f>BK84+BK187+BK410+BK427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SUM(P85:P186)</f>
        <v>0</v>
      </c>
      <c r="R84" s="113">
        <f>SUM(R85:R186)</f>
        <v>4040.4976300000003</v>
      </c>
      <c r="T84" s="114">
        <f>SUM(T85:T186)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SUM(BK85:BK186)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456</v>
      </c>
      <c r="F85" s="137" t="s">
        <v>457</v>
      </c>
      <c r="G85" s="138" t="s">
        <v>243</v>
      </c>
      <c r="H85" s="139">
        <v>1</v>
      </c>
      <c r="I85" s="140"/>
      <c r="J85" s="141">
        <f>ROUND(I85*H85,2)</f>
        <v>0</v>
      </c>
      <c r="K85" s="137" t="s">
        <v>19</v>
      </c>
      <c r="L85" s="142"/>
      <c r="M85" s="143" t="s">
        <v>19</v>
      </c>
      <c r="N85" s="144" t="s">
        <v>40</v>
      </c>
      <c r="P85" s="126">
        <f>O85*H85</f>
        <v>0</v>
      </c>
      <c r="Q85" s="126">
        <v>33.970999999999997</v>
      </c>
      <c r="R85" s="126">
        <f>Q85*H85</f>
        <v>33.970999999999997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457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458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459</v>
      </c>
      <c r="F88" s="137" t="s">
        <v>460</v>
      </c>
      <c r="G88" s="138" t="s">
        <v>243</v>
      </c>
      <c r="H88" s="139">
        <v>2</v>
      </c>
      <c r="I88" s="140"/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31.443000000000001</v>
      </c>
      <c r="R88" s="126">
        <f>Q88*H88</f>
        <v>62.886000000000003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460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461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462</v>
      </c>
      <c r="F91" s="137" t="s">
        <v>463</v>
      </c>
      <c r="G91" s="138" t="s">
        <v>243</v>
      </c>
      <c r="H91" s="139">
        <v>1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31.443000000000001</v>
      </c>
      <c r="R91" s="126">
        <f>Q91*H91</f>
        <v>31.443000000000001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463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461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464</v>
      </c>
      <c r="F94" s="137" t="s">
        <v>465</v>
      </c>
      <c r="G94" s="138" t="s">
        <v>174</v>
      </c>
      <c r="H94" s="139">
        <v>107.4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0.16</v>
      </c>
      <c r="R94" s="126">
        <f>Q94*H94</f>
        <v>17.184000000000001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193</v>
      </c>
    </row>
    <row r="95" spans="2:65" s="1" customFormat="1" ht="11.25">
      <c r="B95" s="28"/>
      <c r="D95" s="130" t="s">
        <v>148</v>
      </c>
      <c r="F95" s="131" t="s">
        <v>465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48.75">
      <c r="B96" s="28"/>
      <c r="D96" s="130" t="s">
        <v>152</v>
      </c>
      <c r="F96" s="134" t="s">
        <v>466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24.2" customHeight="1">
      <c r="B97" s="28"/>
      <c r="C97" s="135" t="s">
        <v>170</v>
      </c>
      <c r="D97" s="135" t="s">
        <v>171</v>
      </c>
      <c r="E97" s="136" t="s">
        <v>467</v>
      </c>
      <c r="F97" s="137" t="s">
        <v>468</v>
      </c>
      <c r="G97" s="138" t="s">
        <v>243</v>
      </c>
      <c r="H97" s="139">
        <v>18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0.32729999999999998</v>
      </c>
      <c r="R97" s="126">
        <f>Q97*H97</f>
        <v>5.8914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183</v>
      </c>
    </row>
    <row r="98" spans="2:65" s="1" customFormat="1" ht="11.25">
      <c r="B98" s="28"/>
      <c r="D98" s="130" t="s">
        <v>148</v>
      </c>
      <c r="F98" s="131" t="s">
        <v>468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469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470</v>
      </c>
      <c r="F100" s="137" t="s">
        <v>471</v>
      </c>
      <c r="G100" s="138" t="s">
        <v>243</v>
      </c>
      <c r="H100" s="139">
        <v>24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1.0499999999999999E-3</v>
      </c>
      <c r="R100" s="126">
        <f>Q100*H100</f>
        <v>2.52E-2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197</v>
      </c>
    </row>
    <row r="101" spans="2:65" s="1" customFormat="1" ht="11.25">
      <c r="B101" s="28"/>
      <c r="D101" s="130" t="s">
        <v>148</v>
      </c>
      <c r="F101" s="131" t="s">
        <v>471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29.25">
      <c r="B102" s="28"/>
      <c r="D102" s="130" t="s">
        <v>152</v>
      </c>
      <c r="F102" s="134" t="s">
        <v>472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473</v>
      </c>
      <c r="F103" s="137" t="s">
        <v>474</v>
      </c>
      <c r="G103" s="138" t="s">
        <v>243</v>
      </c>
      <c r="H103" s="139">
        <v>1568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1.1100000000000001E-3</v>
      </c>
      <c r="R103" s="126">
        <f>Q103*H103</f>
        <v>1.7404800000000002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201</v>
      </c>
    </row>
    <row r="104" spans="2:65" s="1" customFormat="1" ht="11.25">
      <c r="B104" s="28"/>
      <c r="D104" s="130" t="s">
        <v>148</v>
      </c>
      <c r="F104" s="131" t="s">
        <v>474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29.25">
      <c r="B105" s="28"/>
      <c r="D105" s="130" t="s">
        <v>152</v>
      </c>
      <c r="F105" s="134" t="s">
        <v>475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476</v>
      </c>
      <c r="F106" s="137" t="s">
        <v>477</v>
      </c>
      <c r="G106" s="138" t="s">
        <v>243</v>
      </c>
      <c r="H106" s="139">
        <v>1200</v>
      </c>
      <c r="I106" s="140"/>
      <c r="J106" s="141">
        <f>ROUND(I106*H106,2)</f>
        <v>0</v>
      </c>
      <c r="K106" s="137" t="s">
        <v>146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9.0000000000000006E-5</v>
      </c>
      <c r="R106" s="126">
        <f>Q106*H106</f>
        <v>0.10800000000000001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204</v>
      </c>
    </row>
    <row r="107" spans="2:65" s="1" customFormat="1" ht="11.25">
      <c r="B107" s="28"/>
      <c r="D107" s="130" t="s">
        <v>148</v>
      </c>
      <c r="F107" s="131" t="s">
        <v>477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29.25">
      <c r="B108" s="28"/>
      <c r="D108" s="130" t="s">
        <v>152</v>
      </c>
      <c r="F108" s="134" t="s">
        <v>478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479</v>
      </c>
      <c r="F109" s="137" t="s">
        <v>480</v>
      </c>
      <c r="G109" s="138" t="s">
        <v>243</v>
      </c>
      <c r="H109" s="139">
        <v>16</v>
      </c>
      <c r="I109" s="140"/>
      <c r="J109" s="141">
        <f>ROUND(I109*H109,2)</f>
        <v>0</v>
      </c>
      <c r="K109" s="137" t="s">
        <v>19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8.5199999999999998E-3</v>
      </c>
      <c r="R109" s="126">
        <f>Q109*H109</f>
        <v>0.13632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208</v>
      </c>
    </row>
    <row r="110" spans="2:65" s="1" customFormat="1" ht="11.25">
      <c r="B110" s="28"/>
      <c r="D110" s="130" t="s">
        <v>148</v>
      </c>
      <c r="F110" s="131" t="s">
        <v>480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29.25">
      <c r="B111" s="28"/>
      <c r="D111" s="130" t="s">
        <v>152</v>
      </c>
      <c r="F111" s="134" t="s">
        <v>481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482</v>
      </c>
      <c r="F112" s="137" t="s">
        <v>483</v>
      </c>
      <c r="G112" s="138" t="s">
        <v>243</v>
      </c>
      <c r="H112" s="139">
        <v>18</v>
      </c>
      <c r="I112" s="140"/>
      <c r="J112" s="141">
        <f>ROUND(I112*H112,2)</f>
        <v>0</v>
      </c>
      <c r="K112" s="137" t="s">
        <v>19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8.5199999999999998E-3</v>
      </c>
      <c r="R112" s="126">
        <f>Q112*H112</f>
        <v>0.15336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211</v>
      </c>
    </row>
    <row r="113" spans="2:65" s="1" customFormat="1" ht="11.25">
      <c r="B113" s="28"/>
      <c r="D113" s="130" t="s">
        <v>148</v>
      </c>
      <c r="F113" s="131" t="s">
        <v>483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481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484</v>
      </c>
      <c r="F115" s="137" t="s">
        <v>485</v>
      </c>
      <c r="G115" s="138" t="s">
        <v>243</v>
      </c>
      <c r="H115" s="139">
        <v>48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7.4200000000000004E-3</v>
      </c>
      <c r="R115" s="126">
        <f>Q115*H115</f>
        <v>0.35616000000000003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215</v>
      </c>
    </row>
    <row r="116" spans="2:65" s="1" customFormat="1" ht="11.25">
      <c r="B116" s="28"/>
      <c r="D116" s="130" t="s">
        <v>148</v>
      </c>
      <c r="F116" s="131" t="s">
        <v>485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29.25">
      <c r="B117" s="28"/>
      <c r="D117" s="130" t="s">
        <v>152</v>
      </c>
      <c r="F117" s="134" t="s">
        <v>481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486</v>
      </c>
      <c r="F118" s="137" t="s">
        <v>487</v>
      </c>
      <c r="G118" s="138" t="s">
        <v>243</v>
      </c>
      <c r="H118" s="139">
        <v>86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9.0000000000000006E-5</v>
      </c>
      <c r="R118" s="126">
        <f>Q118*H118</f>
        <v>7.7400000000000004E-3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219</v>
      </c>
    </row>
    <row r="119" spans="2:65" s="1" customFormat="1" ht="11.25">
      <c r="B119" s="28"/>
      <c r="D119" s="130" t="s">
        <v>148</v>
      </c>
      <c r="F119" s="131" t="s">
        <v>487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29.25">
      <c r="B120" s="28"/>
      <c r="D120" s="130" t="s">
        <v>152</v>
      </c>
      <c r="F120" s="134" t="s">
        <v>488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489</v>
      </c>
      <c r="F121" s="137" t="s">
        <v>490</v>
      </c>
      <c r="G121" s="138" t="s">
        <v>243</v>
      </c>
      <c r="H121" s="139">
        <v>858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1.8000000000000001E-4</v>
      </c>
      <c r="R121" s="126">
        <f>Q121*H121</f>
        <v>0.15444000000000002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227</v>
      </c>
    </row>
    <row r="122" spans="2:65" s="1" customFormat="1" ht="11.25">
      <c r="B122" s="28"/>
      <c r="D122" s="130" t="s">
        <v>148</v>
      </c>
      <c r="F122" s="131" t="s">
        <v>490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491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492</v>
      </c>
      <c r="F124" s="137" t="s">
        <v>493</v>
      </c>
      <c r="G124" s="138" t="s">
        <v>243</v>
      </c>
      <c r="H124" s="139">
        <v>148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4.0000000000000003E-5</v>
      </c>
      <c r="R124" s="126">
        <f>Q124*H124</f>
        <v>5.9200000000000008E-3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494</v>
      </c>
    </row>
    <row r="125" spans="2:65" s="1" customFormat="1" ht="11.25">
      <c r="B125" s="28"/>
      <c r="D125" s="130" t="s">
        <v>148</v>
      </c>
      <c r="F125" s="131" t="s">
        <v>493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495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496</v>
      </c>
      <c r="F127" s="137" t="s">
        <v>497</v>
      </c>
      <c r="G127" s="138" t="s">
        <v>243</v>
      </c>
      <c r="H127" s="139">
        <v>39</v>
      </c>
      <c r="I127" s="140"/>
      <c r="J127" s="141">
        <f>ROUND(I127*H127,2)</f>
        <v>0</v>
      </c>
      <c r="K127" s="137" t="s">
        <v>146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310</v>
      </c>
    </row>
    <row r="128" spans="2:65" s="1" customFormat="1" ht="11.25">
      <c r="B128" s="28"/>
      <c r="D128" s="130" t="s">
        <v>148</v>
      </c>
      <c r="F128" s="131" t="s">
        <v>497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498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499</v>
      </c>
      <c r="F130" s="137" t="s">
        <v>500</v>
      </c>
      <c r="G130" s="138" t="s">
        <v>243</v>
      </c>
      <c r="H130" s="139">
        <v>39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1.9000000000000001E-4</v>
      </c>
      <c r="R130" s="126">
        <f>Q130*H130</f>
        <v>7.4100000000000008E-3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314</v>
      </c>
    </row>
    <row r="131" spans="2:65" s="1" customFormat="1" ht="11.25">
      <c r="B131" s="28"/>
      <c r="D131" s="130" t="s">
        <v>148</v>
      </c>
      <c r="F131" s="131" t="s">
        <v>500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501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502</v>
      </c>
      <c r="F133" s="137" t="s">
        <v>503</v>
      </c>
      <c r="G133" s="138" t="s">
        <v>258</v>
      </c>
      <c r="H133" s="139">
        <v>2854.8</v>
      </c>
      <c r="I133" s="140"/>
      <c r="J133" s="141">
        <f>ROUND(I133*H133,2)</f>
        <v>0</v>
      </c>
      <c r="K133" s="137" t="s">
        <v>146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1</v>
      </c>
      <c r="R133" s="126">
        <f>Q133*H133</f>
        <v>2854.8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318</v>
      </c>
    </row>
    <row r="134" spans="2:65" s="1" customFormat="1" ht="11.25">
      <c r="B134" s="28"/>
      <c r="D134" s="130" t="s">
        <v>148</v>
      </c>
      <c r="F134" s="131" t="s">
        <v>503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19.5">
      <c r="B135" s="28"/>
      <c r="D135" s="130" t="s">
        <v>152</v>
      </c>
      <c r="F135" s="134" t="s">
        <v>166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35" t="s">
        <v>191</v>
      </c>
      <c r="D136" s="135" t="s">
        <v>171</v>
      </c>
      <c r="E136" s="136" t="s">
        <v>256</v>
      </c>
      <c r="F136" s="137" t="s">
        <v>257</v>
      </c>
      <c r="G136" s="138" t="s">
        <v>258</v>
      </c>
      <c r="H136" s="139">
        <v>47.52</v>
      </c>
      <c r="I136" s="140"/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1</v>
      </c>
      <c r="R136" s="126">
        <f>Q136*H136</f>
        <v>47.52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322</v>
      </c>
    </row>
    <row r="137" spans="2:65" s="1" customFormat="1" ht="11.25">
      <c r="B137" s="28"/>
      <c r="D137" s="130" t="s">
        <v>148</v>
      </c>
      <c r="F137" s="131" t="s">
        <v>257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152</v>
      </c>
      <c r="F138" s="134" t="s">
        <v>504</v>
      </c>
      <c r="I138" s="132"/>
      <c r="L138" s="28"/>
      <c r="M138" s="133"/>
      <c r="T138" s="49"/>
      <c r="AT138" s="13" t="s">
        <v>152</v>
      </c>
      <c r="AU138" s="13" t="s">
        <v>77</v>
      </c>
    </row>
    <row r="139" spans="2:65" s="1" customFormat="1" ht="16.5" customHeight="1">
      <c r="B139" s="28"/>
      <c r="C139" s="135" t="s">
        <v>233</v>
      </c>
      <c r="D139" s="135" t="s">
        <v>171</v>
      </c>
      <c r="E139" s="136" t="s">
        <v>505</v>
      </c>
      <c r="F139" s="137" t="s">
        <v>506</v>
      </c>
      <c r="G139" s="138" t="s">
        <v>258</v>
      </c>
      <c r="H139" s="139">
        <v>902.88</v>
      </c>
      <c r="I139" s="282">
        <v>0</v>
      </c>
      <c r="J139" s="141">
        <f>ROUND(I139*H139,2)</f>
        <v>0</v>
      </c>
      <c r="K139" s="137" t="s">
        <v>19</v>
      </c>
      <c r="L139" s="142"/>
      <c r="M139" s="143" t="s">
        <v>19</v>
      </c>
      <c r="N139" s="144" t="s">
        <v>40</v>
      </c>
      <c r="P139" s="126">
        <f>O139*H139</f>
        <v>0</v>
      </c>
      <c r="Q139" s="126">
        <v>1</v>
      </c>
      <c r="R139" s="126">
        <f>Q139*H139</f>
        <v>902.88</v>
      </c>
      <c r="S139" s="126">
        <v>0</v>
      </c>
      <c r="T139" s="127">
        <f>S139*H139</f>
        <v>0</v>
      </c>
      <c r="AR139" s="128" t="s">
        <v>169</v>
      </c>
      <c r="AT139" s="128" t="s">
        <v>171</v>
      </c>
      <c r="AU139" s="128" t="s">
        <v>77</v>
      </c>
      <c r="AY139" s="13" t="s">
        <v>141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13" t="s">
        <v>77</v>
      </c>
      <c r="BK139" s="129">
        <f>ROUND(I139*H139,2)</f>
        <v>0</v>
      </c>
      <c r="BL139" s="13" t="s">
        <v>147</v>
      </c>
      <c r="BM139" s="128" t="s">
        <v>326</v>
      </c>
    </row>
    <row r="140" spans="2:65" s="1" customFormat="1" ht="11.25">
      <c r="B140" s="28"/>
      <c r="D140" s="130" t="s">
        <v>148</v>
      </c>
      <c r="F140" s="131" t="s">
        <v>506</v>
      </c>
      <c r="I140" s="132"/>
      <c r="L140" s="28"/>
      <c r="M140" s="133"/>
      <c r="T140" s="49"/>
      <c r="AT140" s="13" t="s">
        <v>148</v>
      </c>
      <c r="AU140" s="13" t="s">
        <v>77</v>
      </c>
    </row>
    <row r="141" spans="2:65" s="1" customFormat="1" ht="29.25">
      <c r="B141" s="28"/>
      <c r="D141" s="130" t="s">
        <v>152</v>
      </c>
      <c r="F141" s="134" t="s">
        <v>507</v>
      </c>
      <c r="I141" s="132"/>
      <c r="L141" s="28"/>
      <c r="M141" s="133"/>
      <c r="T141" s="49"/>
      <c r="AT141" s="13" t="s">
        <v>152</v>
      </c>
      <c r="AU141" s="13" t="s">
        <v>77</v>
      </c>
    </row>
    <row r="142" spans="2:65" s="1" customFormat="1" ht="16.5" customHeight="1">
      <c r="B142" s="28"/>
      <c r="C142" s="135" t="s">
        <v>197</v>
      </c>
      <c r="D142" s="135" t="s">
        <v>171</v>
      </c>
      <c r="E142" s="136" t="s">
        <v>508</v>
      </c>
      <c r="F142" s="137" t="s">
        <v>509</v>
      </c>
      <c r="G142" s="138" t="s">
        <v>258</v>
      </c>
      <c r="H142" s="139">
        <v>79</v>
      </c>
      <c r="I142" s="282">
        <v>0</v>
      </c>
      <c r="J142" s="141">
        <f>ROUND(I142*H142,2)</f>
        <v>0</v>
      </c>
      <c r="K142" s="137" t="s">
        <v>146</v>
      </c>
      <c r="L142" s="142"/>
      <c r="M142" s="143" t="s">
        <v>19</v>
      </c>
      <c r="N142" s="144" t="s">
        <v>40</v>
      </c>
      <c r="P142" s="126">
        <f>O142*H142</f>
        <v>0</v>
      </c>
      <c r="Q142" s="126">
        <v>1</v>
      </c>
      <c r="R142" s="126">
        <f>Q142*H142</f>
        <v>79</v>
      </c>
      <c r="S142" s="126">
        <v>0</v>
      </c>
      <c r="T142" s="127">
        <f>S142*H142</f>
        <v>0</v>
      </c>
      <c r="AR142" s="128" t="s">
        <v>169</v>
      </c>
      <c r="AT142" s="128" t="s">
        <v>171</v>
      </c>
      <c r="AU142" s="128" t="s">
        <v>77</v>
      </c>
      <c r="AY142" s="13" t="s">
        <v>141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77</v>
      </c>
      <c r="BK142" s="129">
        <f>ROUND(I142*H142,2)</f>
        <v>0</v>
      </c>
      <c r="BL142" s="13" t="s">
        <v>147</v>
      </c>
      <c r="BM142" s="128" t="s">
        <v>329</v>
      </c>
    </row>
    <row r="143" spans="2:65" s="1" customFormat="1" ht="11.25">
      <c r="B143" s="28"/>
      <c r="D143" s="130" t="s">
        <v>148</v>
      </c>
      <c r="F143" s="131" t="s">
        <v>509</v>
      </c>
      <c r="I143" s="132"/>
      <c r="L143" s="28"/>
      <c r="M143" s="133"/>
      <c r="T143" s="49"/>
      <c r="AT143" s="13" t="s">
        <v>148</v>
      </c>
      <c r="AU143" s="13" t="s">
        <v>77</v>
      </c>
    </row>
    <row r="144" spans="2:65" s="1" customFormat="1" ht="29.25">
      <c r="B144" s="28"/>
      <c r="D144" s="130" t="s">
        <v>152</v>
      </c>
      <c r="F144" s="134" t="s">
        <v>510</v>
      </c>
      <c r="I144" s="132"/>
      <c r="L144" s="28"/>
      <c r="M144" s="133"/>
      <c r="T144" s="49"/>
      <c r="AT144" s="13" t="s">
        <v>152</v>
      </c>
      <c r="AU144" s="13" t="s">
        <v>77</v>
      </c>
    </row>
    <row r="145" spans="2:65" s="1" customFormat="1" ht="16.5" customHeight="1">
      <c r="B145" s="28"/>
      <c r="C145" s="135" t="s">
        <v>7</v>
      </c>
      <c r="D145" s="135" t="s">
        <v>171</v>
      </c>
      <c r="E145" s="136" t="s">
        <v>511</v>
      </c>
      <c r="F145" s="137" t="s">
        <v>512</v>
      </c>
      <c r="G145" s="138" t="s">
        <v>243</v>
      </c>
      <c r="H145" s="139">
        <v>1</v>
      </c>
      <c r="I145" s="140"/>
      <c r="J145" s="141">
        <f>ROUND(I145*H145,2)</f>
        <v>0</v>
      </c>
      <c r="K145" s="137" t="s">
        <v>146</v>
      </c>
      <c r="L145" s="142"/>
      <c r="M145" s="143" t="s">
        <v>19</v>
      </c>
      <c r="N145" s="144" t="s">
        <v>40</v>
      </c>
      <c r="P145" s="126">
        <f>O145*H145</f>
        <v>0</v>
      </c>
      <c r="Q145" s="126">
        <v>3.5000000000000001E-3</v>
      </c>
      <c r="R145" s="126">
        <f>Q145*H145</f>
        <v>3.5000000000000001E-3</v>
      </c>
      <c r="S145" s="126">
        <v>0</v>
      </c>
      <c r="T145" s="127">
        <f>S145*H145</f>
        <v>0</v>
      </c>
      <c r="AR145" s="128" t="s">
        <v>169</v>
      </c>
      <c r="AT145" s="128" t="s">
        <v>171</v>
      </c>
      <c r="AU145" s="128" t="s">
        <v>77</v>
      </c>
      <c r="AY145" s="13" t="s">
        <v>141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77</v>
      </c>
      <c r="BK145" s="129">
        <f>ROUND(I145*H145,2)</f>
        <v>0</v>
      </c>
      <c r="BL145" s="13" t="s">
        <v>147</v>
      </c>
      <c r="BM145" s="128" t="s">
        <v>333</v>
      </c>
    </row>
    <row r="146" spans="2:65" s="1" customFormat="1" ht="11.25">
      <c r="B146" s="28"/>
      <c r="D146" s="130" t="s">
        <v>148</v>
      </c>
      <c r="F146" s="131" t="s">
        <v>512</v>
      </c>
      <c r="I146" s="132"/>
      <c r="L146" s="28"/>
      <c r="M146" s="133"/>
      <c r="T146" s="49"/>
      <c r="AT146" s="13" t="s">
        <v>148</v>
      </c>
      <c r="AU146" s="13" t="s">
        <v>77</v>
      </c>
    </row>
    <row r="147" spans="2:65" s="1" customFormat="1" ht="19.5">
      <c r="B147" s="28"/>
      <c r="D147" s="130" t="s">
        <v>152</v>
      </c>
      <c r="F147" s="134" t="s">
        <v>166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35" t="s">
        <v>201</v>
      </c>
      <c r="D148" s="135" t="s">
        <v>171</v>
      </c>
      <c r="E148" s="136" t="s">
        <v>513</v>
      </c>
      <c r="F148" s="137" t="s">
        <v>514</v>
      </c>
      <c r="G148" s="138" t="s">
        <v>243</v>
      </c>
      <c r="H148" s="139">
        <v>1</v>
      </c>
      <c r="I148" s="140"/>
      <c r="J148" s="141">
        <f>ROUND(I148*H148,2)</f>
        <v>0</v>
      </c>
      <c r="K148" s="137" t="s">
        <v>146</v>
      </c>
      <c r="L148" s="142"/>
      <c r="M148" s="143" t="s">
        <v>19</v>
      </c>
      <c r="N148" s="144" t="s">
        <v>40</v>
      </c>
      <c r="P148" s="126">
        <f>O148*H148</f>
        <v>0</v>
      </c>
      <c r="Q148" s="126">
        <v>3.5000000000000001E-3</v>
      </c>
      <c r="R148" s="126">
        <f>Q148*H148</f>
        <v>3.5000000000000001E-3</v>
      </c>
      <c r="S148" s="126">
        <v>0</v>
      </c>
      <c r="T148" s="127">
        <f>S148*H148</f>
        <v>0</v>
      </c>
      <c r="AR148" s="128" t="s">
        <v>169</v>
      </c>
      <c r="AT148" s="128" t="s">
        <v>171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337</v>
      </c>
    </row>
    <row r="149" spans="2:65" s="1" customFormat="1" ht="11.25">
      <c r="B149" s="28"/>
      <c r="D149" s="130" t="s">
        <v>148</v>
      </c>
      <c r="F149" s="131" t="s">
        <v>514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19.5">
      <c r="B150" s="28"/>
      <c r="D150" s="130" t="s">
        <v>152</v>
      </c>
      <c r="F150" s="134" t="s">
        <v>166</v>
      </c>
      <c r="I150" s="132"/>
      <c r="L150" s="28"/>
      <c r="M150" s="133"/>
      <c r="T150" s="49"/>
      <c r="AT150" s="13" t="s">
        <v>152</v>
      </c>
      <c r="AU150" s="13" t="s">
        <v>77</v>
      </c>
    </row>
    <row r="151" spans="2:65" s="1" customFormat="1" ht="16.5" customHeight="1">
      <c r="B151" s="28"/>
      <c r="C151" s="135" t="s">
        <v>307</v>
      </c>
      <c r="D151" s="135" t="s">
        <v>171</v>
      </c>
      <c r="E151" s="136" t="s">
        <v>515</v>
      </c>
      <c r="F151" s="137" t="s">
        <v>516</v>
      </c>
      <c r="G151" s="138" t="s">
        <v>243</v>
      </c>
      <c r="H151" s="139">
        <v>2</v>
      </c>
      <c r="I151" s="140"/>
      <c r="J151" s="141">
        <f>ROUND(I151*H151,2)</f>
        <v>0</v>
      </c>
      <c r="K151" s="137" t="s">
        <v>146</v>
      </c>
      <c r="L151" s="142"/>
      <c r="M151" s="143" t="s">
        <v>19</v>
      </c>
      <c r="N151" s="144" t="s">
        <v>40</v>
      </c>
      <c r="P151" s="126">
        <f>O151*H151</f>
        <v>0</v>
      </c>
      <c r="Q151" s="126">
        <v>2.5500000000000002E-3</v>
      </c>
      <c r="R151" s="126">
        <f>Q151*H151</f>
        <v>5.1000000000000004E-3</v>
      </c>
      <c r="S151" s="126">
        <v>0</v>
      </c>
      <c r="T151" s="127">
        <f>S151*H151</f>
        <v>0</v>
      </c>
      <c r="AR151" s="128" t="s">
        <v>169</v>
      </c>
      <c r="AT151" s="128" t="s">
        <v>171</v>
      </c>
      <c r="AU151" s="128" t="s">
        <v>77</v>
      </c>
      <c r="AY151" s="13" t="s">
        <v>141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77</v>
      </c>
      <c r="BK151" s="129">
        <f>ROUND(I151*H151,2)</f>
        <v>0</v>
      </c>
      <c r="BL151" s="13" t="s">
        <v>147</v>
      </c>
      <c r="BM151" s="128" t="s">
        <v>341</v>
      </c>
    </row>
    <row r="152" spans="2:65" s="1" customFormat="1" ht="11.25">
      <c r="B152" s="28"/>
      <c r="D152" s="130" t="s">
        <v>148</v>
      </c>
      <c r="F152" s="131" t="s">
        <v>516</v>
      </c>
      <c r="I152" s="132"/>
      <c r="L152" s="28"/>
      <c r="M152" s="133"/>
      <c r="T152" s="49"/>
      <c r="AT152" s="13" t="s">
        <v>148</v>
      </c>
      <c r="AU152" s="13" t="s">
        <v>77</v>
      </c>
    </row>
    <row r="153" spans="2:65" s="1" customFormat="1" ht="19.5">
      <c r="B153" s="28"/>
      <c r="D153" s="130" t="s">
        <v>152</v>
      </c>
      <c r="F153" s="134" t="s">
        <v>166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35" t="s">
        <v>204</v>
      </c>
      <c r="D154" s="135" t="s">
        <v>171</v>
      </c>
      <c r="E154" s="136" t="s">
        <v>517</v>
      </c>
      <c r="F154" s="137" t="s">
        <v>518</v>
      </c>
      <c r="G154" s="138" t="s">
        <v>243</v>
      </c>
      <c r="H154" s="139">
        <v>5</v>
      </c>
      <c r="I154" s="140"/>
      <c r="J154" s="141">
        <f>ROUND(I154*H154,2)</f>
        <v>0</v>
      </c>
      <c r="K154" s="137" t="s">
        <v>146</v>
      </c>
      <c r="L154" s="142"/>
      <c r="M154" s="143" t="s">
        <v>19</v>
      </c>
      <c r="N154" s="144" t="s">
        <v>40</v>
      </c>
      <c r="P154" s="126">
        <f>O154*H154</f>
        <v>0</v>
      </c>
      <c r="Q154" s="126">
        <v>0.157</v>
      </c>
      <c r="R154" s="126">
        <f>Q154*H154</f>
        <v>0.78500000000000003</v>
      </c>
      <c r="S154" s="126">
        <v>0</v>
      </c>
      <c r="T154" s="127">
        <f>S154*H154</f>
        <v>0</v>
      </c>
      <c r="AR154" s="128" t="s">
        <v>169</v>
      </c>
      <c r="AT154" s="128" t="s">
        <v>171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345</v>
      </c>
    </row>
    <row r="155" spans="2:65" s="1" customFormat="1" ht="11.25">
      <c r="B155" s="28"/>
      <c r="D155" s="130" t="s">
        <v>148</v>
      </c>
      <c r="F155" s="131" t="s">
        <v>518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19.5">
      <c r="B156" s="28"/>
      <c r="D156" s="130" t="s">
        <v>152</v>
      </c>
      <c r="F156" s="134" t="s">
        <v>166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35" t="s">
        <v>315</v>
      </c>
      <c r="D157" s="135" t="s">
        <v>171</v>
      </c>
      <c r="E157" s="136" t="s">
        <v>519</v>
      </c>
      <c r="F157" s="137" t="s">
        <v>520</v>
      </c>
      <c r="G157" s="138" t="s">
        <v>243</v>
      </c>
      <c r="H157" s="139">
        <v>5</v>
      </c>
      <c r="I157" s="140"/>
      <c r="J157" s="141">
        <f>ROUND(I157*H157,2)</f>
        <v>0</v>
      </c>
      <c r="K157" s="137" t="s">
        <v>146</v>
      </c>
      <c r="L157" s="142"/>
      <c r="M157" s="143" t="s">
        <v>19</v>
      </c>
      <c r="N157" s="144" t="s">
        <v>40</v>
      </c>
      <c r="P157" s="126">
        <f>O157*H157</f>
        <v>0</v>
      </c>
      <c r="Q157" s="126">
        <v>0.06</v>
      </c>
      <c r="R157" s="126">
        <f>Q157*H157</f>
        <v>0.3</v>
      </c>
      <c r="S157" s="126">
        <v>0</v>
      </c>
      <c r="T157" s="127">
        <f>S157*H157</f>
        <v>0</v>
      </c>
      <c r="AR157" s="128" t="s">
        <v>169</v>
      </c>
      <c r="AT157" s="128" t="s">
        <v>171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349</v>
      </c>
    </row>
    <row r="158" spans="2:65" s="1" customFormat="1" ht="11.25">
      <c r="B158" s="28"/>
      <c r="D158" s="130" t="s">
        <v>148</v>
      </c>
      <c r="F158" s="131" t="s">
        <v>520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19.5">
      <c r="B159" s="28"/>
      <c r="D159" s="130" t="s">
        <v>152</v>
      </c>
      <c r="F159" s="134" t="s">
        <v>166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35" t="s">
        <v>208</v>
      </c>
      <c r="D160" s="135" t="s">
        <v>171</v>
      </c>
      <c r="E160" s="136" t="s">
        <v>521</v>
      </c>
      <c r="F160" s="137" t="s">
        <v>522</v>
      </c>
      <c r="G160" s="138" t="s">
        <v>174</v>
      </c>
      <c r="H160" s="139">
        <v>4</v>
      </c>
      <c r="I160" s="140"/>
      <c r="J160" s="141">
        <f>ROUND(I160*H160,2)</f>
        <v>0</v>
      </c>
      <c r="K160" s="137" t="s">
        <v>146</v>
      </c>
      <c r="L160" s="142"/>
      <c r="M160" s="143" t="s">
        <v>19</v>
      </c>
      <c r="N160" s="144" t="s">
        <v>40</v>
      </c>
      <c r="P160" s="126">
        <f>O160*H160</f>
        <v>0</v>
      </c>
      <c r="Q160" s="126">
        <v>3.2000000000000002E-3</v>
      </c>
      <c r="R160" s="126">
        <f>Q160*H160</f>
        <v>1.2800000000000001E-2</v>
      </c>
      <c r="S160" s="126">
        <v>0</v>
      </c>
      <c r="T160" s="127">
        <f>S160*H160</f>
        <v>0</v>
      </c>
      <c r="AR160" s="128" t="s">
        <v>169</v>
      </c>
      <c r="AT160" s="128" t="s">
        <v>171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353</v>
      </c>
    </row>
    <row r="161" spans="2:65" s="1" customFormat="1" ht="11.25">
      <c r="B161" s="28"/>
      <c r="D161" s="130" t="s">
        <v>148</v>
      </c>
      <c r="F161" s="131" t="s">
        <v>522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19.5">
      <c r="B162" s="28"/>
      <c r="D162" s="130" t="s">
        <v>152</v>
      </c>
      <c r="F162" s="134" t="s">
        <v>166</v>
      </c>
      <c r="I162" s="132"/>
      <c r="L162" s="28"/>
      <c r="M162" s="133"/>
      <c r="T162" s="49"/>
      <c r="AT162" s="13" t="s">
        <v>152</v>
      </c>
      <c r="AU162" s="13" t="s">
        <v>77</v>
      </c>
    </row>
    <row r="163" spans="2:65" s="1" customFormat="1" ht="16.5" customHeight="1">
      <c r="B163" s="28"/>
      <c r="C163" s="135" t="s">
        <v>323</v>
      </c>
      <c r="D163" s="135" t="s">
        <v>171</v>
      </c>
      <c r="E163" s="136" t="s">
        <v>523</v>
      </c>
      <c r="F163" s="137" t="s">
        <v>524</v>
      </c>
      <c r="G163" s="138" t="s">
        <v>243</v>
      </c>
      <c r="H163" s="139">
        <v>2</v>
      </c>
      <c r="I163" s="140"/>
      <c r="J163" s="141">
        <f>ROUND(I163*H163,2)</f>
        <v>0</v>
      </c>
      <c r="K163" s="137" t="s">
        <v>146</v>
      </c>
      <c r="L163" s="142"/>
      <c r="M163" s="143" t="s">
        <v>19</v>
      </c>
      <c r="N163" s="144" t="s">
        <v>40</v>
      </c>
      <c r="P163" s="126">
        <f>O163*H163</f>
        <v>0</v>
      </c>
      <c r="Q163" s="126">
        <v>1.4999999999999999E-4</v>
      </c>
      <c r="R163" s="126">
        <f>Q163*H163</f>
        <v>2.9999999999999997E-4</v>
      </c>
      <c r="S163" s="126">
        <v>0</v>
      </c>
      <c r="T163" s="127">
        <f>S163*H163</f>
        <v>0</v>
      </c>
      <c r="AR163" s="128" t="s">
        <v>169</v>
      </c>
      <c r="AT163" s="128" t="s">
        <v>171</v>
      </c>
      <c r="AU163" s="128" t="s">
        <v>77</v>
      </c>
      <c r="AY163" s="13" t="s">
        <v>141</v>
      </c>
      <c r="BE163" s="129">
        <f>IF(N163="základní",J163,0)</f>
        <v>0</v>
      </c>
      <c r="BF163" s="129">
        <f>IF(N163="snížená",J163,0)</f>
        <v>0</v>
      </c>
      <c r="BG163" s="129">
        <f>IF(N163="zákl. přenesená",J163,0)</f>
        <v>0</v>
      </c>
      <c r="BH163" s="129">
        <f>IF(N163="sníž. přenesená",J163,0)</f>
        <v>0</v>
      </c>
      <c r="BI163" s="129">
        <f>IF(N163="nulová",J163,0)</f>
        <v>0</v>
      </c>
      <c r="BJ163" s="13" t="s">
        <v>77</v>
      </c>
      <c r="BK163" s="129">
        <f>ROUND(I163*H163,2)</f>
        <v>0</v>
      </c>
      <c r="BL163" s="13" t="s">
        <v>147</v>
      </c>
      <c r="BM163" s="128" t="s">
        <v>358</v>
      </c>
    </row>
    <row r="164" spans="2:65" s="1" customFormat="1" ht="11.25">
      <c r="B164" s="28"/>
      <c r="D164" s="130" t="s">
        <v>148</v>
      </c>
      <c r="F164" s="131" t="s">
        <v>524</v>
      </c>
      <c r="I164" s="132"/>
      <c r="L164" s="28"/>
      <c r="M164" s="133"/>
      <c r="T164" s="49"/>
      <c r="AT164" s="13" t="s">
        <v>148</v>
      </c>
      <c r="AU164" s="13" t="s">
        <v>77</v>
      </c>
    </row>
    <row r="165" spans="2:65" s="1" customFormat="1" ht="19.5">
      <c r="B165" s="28"/>
      <c r="D165" s="130" t="s">
        <v>152</v>
      </c>
      <c r="F165" s="134" t="s">
        <v>166</v>
      </c>
      <c r="I165" s="132"/>
      <c r="L165" s="28"/>
      <c r="M165" s="133"/>
      <c r="T165" s="49"/>
      <c r="AT165" s="13" t="s">
        <v>152</v>
      </c>
      <c r="AU165" s="13" t="s">
        <v>77</v>
      </c>
    </row>
    <row r="166" spans="2:65" s="1" customFormat="1" ht="16.5" customHeight="1">
      <c r="B166" s="28"/>
      <c r="C166" s="135" t="s">
        <v>211</v>
      </c>
      <c r="D166" s="135" t="s">
        <v>171</v>
      </c>
      <c r="E166" s="136" t="s">
        <v>525</v>
      </c>
      <c r="F166" s="137" t="s">
        <v>526</v>
      </c>
      <c r="G166" s="138" t="s">
        <v>243</v>
      </c>
      <c r="H166" s="139">
        <v>2</v>
      </c>
      <c r="I166" s="140"/>
      <c r="J166" s="141">
        <f>ROUND(I166*H166,2)</f>
        <v>0</v>
      </c>
      <c r="K166" s="137" t="s">
        <v>146</v>
      </c>
      <c r="L166" s="142"/>
      <c r="M166" s="143" t="s">
        <v>19</v>
      </c>
      <c r="N166" s="144" t="s">
        <v>40</v>
      </c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128" t="s">
        <v>169</v>
      </c>
      <c r="AT166" s="128" t="s">
        <v>171</v>
      </c>
      <c r="AU166" s="128" t="s">
        <v>77</v>
      </c>
      <c r="AY166" s="13" t="s">
        <v>141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13" t="s">
        <v>77</v>
      </c>
      <c r="BK166" s="129">
        <f>ROUND(I166*H166,2)</f>
        <v>0</v>
      </c>
      <c r="BL166" s="13" t="s">
        <v>147</v>
      </c>
      <c r="BM166" s="128" t="s">
        <v>362</v>
      </c>
    </row>
    <row r="167" spans="2:65" s="1" customFormat="1" ht="11.25">
      <c r="B167" s="28"/>
      <c r="D167" s="130" t="s">
        <v>148</v>
      </c>
      <c r="F167" s="131" t="s">
        <v>526</v>
      </c>
      <c r="I167" s="132"/>
      <c r="L167" s="28"/>
      <c r="M167" s="133"/>
      <c r="T167" s="49"/>
      <c r="AT167" s="13" t="s">
        <v>148</v>
      </c>
      <c r="AU167" s="13" t="s">
        <v>77</v>
      </c>
    </row>
    <row r="168" spans="2:65" s="1" customFormat="1" ht="19.5">
      <c r="B168" s="28"/>
      <c r="D168" s="130" t="s">
        <v>152</v>
      </c>
      <c r="F168" s="134" t="s">
        <v>166</v>
      </c>
      <c r="I168" s="132"/>
      <c r="L168" s="28"/>
      <c r="M168" s="133"/>
      <c r="T168" s="49"/>
      <c r="AT168" s="13" t="s">
        <v>152</v>
      </c>
      <c r="AU168" s="13" t="s">
        <v>77</v>
      </c>
    </row>
    <row r="169" spans="2:65" s="1" customFormat="1" ht="16.5" customHeight="1">
      <c r="B169" s="28"/>
      <c r="C169" s="135" t="s">
        <v>330</v>
      </c>
      <c r="D169" s="135" t="s">
        <v>171</v>
      </c>
      <c r="E169" s="136" t="s">
        <v>527</v>
      </c>
      <c r="F169" s="137" t="s">
        <v>528</v>
      </c>
      <c r="G169" s="138" t="s">
        <v>243</v>
      </c>
      <c r="H169" s="139">
        <v>2</v>
      </c>
      <c r="I169" s="140"/>
      <c r="J169" s="141">
        <f>ROUND(I169*H169,2)</f>
        <v>0</v>
      </c>
      <c r="K169" s="137" t="s">
        <v>146</v>
      </c>
      <c r="L169" s="142"/>
      <c r="M169" s="143" t="s">
        <v>19</v>
      </c>
      <c r="N169" s="144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169</v>
      </c>
      <c r="AT169" s="128" t="s">
        <v>171</v>
      </c>
      <c r="AU169" s="128" t="s">
        <v>77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366</v>
      </c>
    </row>
    <row r="170" spans="2:65" s="1" customFormat="1" ht="11.25">
      <c r="B170" s="28"/>
      <c r="D170" s="130" t="s">
        <v>148</v>
      </c>
      <c r="F170" s="131" t="s">
        <v>528</v>
      </c>
      <c r="I170" s="132"/>
      <c r="L170" s="28"/>
      <c r="M170" s="133"/>
      <c r="T170" s="49"/>
      <c r="AT170" s="13" t="s">
        <v>148</v>
      </c>
      <c r="AU170" s="13" t="s">
        <v>77</v>
      </c>
    </row>
    <row r="171" spans="2:65" s="1" customFormat="1" ht="19.5">
      <c r="B171" s="28"/>
      <c r="D171" s="130" t="s">
        <v>152</v>
      </c>
      <c r="F171" s="134" t="s">
        <v>166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" customFormat="1" ht="16.5" customHeight="1">
      <c r="B172" s="28"/>
      <c r="C172" s="135" t="s">
        <v>215</v>
      </c>
      <c r="D172" s="135" t="s">
        <v>171</v>
      </c>
      <c r="E172" s="136" t="s">
        <v>529</v>
      </c>
      <c r="F172" s="137" t="s">
        <v>530</v>
      </c>
      <c r="G172" s="138" t="s">
        <v>243</v>
      </c>
      <c r="H172" s="139">
        <v>3</v>
      </c>
      <c r="I172" s="140"/>
      <c r="J172" s="141">
        <f>ROUND(I172*H172,2)</f>
        <v>0</v>
      </c>
      <c r="K172" s="137" t="s">
        <v>19</v>
      </c>
      <c r="L172" s="142"/>
      <c r="M172" s="143" t="s">
        <v>19</v>
      </c>
      <c r="N172" s="144" t="s">
        <v>40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169</v>
      </c>
      <c r="AT172" s="128" t="s">
        <v>171</v>
      </c>
      <c r="AU172" s="128" t="s">
        <v>77</v>
      </c>
      <c r="AY172" s="13" t="s">
        <v>141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77</v>
      </c>
      <c r="BK172" s="129">
        <f>ROUND(I172*H172,2)</f>
        <v>0</v>
      </c>
      <c r="BL172" s="13" t="s">
        <v>147</v>
      </c>
      <c r="BM172" s="128" t="s">
        <v>370</v>
      </c>
    </row>
    <row r="173" spans="2:65" s="1" customFormat="1" ht="11.25">
      <c r="B173" s="28"/>
      <c r="D173" s="130" t="s">
        <v>148</v>
      </c>
      <c r="F173" s="131" t="s">
        <v>530</v>
      </c>
      <c r="I173" s="132"/>
      <c r="L173" s="28"/>
      <c r="M173" s="133"/>
      <c r="T173" s="49"/>
      <c r="AT173" s="13" t="s">
        <v>148</v>
      </c>
      <c r="AU173" s="13" t="s">
        <v>77</v>
      </c>
    </row>
    <row r="174" spans="2:65" s="1" customFormat="1" ht="29.25">
      <c r="B174" s="28"/>
      <c r="D174" s="130" t="s">
        <v>152</v>
      </c>
      <c r="F174" s="134" t="s">
        <v>531</v>
      </c>
      <c r="I174" s="132"/>
      <c r="L174" s="28"/>
      <c r="M174" s="133"/>
      <c r="T174" s="49"/>
      <c r="AT174" s="13" t="s">
        <v>152</v>
      </c>
      <c r="AU174" s="13" t="s">
        <v>77</v>
      </c>
    </row>
    <row r="175" spans="2:65" s="1" customFormat="1" ht="16.5" customHeight="1">
      <c r="B175" s="28"/>
      <c r="C175" s="135" t="s">
        <v>338</v>
      </c>
      <c r="D175" s="135" t="s">
        <v>171</v>
      </c>
      <c r="E175" s="136" t="s">
        <v>532</v>
      </c>
      <c r="F175" s="137" t="s">
        <v>533</v>
      </c>
      <c r="G175" s="138" t="s">
        <v>243</v>
      </c>
      <c r="H175" s="139">
        <v>6</v>
      </c>
      <c r="I175" s="140"/>
      <c r="J175" s="141">
        <f>ROUND(I175*H175,2)</f>
        <v>0</v>
      </c>
      <c r="K175" s="137" t="s">
        <v>19</v>
      </c>
      <c r="L175" s="142"/>
      <c r="M175" s="143" t="s">
        <v>19</v>
      </c>
      <c r="N175" s="144" t="s">
        <v>40</v>
      </c>
      <c r="P175" s="126">
        <f>O175*H175</f>
        <v>0</v>
      </c>
      <c r="Q175" s="126">
        <v>0</v>
      </c>
      <c r="R175" s="126">
        <f>Q175*H175</f>
        <v>0</v>
      </c>
      <c r="S175" s="126">
        <v>0</v>
      </c>
      <c r="T175" s="127">
        <f>S175*H175</f>
        <v>0</v>
      </c>
      <c r="AR175" s="128" t="s">
        <v>169</v>
      </c>
      <c r="AT175" s="128" t="s">
        <v>171</v>
      </c>
      <c r="AU175" s="128" t="s">
        <v>77</v>
      </c>
      <c r="AY175" s="13" t="s">
        <v>141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3" t="s">
        <v>77</v>
      </c>
      <c r="BK175" s="129">
        <f>ROUND(I175*H175,2)</f>
        <v>0</v>
      </c>
      <c r="BL175" s="13" t="s">
        <v>147</v>
      </c>
      <c r="BM175" s="128" t="s">
        <v>374</v>
      </c>
    </row>
    <row r="176" spans="2:65" s="1" customFormat="1" ht="11.25">
      <c r="B176" s="28"/>
      <c r="D176" s="130" t="s">
        <v>148</v>
      </c>
      <c r="F176" s="131" t="s">
        <v>533</v>
      </c>
      <c r="I176" s="132"/>
      <c r="L176" s="28"/>
      <c r="M176" s="133"/>
      <c r="T176" s="49"/>
      <c r="AT176" s="13" t="s">
        <v>148</v>
      </c>
      <c r="AU176" s="13" t="s">
        <v>77</v>
      </c>
    </row>
    <row r="177" spans="2:65" s="1" customFormat="1" ht="29.25">
      <c r="B177" s="28"/>
      <c r="D177" s="130" t="s">
        <v>152</v>
      </c>
      <c r="F177" s="134" t="s">
        <v>534</v>
      </c>
      <c r="I177" s="132"/>
      <c r="L177" s="28"/>
      <c r="M177" s="133"/>
      <c r="T177" s="49"/>
      <c r="AT177" s="13" t="s">
        <v>152</v>
      </c>
      <c r="AU177" s="13" t="s">
        <v>77</v>
      </c>
    </row>
    <row r="178" spans="2:65" s="1" customFormat="1" ht="16.5" customHeight="1">
      <c r="B178" s="28"/>
      <c r="C178" s="135" t="s">
        <v>219</v>
      </c>
      <c r="D178" s="135" t="s">
        <v>171</v>
      </c>
      <c r="E178" s="136" t="s">
        <v>535</v>
      </c>
      <c r="F178" s="137" t="s">
        <v>536</v>
      </c>
      <c r="G178" s="138" t="s">
        <v>253</v>
      </c>
      <c r="H178" s="139">
        <v>0.5</v>
      </c>
      <c r="I178" s="140"/>
      <c r="J178" s="141">
        <f>ROUND(I178*H178,2)</f>
        <v>0</v>
      </c>
      <c r="K178" s="137" t="s">
        <v>146</v>
      </c>
      <c r="L178" s="142"/>
      <c r="M178" s="143" t="s">
        <v>19</v>
      </c>
      <c r="N178" s="144" t="s">
        <v>40</v>
      </c>
      <c r="P178" s="126">
        <f>O178*H178</f>
        <v>0</v>
      </c>
      <c r="Q178" s="126">
        <v>2.234</v>
      </c>
      <c r="R178" s="126">
        <f>Q178*H178</f>
        <v>1.117</v>
      </c>
      <c r="S178" s="126">
        <v>0</v>
      </c>
      <c r="T178" s="127">
        <f>S178*H178</f>
        <v>0</v>
      </c>
      <c r="AR178" s="128" t="s">
        <v>169</v>
      </c>
      <c r="AT178" s="128" t="s">
        <v>171</v>
      </c>
      <c r="AU178" s="128" t="s">
        <v>77</v>
      </c>
      <c r="AY178" s="13" t="s">
        <v>141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3" t="s">
        <v>77</v>
      </c>
      <c r="BK178" s="129">
        <f>ROUND(I178*H178,2)</f>
        <v>0</v>
      </c>
      <c r="BL178" s="13" t="s">
        <v>147</v>
      </c>
      <c r="BM178" s="128" t="s">
        <v>378</v>
      </c>
    </row>
    <row r="179" spans="2:65" s="1" customFormat="1" ht="11.25">
      <c r="B179" s="28"/>
      <c r="D179" s="130" t="s">
        <v>148</v>
      </c>
      <c r="F179" s="131" t="s">
        <v>536</v>
      </c>
      <c r="I179" s="132"/>
      <c r="L179" s="28"/>
      <c r="M179" s="133"/>
      <c r="T179" s="49"/>
      <c r="AT179" s="13" t="s">
        <v>148</v>
      </c>
      <c r="AU179" s="13" t="s">
        <v>77</v>
      </c>
    </row>
    <row r="180" spans="2:65" s="1" customFormat="1" ht="29.25">
      <c r="B180" s="28"/>
      <c r="D180" s="130" t="s">
        <v>152</v>
      </c>
      <c r="F180" s="134" t="s">
        <v>537</v>
      </c>
      <c r="I180" s="132"/>
      <c r="L180" s="28"/>
      <c r="M180" s="133"/>
      <c r="T180" s="49"/>
      <c r="AT180" s="13" t="s">
        <v>152</v>
      </c>
      <c r="AU180" s="13" t="s">
        <v>77</v>
      </c>
    </row>
    <row r="181" spans="2:65" s="1" customFormat="1" ht="16.5" customHeight="1">
      <c r="B181" s="28"/>
      <c r="C181" s="135" t="s">
        <v>346</v>
      </c>
      <c r="D181" s="135" t="s">
        <v>171</v>
      </c>
      <c r="E181" s="136" t="s">
        <v>538</v>
      </c>
      <c r="F181" s="137" t="s">
        <v>539</v>
      </c>
      <c r="G181" s="138" t="s">
        <v>243</v>
      </c>
      <c r="H181" s="139">
        <v>8</v>
      </c>
      <c r="I181" s="140"/>
      <c r="J181" s="141">
        <f>ROUND(I181*H181,2)</f>
        <v>0</v>
      </c>
      <c r="K181" s="137" t="s">
        <v>19</v>
      </c>
      <c r="L181" s="142"/>
      <c r="M181" s="143" t="s">
        <v>19</v>
      </c>
      <c r="N181" s="144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169</v>
      </c>
      <c r="AT181" s="128" t="s">
        <v>171</v>
      </c>
      <c r="AU181" s="128" t="s">
        <v>77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383</v>
      </c>
    </row>
    <row r="182" spans="2:65" s="1" customFormat="1" ht="11.25">
      <c r="B182" s="28"/>
      <c r="D182" s="130" t="s">
        <v>148</v>
      </c>
      <c r="F182" s="131" t="s">
        <v>539</v>
      </c>
      <c r="I182" s="132"/>
      <c r="L182" s="28"/>
      <c r="M182" s="133"/>
      <c r="T182" s="49"/>
      <c r="AT182" s="13" t="s">
        <v>148</v>
      </c>
      <c r="AU182" s="13" t="s">
        <v>77</v>
      </c>
    </row>
    <row r="183" spans="2:65" s="1" customFormat="1" ht="29.25">
      <c r="B183" s="28"/>
      <c r="D183" s="130" t="s">
        <v>152</v>
      </c>
      <c r="F183" s="134" t="s">
        <v>540</v>
      </c>
      <c r="I183" s="132"/>
      <c r="L183" s="28"/>
      <c r="M183" s="133"/>
      <c r="T183" s="49"/>
      <c r="AT183" s="13" t="s">
        <v>152</v>
      </c>
      <c r="AU183" s="13" t="s">
        <v>77</v>
      </c>
    </row>
    <row r="184" spans="2:65" s="1" customFormat="1" ht="16.5" customHeight="1">
      <c r="B184" s="28"/>
      <c r="C184" s="135" t="s">
        <v>227</v>
      </c>
      <c r="D184" s="135" t="s">
        <v>171</v>
      </c>
      <c r="E184" s="136" t="s">
        <v>223</v>
      </c>
      <c r="F184" s="137" t="s">
        <v>541</v>
      </c>
      <c r="G184" s="138" t="s">
        <v>243</v>
      </c>
      <c r="H184" s="139">
        <v>4</v>
      </c>
      <c r="I184" s="140"/>
      <c r="J184" s="141">
        <f>ROUND(I184*H184,2)</f>
        <v>0</v>
      </c>
      <c r="K184" s="137" t="s">
        <v>542</v>
      </c>
      <c r="L184" s="142"/>
      <c r="M184" s="143" t="s">
        <v>19</v>
      </c>
      <c r="N184" s="144" t="s">
        <v>40</v>
      </c>
      <c r="P184" s="126">
        <f>O184*H184</f>
        <v>0</v>
      </c>
      <c r="Q184" s="126">
        <v>0</v>
      </c>
      <c r="R184" s="126">
        <f>Q184*H184</f>
        <v>0</v>
      </c>
      <c r="S184" s="126">
        <v>0</v>
      </c>
      <c r="T184" s="127">
        <f>S184*H184</f>
        <v>0</v>
      </c>
      <c r="AR184" s="128" t="s">
        <v>169</v>
      </c>
      <c r="AT184" s="128" t="s">
        <v>171</v>
      </c>
      <c r="AU184" s="128" t="s">
        <v>77</v>
      </c>
      <c r="AY184" s="13" t="s">
        <v>141</v>
      </c>
      <c r="BE184" s="129">
        <f>IF(N184="základní",J184,0)</f>
        <v>0</v>
      </c>
      <c r="BF184" s="129">
        <f>IF(N184="snížená",J184,0)</f>
        <v>0</v>
      </c>
      <c r="BG184" s="129">
        <f>IF(N184="zákl. přenesená",J184,0)</f>
        <v>0</v>
      </c>
      <c r="BH184" s="129">
        <f>IF(N184="sníž. přenesená",J184,0)</f>
        <v>0</v>
      </c>
      <c r="BI184" s="129">
        <f>IF(N184="nulová",J184,0)</f>
        <v>0</v>
      </c>
      <c r="BJ184" s="13" t="s">
        <v>77</v>
      </c>
      <c r="BK184" s="129">
        <f>ROUND(I184*H184,2)</f>
        <v>0</v>
      </c>
      <c r="BL184" s="13" t="s">
        <v>147</v>
      </c>
      <c r="BM184" s="128" t="s">
        <v>386</v>
      </c>
    </row>
    <row r="185" spans="2:65" s="1" customFormat="1" ht="11.25">
      <c r="B185" s="28"/>
      <c r="D185" s="130" t="s">
        <v>148</v>
      </c>
      <c r="F185" s="131" t="s">
        <v>541</v>
      </c>
      <c r="I185" s="132"/>
      <c r="L185" s="28"/>
      <c r="M185" s="133"/>
      <c r="T185" s="49"/>
      <c r="AT185" s="13" t="s">
        <v>148</v>
      </c>
      <c r="AU185" s="13" t="s">
        <v>77</v>
      </c>
    </row>
    <row r="186" spans="2:65" s="1" customFormat="1" ht="29.25">
      <c r="B186" s="28"/>
      <c r="D186" s="130" t="s">
        <v>152</v>
      </c>
      <c r="F186" s="134" t="s">
        <v>543</v>
      </c>
      <c r="I186" s="132"/>
      <c r="L186" s="28"/>
      <c r="M186" s="133"/>
      <c r="T186" s="49"/>
      <c r="AT186" s="13" t="s">
        <v>152</v>
      </c>
      <c r="AU186" s="13" t="s">
        <v>77</v>
      </c>
    </row>
    <row r="187" spans="2:65" s="10" customFormat="1" ht="25.9" customHeight="1">
      <c r="B187" s="107"/>
      <c r="D187" s="108" t="s">
        <v>68</v>
      </c>
      <c r="E187" s="109" t="s">
        <v>79</v>
      </c>
      <c r="F187" s="109" t="s">
        <v>544</v>
      </c>
      <c r="I187" s="110"/>
      <c r="J187" s="111">
        <f>BK187</f>
        <v>0</v>
      </c>
      <c r="L187" s="107"/>
      <c r="M187" s="112"/>
      <c r="P187" s="113">
        <f>SUM(P188:P409)</f>
        <v>0</v>
      </c>
      <c r="R187" s="113">
        <f>SUM(R188:R409)</f>
        <v>0</v>
      </c>
      <c r="T187" s="114">
        <f>SUM(T188:T409)</f>
        <v>0</v>
      </c>
      <c r="AR187" s="108" t="s">
        <v>77</v>
      </c>
      <c r="AT187" s="115" t="s">
        <v>68</v>
      </c>
      <c r="AU187" s="115" t="s">
        <v>69</v>
      </c>
      <c r="AY187" s="108" t="s">
        <v>141</v>
      </c>
      <c r="BK187" s="116">
        <f>SUM(BK188:BK409)</f>
        <v>0</v>
      </c>
    </row>
    <row r="188" spans="2:65" s="1" customFormat="1" ht="16.5" customHeight="1">
      <c r="B188" s="28"/>
      <c r="C188" s="117" t="s">
        <v>355</v>
      </c>
      <c r="D188" s="117" t="s">
        <v>142</v>
      </c>
      <c r="E188" s="118" t="s">
        <v>545</v>
      </c>
      <c r="F188" s="119" t="s">
        <v>546</v>
      </c>
      <c r="G188" s="120" t="s">
        <v>253</v>
      </c>
      <c r="H188" s="121">
        <v>43.9</v>
      </c>
      <c r="I188" s="122"/>
      <c r="J188" s="123">
        <f>ROUND(I188*H188,2)</f>
        <v>0</v>
      </c>
      <c r="K188" s="119" t="s">
        <v>146</v>
      </c>
      <c r="L188" s="28"/>
      <c r="M188" s="124" t="s">
        <v>19</v>
      </c>
      <c r="N188" s="125" t="s">
        <v>40</v>
      </c>
      <c r="P188" s="126">
        <f>O188*H188</f>
        <v>0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AR188" s="128" t="s">
        <v>147</v>
      </c>
      <c r="AT188" s="128" t="s">
        <v>142</v>
      </c>
      <c r="AU188" s="128" t="s">
        <v>77</v>
      </c>
      <c r="AY188" s="13" t="s">
        <v>141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3" t="s">
        <v>77</v>
      </c>
      <c r="BK188" s="129">
        <f>ROUND(I188*H188,2)</f>
        <v>0</v>
      </c>
      <c r="BL188" s="13" t="s">
        <v>147</v>
      </c>
      <c r="BM188" s="128" t="s">
        <v>390</v>
      </c>
    </row>
    <row r="189" spans="2:65" s="1" customFormat="1" ht="29.25">
      <c r="B189" s="28"/>
      <c r="D189" s="130" t="s">
        <v>148</v>
      </c>
      <c r="F189" s="131" t="s">
        <v>547</v>
      </c>
      <c r="I189" s="132"/>
      <c r="L189" s="28"/>
      <c r="M189" s="133"/>
      <c r="T189" s="49"/>
      <c r="AT189" s="13" t="s">
        <v>148</v>
      </c>
      <c r="AU189" s="13" t="s">
        <v>77</v>
      </c>
    </row>
    <row r="190" spans="2:65" s="1" customFormat="1" ht="39">
      <c r="B190" s="28"/>
      <c r="D190" s="130" t="s">
        <v>150</v>
      </c>
      <c r="F190" s="134" t="s">
        <v>548</v>
      </c>
      <c r="I190" s="132"/>
      <c r="L190" s="28"/>
      <c r="M190" s="133"/>
      <c r="T190" s="49"/>
      <c r="AT190" s="13" t="s">
        <v>150</v>
      </c>
      <c r="AU190" s="13" t="s">
        <v>77</v>
      </c>
    </row>
    <row r="191" spans="2:65" s="1" customFormat="1" ht="19.5">
      <c r="B191" s="28"/>
      <c r="D191" s="130" t="s">
        <v>152</v>
      </c>
      <c r="F191" s="134" t="s">
        <v>166</v>
      </c>
      <c r="I191" s="132"/>
      <c r="L191" s="28"/>
      <c r="M191" s="133"/>
      <c r="T191" s="49"/>
      <c r="AT191" s="13" t="s">
        <v>152</v>
      </c>
      <c r="AU191" s="13" t="s">
        <v>77</v>
      </c>
    </row>
    <row r="192" spans="2:65" s="1" customFormat="1" ht="16.5" customHeight="1">
      <c r="B192" s="28"/>
      <c r="C192" s="117" t="s">
        <v>231</v>
      </c>
      <c r="D192" s="117" t="s">
        <v>142</v>
      </c>
      <c r="E192" s="118" t="s">
        <v>549</v>
      </c>
      <c r="F192" s="119" t="s">
        <v>550</v>
      </c>
      <c r="G192" s="120" t="s">
        <v>551</v>
      </c>
      <c r="H192" s="121">
        <v>0.11</v>
      </c>
      <c r="I192" s="122"/>
      <c r="J192" s="123">
        <f>ROUND(I192*H192,2)</f>
        <v>0</v>
      </c>
      <c r="K192" s="119" t="s">
        <v>146</v>
      </c>
      <c r="L192" s="28"/>
      <c r="M192" s="124" t="s">
        <v>19</v>
      </c>
      <c r="N192" s="125" t="s">
        <v>40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AR192" s="128" t="s">
        <v>147</v>
      </c>
      <c r="AT192" s="128" t="s">
        <v>142</v>
      </c>
      <c r="AU192" s="128" t="s">
        <v>77</v>
      </c>
      <c r="AY192" s="13" t="s">
        <v>141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13" t="s">
        <v>77</v>
      </c>
      <c r="BK192" s="129">
        <f>ROUND(I192*H192,2)</f>
        <v>0</v>
      </c>
      <c r="BL192" s="13" t="s">
        <v>147</v>
      </c>
      <c r="BM192" s="128" t="s">
        <v>393</v>
      </c>
    </row>
    <row r="193" spans="2:65" s="1" customFormat="1" ht="68.25">
      <c r="B193" s="28"/>
      <c r="D193" s="130" t="s">
        <v>148</v>
      </c>
      <c r="F193" s="131" t="s">
        <v>552</v>
      </c>
      <c r="I193" s="132"/>
      <c r="L193" s="28"/>
      <c r="M193" s="133"/>
      <c r="T193" s="49"/>
      <c r="AT193" s="13" t="s">
        <v>148</v>
      </c>
      <c r="AU193" s="13" t="s">
        <v>77</v>
      </c>
    </row>
    <row r="194" spans="2:65" s="1" customFormat="1" ht="87.75">
      <c r="B194" s="28"/>
      <c r="D194" s="130" t="s">
        <v>150</v>
      </c>
      <c r="F194" s="134" t="s">
        <v>553</v>
      </c>
      <c r="I194" s="132"/>
      <c r="L194" s="28"/>
      <c r="M194" s="133"/>
      <c r="T194" s="49"/>
      <c r="AT194" s="13" t="s">
        <v>150</v>
      </c>
      <c r="AU194" s="13" t="s">
        <v>77</v>
      </c>
    </row>
    <row r="195" spans="2:65" s="1" customFormat="1" ht="39">
      <c r="B195" s="28"/>
      <c r="D195" s="130" t="s">
        <v>152</v>
      </c>
      <c r="F195" s="134" t="s">
        <v>554</v>
      </c>
      <c r="I195" s="132"/>
      <c r="L195" s="28"/>
      <c r="M195" s="133"/>
      <c r="T195" s="49"/>
      <c r="AT195" s="13" t="s">
        <v>152</v>
      </c>
      <c r="AU195" s="13" t="s">
        <v>77</v>
      </c>
    </row>
    <row r="196" spans="2:65" s="1" customFormat="1" ht="16.5" customHeight="1">
      <c r="B196" s="28"/>
      <c r="C196" s="117" t="s">
        <v>363</v>
      </c>
      <c r="D196" s="117" t="s">
        <v>142</v>
      </c>
      <c r="E196" s="118" t="s">
        <v>555</v>
      </c>
      <c r="F196" s="119" t="s">
        <v>556</v>
      </c>
      <c r="G196" s="120" t="s">
        <v>551</v>
      </c>
      <c r="H196" s="121">
        <v>0.4</v>
      </c>
      <c r="I196" s="122"/>
      <c r="J196" s="123">
        <f>ROUND(I196*H196,2)</f>
        <v>0</v>
      </c>
      <c r="K196" s="119" t="s">
        <v>146</v>
      </c>
      <c r="L196" s="28"/>
      <c r="M196" s="124" t="s">
        <v>19</v>
      </c>
      <c r="N196" s="125" t="s">
        <v>40</v>
      </c>
      <c r="P196" s="126">
        <f>O196*H196</f>
        <v>0</v>
      </c>
      <c r="Q196" s="126">
        <v>0</v>
      </c>
      <c r="R196" s="126">
        <f>Q196*H196</f>
        <v>0</v>
      </c>
      <c r="S196" s="126">
        <v>0</v>
      </c>
      <c r="T196" s="127">
        <f>S196*H196</f>
        <v>0</v>
      </c>
      <c r="AR196" s="128" t="s">
        <v>147</v>
      </c>
      <c r="AT196" s="128" t="s">
        <v>142</v>
      </c>
      <c r="AU196" s="128" t="s">
        <v>77</v>
      </c>
      <c r="AY196" s="13" t="s">
        <v>141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13" t="s">
        <v>77</v>
      </c>
      <c r="BK196" s="129">
        <f>ROUND(I196*H196,2)</f>
        <v>0</v>
      </c>
      <c r="BL196" s="13" t="s">
        <v>147</v>
      </c>
      <c r="BM196" s="128" t="s">
        <v>397</v>
      </c>
    </row>
    <row r="197" spans="2:65" s="1" customFormat="1" ht="68.25">
      <c r="B197" s="28"/>
      <c r="D197" s="130" t="s">
        <v>148</v>
      </c>
      <c r="F197" s="131" t="s">
        <v>557</v>
      </c>
      <c r="I197" s="132"/>
      <c r="L197" s="28"/>
      <c r="M197" s="133"/>
      <c r="T197" s="49"/>
      <c r="AT197" s="13" t="s">
        <v>148</v>
      </c>
      <c r="AU197" s="13" t="s">
        <v>77</v>
      </c>
    </row>
    <row r="198" spans="2:65" s="1" customFormat="1" ht="87.75">
      <c r="B198" s="28"/>
      <c r="D198" s="130" t="s">
        <v>150</v>
      </c>
      <c r="F198" s="134" t="s">
        <v>553</v>
      </c>
      <c r="I198" s="132"/>
      <c r="L198" s="28"/>
      <c r="M198" s="133"/>
      <c r="T198" s="49"/>
      <c r="AT198" s="13" t="s">
        <v>150</v>
      </c>
      <c r="AU198" s="13" t="s">
        <v>77</v>
      </c>
    </row>
    <row r="199" spans="2:65" s="1" customFormat="1" ht="29.25">
      <c r="B199" s="28"/>
      <c r="D199" s="130" t="s">
        <v>152</v>
      </c>
      <c r="F199" s="134" t="s">
        <v>558</v>
      </c>
      <c r="I199" s="132"/>
      <c r="L199" s="28"/>
      <c r="M199" s="133"/>
      <c r="T199" s="49"/>
      <c r="AT199" s="13" t="s">
        <v>152</v>
      </c>
      <c r="AU199" s="13" t="s">
        <v>77</v>
      </c>
    </row>
    <row r="200" spans="2:65" s="1" customFormat="1" ht="16.5" customHeight="1">
      <c r="B200" s="28"/>
      <c r="C200" s="117" t="s">
        <v>237</v>
      </c>
      <c r="D200" s="117" t="s">
        <v>142</v>
      </c>
      <c r="E200" s="118" t="s">
        <v>559</v>
      </c>
      <c r="F200" s="119" t="s">
        <v>560</v>
      </c>
      <c r="G200" s="120" t="s">
        <v>551</v>
      </c>
      <c r="H200" s="121">
        <v>0.06</v>
      </c>
      <c r="I200" s="122"/>
      <c r="J200" s="123">
        <f>ROUND(I200*H200,2)</f>
        <v>0</v>
      </c>
      <c r="K200" s="119" t="s">
        <v>146</v>
      </c>
      <c r="L200" s="28"/>
      <c r="M200" s="124" t="s">
        <v>19</v>
      </c>
      <c r="N200" s="125" t="s">
        <v>40</v>
      </c>
      <c r="P200" s="126">
        <f>O200*H200</f>
        <v>0</v>
      </c>
      <c r="Q200" s="126">
        <v>0</v>
      </c>
      <c r="R200" s="126">
        <f>Q200*H200</f>
        <v>0</v>
      </c>
      <c r="S200" s="126">
        <v>0</v>
      </c>
      <c r="T200" s="127">
        <f>S200*H200</f>
        <v>0</v>
      </c>
      <c r="AR200" s="128" t="s">
        <v>147</v>
      </c>
      <c r="AT200" s="128" t="s">
        <v>142</v>
      </c>
      <c r="AU200" s="128" t="s">
        <v>77</v>
      </c>
      <c r="AY200" s="13" t="s">
        <v>141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3" t="s">
        <v>77</v>
      </c>
      <c r="BK200" s="129">
        <f>ROUND(I200*H200,2)</f>
        <v>0</v>
      </c>
      <c r="BL200" s="13" t="s">
        <v>147</v>
      </c>
      <c r="BM200" s="128" t="s">
        <v>400</v>
      </c>
    </row>
    <row r="201" spans="2:65" s="1" customFormat="1" ht="68.25">
      <c r="B201" s="28"/>
      <c r="D201" s="130" t="s">
        <v>148</v>
      </c>
      <c r="F201" s="131" t="s">
        <v>561</v>
      </c>
      <c r="I201" s="132"/>
      <c r="L201" s="28"/>
      <c r="M201" s="133"/>
      <c r="T201" s="49"/>
      <c r="AT201" s="13" t="s">
        <v>148</v>
      </c>
      <c r="AU201" s="13" t="s">
        <v>77</v>
      </c>
    </row>
    <row r="202" spans="2:65" s="1" customFormat="1" ht="87.75">
      <c r="B202" s="28"/>
      <c r="D202" s="130" t="s">
        <v>150</v>
      </c>
      <c r="F202" s="134" t="s">
        <v>553</v>
      </c>
      <c r="I202" s="132"/>
      <c r="L202" s="28"/>
      <c r="M202" s="133"/>
      <c r="T202" s="49"/>
      <c r="AT202" s="13" t="s">
        <v>150</v>
      </c>
      <c r="AU202" s="13" t="s">
        <v>77</v>
      </c>
    </row>
    <row r="203" spans="2:65" s="1" customFormat="1" ht="29.25">
      <c r="B203" s="28"/>
      <c r="D203" s="130" t="s">
        <v>152</v>
      </c>
      <c r="F203" s="134" t="s">
        <v>562</v>
      </c>
      <c r="I203" s="132"/>
      <c r="L203" s="28"/>
      <c r="M203" s="133"/>
      <c r="T203" s="49"/>
      <c r="AT203" s="13" t="s">
        <v>152</v>
      </c>
      <c r="AU203" s="13" t="s">
        <v>77</v>
      </c>
    </row>
    <row r="204" spans="2:65" s="1" customFormat="1" ht="16.5" customHeight="1">
      <c r="B204" s="28"/>
      <c r="C204" s="117" t="s">
        <v>371</v>
      </c>
      <c r="D204" s="117" t="s">
        <v>142</v>
      </c>
      <c r="E204" s="118" t="s">
        <v>563</v>
      </c>
      <c r="F204" s="119" t="s">
        <v>564</v>
      </c>
      <c r="G204" s="120" t="s">
        <v>174</v>
      </c>
      <c r="H204" s="121">
        <v>235.3</v>
      </c>
      <c r="I204" s="122"/>
      <c r="J204" s="123">
        <f>ROUND(I204*H204,2)</f>
        <v>0</v>
      </c>
      <c r="K204" s="119" t="s">
        <v>146</v>
      </c>
      <c r="L204" s="28"/>
      <c r="M204" s="124" t="s">
        <v>19</v>
      </c>
      <c r="N204" s="125" t="s">
        <v>40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147</v>
      </c>
      <c r="AT204" s="128" t="s">
        <v>142</v>
      </c>
      <c r="AU204" s="128" t="s">
        <v>77</v>
      </c>
      <c r="AY204" s="13" t="s">
        <v>141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3" t="s">
        <v>77</v>
      </c>
      <c r="BK204" s="129">
        <f>ROUND(I204*H204,2)</f>
        <v>0</v>
      </c>
      <c r="BL204" s="13" t="s">
        <v>147</v>
      </c>
      <c r="BM204" s="128" t="s">
        <v>404</v>
      </c>
    </row>
    <row r="205" spans="2:65" s="1" customFormat="1" ht="68.25">
      <c r="B205" s="28"/>
      <c r="D205" s="130" t="s">
        <v>148</v>
      </c>
      <c r="F205" s="131" t="s">
        <v>565</v>
      </c>
      <c r="I205" s="132"/>
      <c r="L205" s="28"/>
      <c r="M205" s="133"/>
      <c r="T205" s="49"/>
      <c r="AT205" s="13" t="s">
        <v>148</v>
      </c>
      <c r="AU205" s="13" t="s">
        <v>77</v>
      </c>
    </row>
    <row r="206" spans="2:65" s="1" customFormat="1" ht="87.75">
      <c r="B206" s="28"/>
      <c r="D206" s="130" t="s">
        <v>150</v>
      </c>
      <c r="F206" s="134" t="s">
        <v>553</v>
      </c>
      <c r="I206" s="132"/>
      <c r="L206" s="28"/>
      <c r="M206" s="133"/>
      <c r="T206" s="49"/>
      <c r="AT206" s="13" t="s">
        <v>150</v>
      </c>
      <c r="AU206" s="13" t="s">
        <v>77</v>
      </c>
    </row>
    <row r="207" spans="2:65" s="1" customFormat="1" ht="29.25">
      <c r="B207" s="28"/>
      <c r="D207" s="130" t="s">
        <v>152</v>
      </c>
      <c r="F207" s="134" t="s">
        <v>566</v>
      </c>
      <c r="I207" s="132"/>
      <c r="L207" s="28"/>
      <c r="M207" s="133"/>
      <c r="T207" s="49"/>
      <c r="AT207" s="13" t="s">
        <v>152</v>
      </c>
      <c r="AU207" s="13" t="s">
        <v>77</v>
      </c>
    </row>
    <row r="208" spans="2:65" s="1" customFormat="1" ht="16.5" customHeight="1">
      <c r="B208" s="28"/>
      <c r="C208" s="117" t="s">
        <v>306</v>
      </c>
      <c r="D208" s="117" t="s">
        <v>142</v>
      </c>
      <c r="E208" s="118" t="s">
        <v>567</v>
      </c>
      <c r="F208" s="119" t="s">
        <v>568</v>
      </c>
      <c r="G208" s="120" t="s">
        <v>253</v>
      </c>
      <c r="H208" s="121">
        <v>57.5</v>
      </c>
      <c r="I208" s="122"/>
      <c r="J208" s="123">
        <f>ROUND(I208*H208,2)</f>
        <v>0</v>
      </c>
      <c r="K208" s="119" t="s">
        <v>146</v>
      </c>
      <c r="L208" s="28"/>
      <c r="M208" s="124" t="s">
        <v>19</v>
      </c>
      <c r="N208" s="125" t="s">
        <v>40</v>
      </c>
      <c r="P208" s="126">
        <f>O208*H208</f>
        <v>0</v>
      </c>
      <c r="Q208" s="126">
        <v>0</v>
      </c>
      <c r="R208" s="126">
        <f>Q208*H208</f>
        <v>0</v>
      </c>
      <c r="S208" s="126">
        <v>0</v>
      </c>
      <c r="T208" s="127">
        <f>S208*H208</f>
        <v>0</v>
      </c>
      <c r="AR208" s="128" t="s">
        <v>147</v>
      </c>
      <c r="AT208" s="128" t="s">
        <v>142</v>
      </c>
      <c r="AU208" s="128" t="s">
        <v>77</v>
      </c>
      <c r="AY208" s="13" t="s">
        <v>141</v>
      </c>
      <c r="BE208" s="129">
        <f>IF(N208="základní",J208,0)</f>
        <v>0</v>
      </c>
      <c r="BF208" s="129">
        <f>IF(N208="snížená",J208,0)</f>
        <v>0</v>
      </c>
      <c r="BG208" s="129">
        <f>IF(N208="zákl. přenesená",J208,0)</f>
        <v>0</v>
      </c>
      <c r="BH208" s="129">
        <f>IF(N208="sníž. přenesená",J208,0)</f>
        <v>0</v>
      </c>
      <c r="BI208" s="129">
        <f>IF(N208="nulová",J208,0)</f>
        <v>0</v>
      </c>
      <c r="BJ208" s="13" t="s">
        <v>77</v>
      </c>
      <c r="BK208" s="129">
        <f>ROUND(I208*H208,2)</f>
        <v>0</v>
      </c>
      <c r="BL208" s="13" t="s">
        <v>147</v>
      </c>
      <c r="BM208" s="128" t="s">
        <v>408</v>
      </c>
    </row>
    <row r="209" spans="2:65" s="1" customFormat="1" ht="29.25">
      <c r="B209" s="28"/>
      <c r="D209" s="130" t="s">
        <v>148</v>
      </c>
      <c r="F209" s="131" t="s">
        <v>569</v>
      </c>
      <c r="I209" s="132"/>
      <c r="L209" s="28"/>
      <c r="M209" s="133"/>
      <c r="T209" s="49"/>
      <c r="AT209" s="13" t="s">
        <v>148</v>
      </c>
      <c r="AU209" s="13" t="s">
        <v>77</v>
      </c>
    </row>
    <row r="210" spans="2:65" s="1" customFormat="1" ht="39">
      <c r="B210" s="28"/>
      <c r="D210" s="130" t="s">
        <v>150</v>
      </c>
      <c r="F210" s="134" t="s">
        <v>570</v>
      </c>
      <c r="I210" s="132"/>
      <c r="L210" s="28"/>
      <c r="M210" s="133"/>
      <c r="T210" s="49"/>
      <c r="AT210" s="13" t="s">
        <v>150</v>
      </c>
      <c r="AU210" s="13" t="s">
        <v>77</v>
      </c>
    </row>
    <row r="211" spans="2:65" s="1" customFormat="1" ht="29.25">
      <c r="B211" s="28"/>
      <c r="D211" s="130" t="s">
        <v>152</v>
      </c>
      <c r="F211" s="134" t="s">
        <v>571</v>
      </c>
      <c r="I211" s="132"/>
      <c r="L211" s="28"/>
      <c r="M211" s="133"/>
      <c r="T211" s="49"/>
      <c r="AT211" s="13" t="s">
        <v>152</v>
      </c>
      <c r="AU211" s="13" t="s">
        <v>77</v>
      </c>
    </row>
    <row r="212" spans="2:65" s="1" customFormat="1" ht="16.5" customHeight="1">
      <c r="B212" s="28"/>
      <c r="C212" s="117" t="s">
        <v>379</v>
      </c>
      <c r="D212" s="117" t="s">
        <v>142</v>
      </c>
      <c r="E212" s="118" t="s">
        <v>572</v>
      </c>
      <c r="F212" s="119" t="s">
        <v>573</v>
      </c>
      <c r="G212" s="120" t="s">
        <v>253</v>
      </c>
      <c r="H212" s="121">
        <v>57.5</v>
      </c>
      <c r="I212" s="122"/>
      <c r="J212" s="123">
        <f>ROUND(I212*H212,2)</f>
        <v>0</v>
      </c>
      <c r="K212" s="119" t="s">
        <v>146</v>
      </c>
      <c r="L212" s="28"/>
      <c r="M212" s="124" t="s">
        <v>19</v>
      </c>
      <c r="N212" s="125" t="s">
        <v>40</v>
      </c>
      <c r="P212" s="126">
        <f>O212*H212</f>
        <v>0</v>
      </c>
      <c r="Q212" s="126">
        <v>0</v>
      </c>
      <c r="R212" s="126">
        <f>Q212*H212</f>
        <v>0</v>
      </c>
      <c r="S212" s="126">
        <v>0</v>
      </c>
      <c r="T212" s="127">
        <f>S212*H212</f>
        <v>0</v>
      </c>
      <c r="AR212" s="128" t="s">
        <v>147</v>
      </c>
      <c r="AT212" s="128" t="s">
        <v>142</v>
      </c>
      <c r="AU212" s="128" t="s">
        <v>77</v>
      </c>
      <c r="AY212" s="13" t="s">
        <v>141</v>
      </c>
      <c r="BE212" s="129">
        <f>IF(N212="základní",J212,0)</f>
        <v>0</v>
      </c>
      <c r="BF212" s="129">
        <f>IF(N212="snížená",J212,0)</f>
        <v>0</v>
      </c>
      <c r="BG212" s="129">
        <f>IF(N212="zákl. přenesená",J212,0)</f>
        <v>0</v>
      </c>
      <c r="BH212" s="129">
        <f>IF(N212="sníž. přenesená",J212,0)</f>
        <v>0</v>
      </c>
      <c r="BI212" s="129">
        <f>IF(N212="nulová",J212,0)</f>
        <v>0</v>
      </c>
      <c r="BJ212" s="13" t="s">
        <v>77</v>
      </c>
      <c r="BK212" s="129">
        <f>ROUND(I212*H212,2)</f>
        <v>0</v>
      </c>
      <c r="BL212" s="13" t="s">
        <v>147</v>
      </c>
      <c r="BM212" s="128" t="s">
        <v>413</v>
      </c>
    </row>
    <row r="213" spans="2:65" s="1" customFormat="1" ht="29.25">
      <c r="B213" s="28"/>
      <c r="D213" s="130" t="s">
        <v>148</v>
      </c>
      <c r="F213" s="131" t="s">
        <v>574</v>
      </c>
      <c r="I213" s="132"/>
      <c r="L213" s="28"/>
      <c r="M213" s="133"/>
      <c r="T213" s="49"/>
      <c r="AT213" s="13" t="s">
        <v>148</v>
      </c>
      <c r="AU213" s="13" t="s">
        <v>77</v>
      </c>
    </row>
    <row r="214" spans="2:65" s="1" customFormat="1" ht="48.75">
      <c r="B214" s="28"/>
      <c r="D214" s="130" t="s">
        <v>150</v>
      </c>
      <c r="F214" s="134" t="s">
        <v>575</v>
      </c>
      <c r="I214" s="132"/>
      <c r="L214" s="28"/>
      <c r="M214" s="133"/>
      <c r="T214" s="49"/>
      <c r="AT214" s="13" t="s">
        <v>150</v>
      </c>
      <c r="AU214" s="13" t="s">
        <v>77</v>
      </c>
    </row>
    <row r="215" spans="2:65" s="1" customFormat="1" ht="29.25">
      <c r="B215" s="28"/>
      <c r="D215" s="130" t="s">
        <v>152</v>
      </c>
      <c r="F215" s="134" t="s">
        <v>571</v>
      </c>
      <c r="I215" s="132"/>
      <c r="L215" s="28"/>
      <c r="M215" s="133"/>
      <c r="T215" s="49"/>
      <c r="AT215" s="13" t="s">
        <v>152</v>
      </c>
      <c r="AU215" s="13" t="s">
        <v>77</v>
      </c>
    </row>
    <row r="216" spans="2:65" s="1" customFormat="1" ht="16.5" customHeight="1">
      <c r="B216" s="28"/>
      <c r="C216" s="117" t="s">
        <v>310</v>
      </c>
      <c r="D216" s="117" t="s">
        <v>142</v>
      </c>
      <c r="E216" s="118" t="s">
        <v>576</v>
      </c>
      <c r="F216" s="119" t="s">
        <v>577</v>
      </c>
      <c r="G216" s="120" t="s">
        <v>253</v>
      </c>
      <c r="H216" s="121">
        <v>1730</v>
      </c>
      <c r="I216" s="122"/>
      <c r="J216" s="123">
        <f>ROUND(I216*H216,2)</f>
        <v>0</v>
      </c>
      <c r="K216" s="119" t="s">
        <v>146</v>
      </c>
      <c r="L216" s="28"/>
      <c r="M216" s="124" t="s">
        <v>19</v>
      </c>
      <c r="N216" s="125" t="s">
        <v>40</v>
      </c>
      <c r="P216" s="126">
        <f>O216*H216</f>
        <v>0</v>
      </c>
      <c r="Q216" s="126">
        <v>0</v>
      </c>
      <c r="R216" s="126">
        <f>Q216*H216</f>
        <v>0</v>
      </c>
      <c r="S216" s="126">
        <v>0</v>
      </c>
      <c r="T216" s="127">
        <f>S216*H216</f>
        <v>0</v>
      </c>
      <c r="AR216" s="128" t="s">
        <v>147</v>
      </c>
      <c r="AT216" s="128" t="s">
        <v>142</v>
      </c>
      <c r="AU216" s="128" t="s">
        <v>77</v>
      </c>
      <c r="AY216" s="13" t="s">
        <v>141</v>
      </c>
      <c r="BE216" s="129">
        <f>IF(N216="základní",J216,0)</f>
        <v>0</v>
      </c>
      <c r="BF216" s="129">
        <f>IF(N216="snížená",J216,0)</f>
        <v>0</v>
      </c>
      <c r="BG216" s="129">
        <f>IF(N216="zákl. přenesená",J216,0)</f>
        <v>0</v>
      </c>
      <c r="BH216" s="129">
        <f>IF(N216="sníž. přenesená",J216,0)</f>
        <v>0</v>
      </c>
      <c r="BI216" s="129">
        <f>IF(N216="nulová",J216,0)</f>
        <v>0</v>
      </c>
      <c r="BJ216" s="13" t="s">
        <v>77</v>
      </c>
      <c r="BK216" s="129">
        <f>ROUND(I216*H216,2)</f>
        <v>0</v>
      </c>
      <c r="BL216" s="13" t="s">
        <v>147</v>
      </c>
      <c r="BM216" s="128" t="s">
        <v>417</v>
      </c>
    </row>
    <row r="217" spans="2:65" s="1" customFormat="1" ht="19.5">
      <c r="B217" s="28"/>
      <c r="D217" s="130" t="s">
        <v>148</v>
      </c>
      <c r="F217" s="131" t="s">
        <v>578</v>
      </c>
      <c r="I217" s="132"/>
      <c r="L217" s="28"/>
      <c r="M217" s="133"/>
      <c r="T217" s="49"/>
      <c r="AT217" s="13" t="s">
        <v>148</v>
      </c>
      <c r="AU217" s="13" t="s">
        <v>77</v>
      </c>
    </row>
    <row r="218" spans="2:65" s="1" customFormat="1" ht="39">
      <c r="B218" s="28"/>
      <c r="D218" s="130" t="s">
        <v>150</v>
      </c>
      <c r="F218" s="134" t="s">
        <v>579</v>
      </c>
      <c r="I218" s="132"/>
      <c r="L218" s="28"/>
      <c r="M218" s="133"/>
      <c r="T218" s="49"/>
      <c r="AT218" s="13" t="s">
        <v>150</v>
      </c>
      <c r="AU218" s="13" t="s">
        <v>77</v>
      </c>
    </row>
    <row r="219" spans="2:65" s="1" customFormat="1" ht="29.25">
      <c r="B219" s="28"/>
      <c r="D219" s="130" t="s">
        <v>152</v>
      </c>
      <c r="F219" s="134" t="s">
        <v>580</v>
      </c>
      <c r="I219" s="132"/>
      <c r="L219" s="28"/>
      <c r="M219" s="133"/>
      <c r="T219" s="49"/>
      <c r="AT219" s="13" t="s">
        <v>152</v>
      </c>
      <c r="AU219" s="13" t="s">
        <v>77</v>
      </c>
    </row>
    <row r="220" spans="2:65" s="1" customFormat="1" ht="16.5" customHeight="1">
      <c r="B220" s="28"/>
      <c r="C220" s="117" t="s">
        <v>387</v>
      </c>
      <c r="D220" s="117" t="s">
        <v>142</v>
      </c>
      <c r="E220" s="118" t="s">
        <v>581</v>
      </c>
      <c r="F220" s="119" t="s">
        <v>582</v>
      </c>
      <c r="G220" s="120" t="s">
        <v>253</v>
      </c>
      <c r="H220" s="121">
        <v>384</v>
      </c>
      <c r="I220" s="122"/>
      <c r="J220" s="123">
        <f>ROUND(I220*H220,2)</f>
        <v>0</v>
      </c>
      <c r="K220" s="119" t="s">
        <v>146</v>
      </c>
      <c r="L220" s="28"/>
      <c r="M220" s="124" t="s">
        <v>19</v>
      </c>
      <c r="N220" s="125" t="s">
        <v>40</v>
      </c>
      <c r="P220" s="126">
        <f>O220*H220</f>
        <v>0</v>
      </c>
      <c r="Q220" s="126">
        <v>0</v>
      </c>
      <c r="R220" s="126">
        <f>Q220*H220</f>
        <v>0</v>
      </c>
      <c r="S220" s="126">
        <v>0</v>
      </c>
      <c r="T220" s="127">
        <f>S220*H220</f>
        <v>0</v>
      </c>
      <c r="AR220" s="128" t="s">
        <v>147</v>
      </c>
      <c r="AT220" s="128" t="s">
        <v>142</v>
      </c>
      <c r="AU220" s="128" t="s">
        <v>77</v>
      </c>
      <c r="AY220" s="13" t="s">
        <v>141</v>
      </c>
      <c r="BE220" s="129">
        <f>IF(N220="základní",J220,0)</f>
        <v>0</v>
      </c>
      <c r="BF220" s="129">
        <f>IF(N220="snížená",J220,0)</f>
        <v>0</v>
      </c>
      <c r="BG220" s="129">
        <f>IF(N220="zákl. přenesená",J220,0)</f>
        <v>0</v>
      </c>
      <c r="BH220" s="129">
        <f>IF(N220="sníž. přenesená",J220,0)</f>
        <v>0</v>
      </c>
      <c r="BI220" s="129">
        <f>IF(N220="nulová",J220,0)</f>
        <v>0</v>
      </c>
      <c r="BJ220" s="13" t="s">
        <v>77</v>
      </c>
      <c r="BK220" s="129">
        <f>ROUND(I220*H220,2)</f>
        <v>0</v>
      </c>
      <c r="BL220" s="13" t="s">
        <v>147</v>
      </c>
      <c r="BM220" s="128" t="s">
        <v>421</v>
      </c>
    </row>
    <row r="221" spans="2:65" s="1" customFormat="1" ht="29.25">
      <c r="B221" s="28"/>
      <c r="D221" s="130" t="s">
        <v>148</v>
      </c>
      <c r="F221" s="131" t="s">
        <v>583</v>
      </c>
      <c r="I221" s="132"/>
      <c r="L221" s="28"/>
      <c r="M221" s="133"/>
      <c r="T221" s="49"/>
      <c r="AT221" s="13" t="s">
        <v>148</v>
      </c>
      <c r="AU221" s="13" t="s">
        <v>77</v>
      </c>
    </row>
    <row r="222" spans="2:65" s="1" customFormat="1" ht="39">
      <c r="B222" s="28"/>
      <c r="D222" s="130" t="s">
        <v>150</v>
      </c>
      <c r="F222" s="134" t="s">
        <v>579</v>
      </c>
      <c r="I222" s="132"/>
      <c r="L222" s="28"/>
      <c r="M222" s="133"/>
      <c r="T222" s="49"/>
      <c r="AT222" s="13" t="s">
        <v>150</v>
      </c>
      <c r="AU222" s="13" t="s">
        <v>77</v>
      </c>
    </row>
    <row r="223" spans="2:65" s="1" customFormat="1" ht="19.5">
      <c r="B223" s="28"/>
      <c r="D223" s="130" t="s">
        <v>152</v>
      </c>
      <c r="F223" s="134" t="s">
        <v>166</v>
      </c>
      <c r="I223" s="132"/>
      <c r="L223" s="28"/>
      <c r="M223" s="133"/>
      <c r="T223" s="49"/>
      <c r="AT223" s="13" t="s">
        <v>152</v>
      </c>
      <c r="AU223" s="13" t="s">
        <v>77</v>
      </c>
    </row>
    <row r="224" spans="2:65" s="1" customFormat="1" ht="16.5" customHeight="1">
      <c r="B224" s="28"/>
      <c r="C224" s="117" t="s">
        <v>314</v>
      </c>
      <c r="D224" s="117" t="s">
        <v>142</v>
      </c>
      <c r="E224" s="118" t="s">
        <v>584</v>
      </c>
      <c r="F224" s="119" t="s">
        <v>585</v>
      </c>
      <c r="G224" s="120" t="s">
        <v>551</v>
      </c>
      <c r="H224" s="121">
        <v>0.55300000000000005</v>
      </c>
      <c r="I224" s="122"/>
      <c r="J224" s="123">
        <f>ROUND(I224*H224,2)</f>
        <v>0</v>
      </c>
      <c r="K224" s="119" t="s">
        <v>146</v>
      </c>
      <c r="L224" s="28"/>
      <c r="M224" s="124" t="s">
        <v>19</v>
      </c>
      <c r="N224" s="125" t="s">
        <v>40</v>
      </c>
      <c r="P224" s="126">
        <f>O224*H224</f>
        <v>0</v>
      </c>
      <c r="Q224" s="126">
        <v>0</v>
      </c>
      <c r="R224" s="126">
        <f>Q224*H224</f>
        <v>0</v>
      </c>
      <c r="S224" s="126">
        <v>0</v>
      </c>
      <c r="T224" s="127">
        <f>S224*H224</f>
        <v>0</v>
      </c>
      <c r="AR224" s="128" t="s">
        <v>147</v>
      </c>
      <c r="AT224" s="128" t="s">
        <v>142</v>
      </c>
      <c r="AU224" s="128" t="s">
        <v>77</v>
      </c>
      <c r="AY224" s="13" t="s">
        <v>141</v>
      </c>
      <c r="BE224" s="129">
        <f>IF(N224="základní",J224,0)</f>
        <v>0</v>
      </c>
      <c r="BF224" s="129">
        <f>IF(N224="snížená",J224,0)</f>
        <v>0</v>
      </c>
      <c r="BG224" s="129">
        <f>IF(N224="zákl. přenesená",J224,0)</f>
        <v>0</v>
      </c>
      <c r="BH224" s="129">
        <f>IF(N224="sníž. přenesená",J224,0)</f>
        <v>0</v>
      </c>
      <c r="BI224" s="129">
        <f>IF(N224="nulová",J224,0)</f>
        <v>0</v>
      </c>
      <c r="BJ224" s="13" t="s">
        <v>77</v>
      </c>
      <c r="BK224" s="129">
        <f>ROUND(I224*H224,2)</f>
        <v>0</v>
      </c>
      <c r="BL224" s="13" t="s">
        <v>147</v>
      </c>
      <c r="BM224" s="128" t="s">
        <v>425</v>
      </c>
    </row>
    <row r="225" spans="2:65" s="1" customFormat="1" ht="19.5">
      <c r="B225" s="28"/>
      <c r="D225" s="130" t="s">
        <v>148</v>
      </c>
      <c r="F225" s="131" t="s">
        <v>586</v>
      </c>
      <c r="I225" s="132"/>
      <c r="L225" s="28"/>
      <c r="M225" s="133"/>
      <c r="T225" s="49"/>
      <c r="AT225" s="13" t="s">
        <v>148</v>
      </c>
      <c r="AU225" s="13" t="s">
        <v>77</v>
      </c>
    </row>
    <row r="226" spans="2:65" s="1" customFormat="1" ht="29.25">
      <c r="B226" s="28"/>
      <c r="D226" s="130" t="s">
        <v>150</v>
      </c>
      <c r="F226" s="134" t="s">
        <v>587</v>
      </c>
      <c r="I226" s="132"/>
      <c r="L226" s="28"/>
      <c r="M226" s="133"/>
      <c r="T226" s="49"/>
      <c r="AT226" s="13" t="s">
        <v>150</v>
      </c>
      <c r="AU226" s="13" t="s">
        <v>77</v>
      </c>
    </row>
    <row r="227" spans="2:65" s="1" customFormat="1" ht="39">
      <c r="B227" s="28"/>
      <c r="D227" s="130" t="s">
        <v>152</v>
      </c>
      <c r="F227" s="134" t="s">
        <v>588</v>
      </c>
      <c r="I227" s="132"/>
      <c r="L227" s="28"/>
      <c r="M227" s="133"/>
      <c r="T227" s="49"/>
      <c r="AT227" s="13" t="s">
        <v>152</v>
      </c>
      <c r="AU227" s="13" t="s">
        <v>77</v>
      </c>
    </row>
    <row r="228" spans="2:65" s="1" customFormat="1" ht="16.5" customHeight="1">
      <c r="B228" s="28"/>
      <c r="C228" s="117" t="s">
        <v>394</v>
      </c>
      <c r="D228" s="117" t="s">
        <v>142</v>
      </c>
      <c r="E228" s="118" t="s">
        <v>589</v>
      </c>
      <c r="F228" s="119" t="s">
        <v>590</v>
      </c>
      <c r="G228" s="120" t="s">
        <v>174</v>
      </c>
      <c r="H228" s="121">
        <v>218.03</v>
      </c>
      <c r="I228" s="122"/>
      <c r="J228" s="123">
        <f>ROUND(I228*H228,2)</f>
        <v>0</v>
      </c>
      <c r="K228" s="119" t="s">
        <v>146</v>
      </c>
      <c r="L228" s="28"/>
      <c r="M228" s="124" t="s">
        <v>19</v>
      </c>
      <c r="N228" s="125" t="s">
        <v>40</v>
      </c>
      <c r="P228" s="126">
        <f>O228*H228</f>
        <v>0</v>
      </c>
      <c r="Q228" s="126">
        <v>0</v>
      </c>
      <c r="R228" s="126">
        <f>Q228*H228</f>
        <v>0</v>
      </c>
      <c r="S228" s="126">
        <v>0</v>
      </c>
      <c r="T228" s="127">
        <f>S228*H228</f>
        <v>0</v>
      </c>
      <c r="AR228" s="128" t="s">
        <v>147</v>
      </c>
      <c r="AT228" s="128" t="s">
        <v>142</v>
      </c>
      <c r="AU228" s="128" t="s">
        <v>77</v>
      </c>
      <c r="AY228" s="13" t="s">
        <v>141</v>
      </c>
      <c r="BE228" s="129">
        <f>IF(N228="základní",J228,0)</f>
        <v>0</v>
      </c>
      <c r="BF228" s="129">
        <f>IF(N228="snížená",J228,0)</f>
        <v>0</v>
      </c>
      <c r="BG228" s="129">
        <f>IF(N228="zákl. přenesená",J228,0)</f>
        <v>0</v>
      </c>
      <c r="BH228" s="129">
        <f>IF(N228="sníž. přenesená",J228,0)</f>
        <v>0</v>
      </c>
      <c r="BI228" s="129">
        <f>IF(N228="nulová",J228,0)</f>
        <v>0</v>
      </c>
      <c r="BJ228" s="13" t="s">
        <v>77</v>
      </c>
      <c r="BK228" s="129">
        <f>ROUND(I228*H228,2)</f>
        <v>0</v>
      </c>
      <c r="BL228" s="13" t="s">
        <v>147</v>
      </c>
      <c r="BM228" s="128" t="s">
        <v>430</v>
      </c>
    </row>
    <row r="229" spans="2:65" s="1" customFormat="1" ht="19.5">
      <c r="B229" s="28"/>
      <c r="D229" s="130" t="s">
        <v>148</v>
      </c>
      <c r="F229" s="131" t="s">
        <v>591</v>
      </c>
      <c r="I229" s="132"/>
      <c r="L229" s="28"/>
      <c r="M229" s="133"/>
      <c r="T229" s="49"/>
      <c r="AT229" s="13" t="s">
        <v>148</v>
      </c>
      <c r="AU229" s="13" t="s">
        <v>77</v>
      </c>
    </row>
    <row r="230" spans="2:65" s="1" customFormat="1" ht="29.25">
      <c r="B230" s="28"/>
      <c r="D230" s="130" t="s">
        <v>150</v>
      </c>
      <c r="F230" s="134" t="s">
        <v>587</v>
      </c>
      <c r="I230" s="132"/>
      <c r="L230" s="28"/>
      <c r="M230" s="133"/>
      <c r="T230" s="49"/>
      <c r="AT230" s="13" t="s">
        <v>150</v>
      </c>
      <c r="AU230" s="13" t="s">
        <v>77</v>
      </c>
    </row>
    <row r="231" spans="2:65" s="1" customFormat="1" ht="29.25">
      <c r="B231" s="28"/>
      <c r="D231" s="130" t="s">
        <v>152</v>
      </c>
      <c r="F231" s="134" t="s">
        <v>592</v>
      </c>
      <c r="I231" s="132"/>
      <c r="L231" s="28"/>
      <c r="M231" s="133"/>
      <c r="T231" s="49"/>
      <c r="AT231" s="13" t="s">
        <v>152</v>
      </c>
      <c r="AU231" s="13" t="s">
        <v>77</v>
      </c>
    </row>
    <row r="232" spans="2:65" s="1" customFormat="1" ht="16.5" customHeight="1">
      <c r="B232" s="28"/>
      <c r="C232" s="117" t="s">
        <v>318</v>
      </c>
      <c r="D232" s="117" t="s">
        <v>142</v>
      </c>
      <c r="E232" s="118" t="s">
        <v>593</v>
      </c>
      <c r="F232" s="119" t="s">
        <v>594</v>
      </c>
      <c r="G232" s="120" t="s">
        <v>595</v>
      </c>
      <c r="H232" s="121">
        <v>158</v>
      </c>
      <c r="I232" s="122"/>
      <c r="J232" s="123">
        <f>ROUND(I232*H232,2)</f>
        <v>0</v>
      </c>
      <c r="K232" s="119" t="s">
        <v>146</v>
      </c>
      <c r="L232" s="28"/>
      <c r="M232" s="124" t="s">
        <v>19</v>
      </c>
      <c r="N232" s="125" t="s">
        <v>40</v>
      </c>
      <c r="P232" s="126">
        <f>O232*H232</f>
        <v>0</v>
      </c>
      <c r="Q232" s="126">
        <v>0</v>
      </c>
      <c r="R232" s="126">
        <f>Q232*H232</f>
        <v>0</v>
      </c>
      <c r="S232" s="126">
        <v>0</v>
      </c>
      <c r="T232" s="127">
        <f>S232*H232</f>
        <v>0</v>
      </c>
      <c r="AR232" s="128" t="s">
        <v>147</v>
      </c>
      <c r="AT232" s="128" t="s">
        <v>142</v>
      </c>
      <c r="AU232" s="128" t="s">
        <v>77</v>
      </c>
      <c r="AY232" s="13" t="s">
        <v>141</v>
      </c>
      <c r="BE232" s="129">
        <f>IF(N232="základní",J232,0)</f>
        <v>0</v>
      </c>
      <c r="BF232" s="129">
        <f>IF(N232="snížená",J232,0)</f>
        <v>0</v>
      </c>
      <c r="BG232" s="129">
        <f>IF(N232="zákl. přenesená",J232,0)</f>
        <v>0</v>
      </c>
      <c r="BH232" s="129">
        <f>IF(N232="sníž. přenesená",J232,0)</f>
        <v>0</v>
      </c>
      <c r="BI232" s="129">
        <f>IF(N232="nulová",J232,0)</f>
        <v>0</v>
      </c>
      <c r="BJ232" s="13" t="s">
        <v>77</v>
      </c>
      <c r="BK232" s="129">
        <f>ROUND(I232*H232,2)</f>
        <v>0</v>
      </c>
      <c r="BL232" s="13" t="s">
        <v>147</v>
      </c>
      <c r="BM232" s="128" t="s">
        <v>596</v>
      </c>
    </row>
    <row r="233" spans="2:65" s="1" customFormat="1" ht="29.25">
      <c r="B233" s="28"/>
      <c r="D233" s="130" t="s">
        <v>148</v>
      </c>
      <c r="F233" s="131" t="s">
        <v>597</v>
      </c>
      <c r="I233" s="132"/>
      <c r="L233" s="28"/>
      <c r="M233" s="133"/>
      <c r="T233" s="49"/>
      <c r="AT233" s="13" t="s">
        <v>148</v>
      </c>
      <c r="AU233" s="13" t="s">
        <v>77</v>
      </c>
    </row>
    <row r="234" spans="2:65" s="1" customFormat="1" ht="29.25">
      <c r="B234" s="28"/>
      <c r="D234" s="130" t="s">
        <v>150</v>
      </c>
      <c r="F234" s="134" t="s">
        <v>598</v>
      </c>
      <c r="I234" s="132"/>
      <c r="L234" s="28"/>
      <c r="M234" s="133"/>
      <c r="T234" s="49"/>
      <c r="AT234" s="13" t="s">
        <v>150</v>
      </c>
      <c r="AU234" s="13" t="s">
        <v>77</v>
      </c>
    </row>
    <row r="235" spans="2:65" s="1" customFormat="1" ht="29.25">
      <c r="B235" s="28"/>
      <c r="D235" s="130" t="s">
        <v>152</v>
      </c>
      <c r="F235" s="134" t="s">
        <v>481</v>
      </c>
      <c r="I235" s="132"/>
      <c r="L235" s="28"/>
      <c r="M235" s="133"/>
      <c r="T235" s="49"/>
      <c r="AT235" s="13" t="s">
        <v>152</v>
      </c>
      <c r="AU235" s="13" t="s">
        <v>77</v>
      </c>
    </row>
    <row r="236" spans="2:65" s="1" customFormat="1" ht="16.5" customHeight="1">
      <c r="B236" s="28"/>
      <c r="C236" s="117" t="s">
        <v>401</v>
      </c>
      <c r="D236" s="117" t="s">
        <v>142</v>
      </c>
      <c r="E236" s="118" t="s">
        <v>599</v>
      </c>
      <c r="F236" s="119" t="s">
        <v>600</v>
      </c>
      <c r="G236" s="120" t="s">
        <v>595</v>
      </c>
      <c r="H236" s="121">
        <v>74</v>
      </c>
      <c r="I236" s="122"/>
      <c r="J236" s="123">
        <f>ROUND(I236*H236,2)</f>
        <v>0</v>
      </c>
      <c r="K236" s="119" t="s">
        <v>146</v>
      </c>
      <c r="L236" s="28"/>
      <c r="M236" s="124" t="s">
        <v>19</v>
      </c>
      <c r="N236" s="125" t="s">
        <v>40</v>
      </c>
      <c r="P236" s="126">
        <f>O236*H236</f>
        <v>0</v>
      </c>
      <c r="Q236" s="126">
        <v>0</v>
      </c>
      <c r="R236" s="126">
        <f>Q236*H236</f>
        <v>0</v>
      </c>
      <c r="S236" s="126">
        <v>0</v>
      </c>
      <c r="T236" s="127">
        <f>S236*H236</f>
        <v>0</v>
      </c>
      <c r="AR236" s="128" t="s">
        <v>147</v>
      </c>
      <c r="AT236" s="128" t="s">
        <v>142</v>
      </c>
      <c r="AU236" s="128" t="s">
        <v>77</v>
      </c>
      <c r="AY236" s="13" t="s">
        <v>141</v>
      </c>
      <c r="BE236" s="129">
        <f>IF(N236="základní",J236,0)</f>
        <v>0</v>
      </c>
      <c r="BF236" s="129">
        <f>IF(N236="snížená",J236,0)</f>
        <v>0</v>
      </c>
      <c r="BG236" s="129">
        <f>IF(N236="zákl. přenesená",J236,0)</f>
        <v>0</v>
      </c>
      <c r="BH236" s="129">
        <f>IF(N236="sníž. přenesená",J236,0)</f>
        <v>0</v>
      </c>
      <c r="BI236" s="129">
        <f>IF(N236="nulová",J236,0)</f>
        <v>0</v>
      </c>
      <c r="BJ236" s="13" t="s">
        <v>77</v>
      </c>
      <c r="BK236" s="129">
        <f>ROUND(I236*H236,2)</f>
        <v>0</v>
      </c>
      <c r="BL236" s="13" t="s">
        <v>147</v>
      </c>
      <c r="BM236" s="128" t="s">
        <v>601</v>
      </c>
    </row>
    <row r="237" spans="2:65" s="1" customFormat="1" ht="39">
      <c r="B237" s="28"/>
      <c r="D237" s="130" t="s">
        <v>148</v>
      </c>
      <c r="F237" s="131" t="s">
        <v>602</v>
      </c>
      <c r="I237" s="132"/>
      <c r="L237" s="28"/>
      <c r="M237" s="133"/>
      <c r="T237" s="49"/>
      <c r="AT237" s="13" t="s">
        <v>148</v>
      </c>
      <c r="AU237" s="13" t="s">
        <v>77</v>
      </c>
    </row>
    <row r="238" spans="2:65" s="1" customFormat="1" ht="48.75">
      <c r="B238" s="28"/>
      <c r="D238" s="130" t="s">
        <v>150</v>
      </c>
      <c r="F238" s="134" t="s">
        <v>603</v>
      </c>
      <c r="I238" s="132"/>
      <c r="L238" s="28"/>
      <c r="M238" s="133"/>
      <c r="T238" s="49"/>
      <c r="AT238" s="13" t="s">
        <v>150</v>
      </c>
      <c r="AU238" s="13" t="s">
        <v>77</v>
      </c>
    </row>
    <row r="239" spans="2:65" s="1" customFormat="1" ht="29.25">
      <c r="B239" s="28"/>
      <c r="D239" s="130" t="s">
        <v>152</v>
      </c>
      <c r="F239" s="134" t="s">
        <v>604</v>
      </c>
      <c r="I239" s="132"/>
      <c r="L239" s="28"/>
      <c r="M239" s="133"/>
      <c r="T239" s="49"/>
      <c r="AT239" s="13" t="s">
        <v>152</v>
      </c>
      <c r="AU239" s="13" t="s">
        <v>77</v>
      </c>
    </row>
    <row r="240" spans="2:65" s="1" customFormat="1" ht="16.5" customHeight="1">
      <c r="B240" s="28"/>
      <c r="C240" s="117" t="s">
        <v>322</v>
      </c>
      <c r="D240" s="117" t="s">
        <v>142</v>
      </c>
      <c r="E240" s="118" t="s">
        <v>605</v>
      </c>
      <c r="F240" s="119" t="s">
        <v>606</v>
      </c>
      <c r="G240" s="120" t="s">
        <v>595</v>
      </c>
      <c r="H240" s="121">
        <v>698</v>
      </c>
      <c r="I240" s="122"/>
      <c r="J240" s="123">
        <f>ROUND(I240*H240,2)</f>
        <v>0</v>
      </c>
      <c r="K240" s="119" t="s">
        <v>146</v>
      </c>
      <c r="L240" s="28"/>
      <c r="M240" s="124" t="s">
        <v>19</v>
      </c>
      <c r="N240" s="125" t="s">
        <v>40</v>
      </c>
      <c r="P240" s="126">
        <f>O240*H240</f>
        <v>0</v>
      </c>
      <c r="Q240" s="126">
        <v>0</v>
      </c>
      <c r="R240" s="126">
        <f>Q240*H240</f>
        <v>0</v>
      </c>
      <c r="S240" s="126">
        <v>0</v>
      </c>
      <c r="T240" s="127">
        <f>S240*H240</f>
        <v>0</v>
      </c>
      <c r="AR240" s="128" t="s">
        <v>147</v>
      </c>
      <c r="AT240" s="128" t="s">
        <v>142</v>
      </c>
      <c r="AU240" s="128" t="s">
        <v>77</v>
      </c>
      <c r="AY240" s="13" t="s">
        <v>141</v>
      </c>
      <c r="BE240" s="129">
        <f>IF(N240="základní",J240,0)</f>
        <v>0</v>
      </c>
      <c r="BF240" s="129">
        <f>IF(N240="snížená",J240,0)</f>
        <v>0</v>
      </c>
      <c r="BG240" s="129">
        <f>IF(N240="zákl. přenesená",J240,0)</f>
        <v>0</v>
      </c>
      <c r="BH240" s="129">
        <f>IF(N240="sníž. přenesená",J240,0)</f>
        <v>0</v>
      </c>
      <c r="BI240" s="129">
        <f>IF(N240="nulová",J240,0)</f>
        <v>0</v>
      </c>
      <c r="BJ240" s="13" t="s">
        <v>77</v>
      </c>
      <c r="BK240" s="129">
        <f>ROUND(I240*H240,2)</f>
        <v>0</v>
      </c>
      <c r="BL240" s="13" t="s">
        <v>147</v>
      </c>
      <c r="BM240" s="128" t="s">
        <v>607</v>
      </c>
    </row>
    <row r="241" spans="2:65" s="1" customFormat="1" ht="29.25">
      <c r="B241" s="28"/>
      <c r="D241" s="130" t="s">
        <v>148</v>
      </c>
      <c r="F241" s="131" t="s">
        <v>608</v>
      </c>
      <c r="I241" s="132"/>
      <c r="L241" s="28"/>
      <c r="M241" s="133"/>
      <c r="T241" s="49"/>
      <c r="AT241" s="13" t="s">
        <v>148</v>
      </c>
      <c r="AU241" s="13" t="s">
        <v>77</v>
      </c>
    </row>
    <row r="242" spans="2:65" s="1" customFormat="1" ht="39">
      <c r="B242" s="28"/>
      <c r="D242" s="130" t="s">
        <v>150</v>
      </c>
      <c r="F242" s="134" t="s">
        <v>609</v>
      </c>
      <c r="I242" s="132"/>
      <c r="L242" s="28"/>
      <c r="M242" s="133"/>
      <c r="T242" s="49"/>
      <c r="AT242" s="13" t="s">
        <v>150</v>
      </c>
      <c r="AU242" s="13" t="s">
        <v>77</v>
      </c>
    </row>
    <row r="243" spans="2:65" s="1" customFormat="1" ht="29.25">
      <c r="B243" s="28"/>
      <c r="D243" s="130" t="s">
        <v>152</v>
      </c>
      <c r="F243" s="134" t="s">
        <v>610</v>
      </c>
      <c r="I243" s="132"/>
      <c r="L243" s="28"/>
      <c r="M243" s="133"/>
      <c r="T243" s="49"/>
      <c r="AT243" s="13" t="s">
        <v>152</v>
      </c>
      <c r="AU243" s="13" t="s">
        <v>77</v>
      </c>
    </row>
    <row r="244" spans="2:65" s="1" customFormat="1" ht="16.5" customHeight="1">
      <c r="B244" s="28"/>
      <c r="C244" s="117" t="s">
        <v>410</v>
      </c>
      <c r="D244" s="117" t="s">
        <v>142</v>
      </c>
      <c r="E244" s="118" t="s">
        <v>611</v>
      </c>
      <c r="F244" s="119" t="s">
        <v>612</v>
      </c>
      <c r="G244" s="120" t="s">
        <v>243</v>
      </c>
      <c r="H244" s="121">
        <v>126</v>
      </c>
      <c r="I244" s="122"/>
      <c r="J244" s="123">
        <f>ROUND(I244*H244,2)</f>
        <v>0</v>
      </c>
      <c r="K244" s="119" t="s">
        <v>146</v>
      </c>
      <c r="L244" s="28"/>
      <c r="M244" s="124" t="s">
        <v>19</v>
      </c>
      <c r="N244" s="125" t="s">
        <v>40</v>
      </c>
      <c r="P244" s="126">
        <f>O244*H244</f>
        <v>0</v>
      </c>
      <c r="Q244" s="126">
        <v>0</v>
      </c>
      <c r="R244" s="126">
        <f>Q244*H244</f>
        <v>0</v>
      </c>
      <c r="S244" s="126">
        <v>0</v>
      </c>
      <c r="T244" s="127">
        <f>S244*H244</f>
        <v>0</v>
      </c>
      <c r="AR244" s="128" t="s">
        <v>147</v>
      </c>
      <c r="AT244" s="128" t="s">
        <v>142</v>
      </c>
      <c r="AU244" s="128" t="s">
        <v>77</v>
      </c>
      <c r="AY244" s="13" t="s">
        <v>141</v>
      </c>
      <c r="BE244" s="129">
        <f>IF(N244="základní",J244,0)</f>
        <v>0</v>
      </c>
      <c r="BF244" s="129">
        <f>IF(N244="snížená",J244,0)</f>
        <v>0</v>
      </c>
      <c r="BG244" s="129">
        <f>IF(N244="zákl. přenesená",J244,0)</f>
        <v>0</v>
      </c>
      <c r="BH244" s="129">
        <f>IF(N244="sníž. přenesená",J244,0)</f>
        <v>0</v>
      </c>
      <c r="BI244" s="129">
        <f>IF(N244="nulová",J244,0)</f>
        <v>0</v>
      </c>
      <c r="BJ244" s="13" t="s">
        <v>77</v>
      </c>
      <c r="BK244" s="129">
        <f>ROUND(I244*H244,2)</f>
        <v>0</v>
      </c>
      <c r="BL244" s="13" t="s">
        <v>147</v>
      </c>
      <c r="BM244" s="128" t="s">
        <v>446</v>
      </c>
    </row>
    <row r="245" spans="2:65" s="1" customFormat="1" ht="19.5">
      <c r="B245" s="28"/>
      <c r="D245" s="130" t="s">
        <v>148</v>
      </c>
      <c r="F245" s="131" t="s">
        <v>613</v>
      </c>
      <c r="I245" s="132"/>
      <c r="L245" s="28"/>
      <c r="M245" s="133"/>
      <c r="T245" s="49"/>
      <c r="AT245" s="13" t="s">
        <v>148</v>
      </c>
      <c r="AU245" s="13" t="s">
        <v>77</v>
      </c>
    </row>
    <row r="246" spans="2:65" s="1" customFormat="1" ht="29.25">
      <c r="B246" s="28"/>
      <c r="D246" s="130" t="s">
        <v>150</v>
      </c>
      <c r="F246" s="134" t="s">
        <v>614</v>
      </c>
      <c r="I246" s="132"/>
      <c r="L246" s="28"/>
      <c r="M246" s="133"/>
      <c r="T246" s="49"/>
      <c r="AT246" s="13" t="s">
        <v>150</v>
      </c>
      <c r="AU246" s="13" t="s">
        <v>77</v>
      </c>
    </row>
    <row r="247" spans="2:65" s="1" customFormat="1" ht="29.25">
      <c r="B247" s="28"/>
      <c r="D247" s="130" t="s">
        <v>152</v>
      </c>
      <c r="F247" s="134" t="s">
        <v>615</v>
      </c>
      <c r="I247" s="132"/>
      <c r="L247" s="28"/>
      <c r="M247" s="133"/>
      <c r="T247" s="49"/>
      <c r="AT247" s="13" t="s">
        <v>152</v>
      </c>
      <c r="AU247" s="13" t="s">
        <v>77</v>
      </c>
    </row>
    <row r="248" spans="2:65" s="1" customFormat="1" ht="16.5" customHeight="1">
      <c r="B248" s="28"/>
      <c r="C248" s="117" t="s">
        <v>326</v>
      </c>
      <c r="D248" s="117" t="s">
        <v>142</v>
      </c>
      <c r="E248" s="118" t="s">
        <v>616</v>
      </c>
      <c r="F248" s="119" t="s">
        <v>617</v>
      </c>
      <c r="G248" s="120" t="s">
        <v>243</v>
      </c>
      <c r="H248" s="121">
        <v>1200</v>
      </c>
      <c r="I248" s="122"/>
      <c r="J248" s="123">
        <f>ROUND(I248*H248,2)</f>
        <v>0</v>
      </c>
      <c r="K248" s="119" t="s">
        <v>146</v>
      </c>
      <c r="L248" s="28"/>
      <c r="M248" s="124" t="s">
        <v>19</v>
      </c>
      <c r="N248" s="125" t="s">
        <v>40</v>
      </c>
      <c r="P248" s="126">
        <f>O248*H248</f>
        <v>0</v>
      </c>
      <c r="Q248" s="126">
        <v>0</v>
      </c>
      <c r="R248" s="126">
        <f>Q248*H248</f>
        <v>0</v>
      </c>
      <c r="S248" s="126">
        <v>0</v>
      </c>
      <c r="T248" s="127">
        <f>S248*H248</f>
        <v>0</v>
      </c>
      <c r="AR248" s="128" t="s">
        <v>147</v>
      </c>
      <c r="AT248" s="128" t="s">
        <v>142</v>
      </c>
      <c r="AU248" s="128" t="s">
        <v>77</v>
      </c>
      <c r="AY248" s="13" t="s">
        <v>141</v>
      </c>
      <c r="BE248" s="129">
        <f>IF(N248="základní",J248,0)</f>
        <v>0</v>
      </c>
      <c r="BF248" s="129">
        <f>IF(N248="snížená",J248,0)</f>
        <v>0</v>
      </c>
      <c r="BG248" s="129">
        <f>IF(N248="zákl. přenesená",J248,0)</f>
        <v>0</v>
      </c>
      <c r="BH248" s="129">
        <f>IF(N248="sníž. přenesená",J248,0)</f>
        <v>0</v>
      </c>
      <c r="BI248" s="129">
        <f>IF(N248="nulová",J248,0)</f>
        <v>0</v>
      </c>
      <c r="BJ248" s="13" t="s">
        <v>77</v>
      </c>
      <c r="BK248" s="129">
        <f>ROUND(I248*H248,2)</f>
        <v>0</v>
      </c>
      <c r="BL248" s="13" t="s">
        <v>147</v>
      </c>
      <c r="BM248" s="128" t="s">
        <v>449</v>
      </c>
    </row>
    <row r="249" spans="2:65" s="1" customFormat="1" ht="19.5">
      <c r="B249" s="28"/>
      <c r="D249" s="130" t="s">
        <v>148</v>
      </c>
      <c r="F249" s="131" t="s">
        <v>618</v>
      </c>
      <c r="I249" s="132"/>
      <c r="L249" s="28"/>
      <c r="M249" s="133"/>
      <c r="T249" s="49"/>
      <c r="AT249" s="13" t="s">
        <v>148</v>
      </c>
      <c r="AU249" s="13" t="s">
        <v>77</v>
      </c>
    </row>
    <row r="250" spans="2:65" s="1" customFormat="1" ht="29.25">
      <c r="B250" s="28"/>
      <c r="D250" s="130" t="s">
        <v>150</v>
      </c>
      <c r="F250" s="134" t="s">
        <v>614</v>
      </c>
      <c r="I250" s="132"/>
      <c r="L250" s="28"/>
      <c r="M250" s="133"/>
      <c r="T250" s="49"/>
      <c r="AT250" s="13" t="s">
        <v>150</v>
      </c>
      <c r="AU250" s="13" t="s">
        <v>77</v>
      </c>
    </row>
    <row r="251" spans="2:65" s="1" customFormat="1" ht="29.25">
      <c r="B251" s="28"/>
      <c r="D251" s="130" t="s">
        <v>152</v>
      </c>
      <c r="F251" s="134" t="s">
        <v>478</v>
      </c>
      <c r="I251" s="132"/>
      <c r="L251" s="28"/>
      <c r="M251" s="133"/>
      <c r="T251" s="49"/>
      <c r="AT251" s="13" t="s">
        <v>152</v>
      </c>
      <c r="AU251" s="13" t="s">
        <v>77</v>
      </c>
    </row>
    <row r="252" spans="2:65" s="1" customFormat="1" ht="16.5" customHeight="1">
      <c r="B252" s="28"/>
      <c r="C252" s="117" t="s">
        <v>418</v>
      </c>
      <c r="D252" s="117" t="s">
        <v>142</v>
      </c>
      <c r="E252" s="118" t="s">
        <v>619</v>
      </c>
      <c r="F252" s="119" t="s">
        <v>620</v>
      </c>
      <c r="G252" s="120" t="s">
        <v>551</v>
      </c>
      <c r="H252" s="121">
        <v>0.54100000000000004</v>
      </c>
      <c r="I252" s="122"/>
      <c r="J252" s="123">
        <f>ROUND(I252*H252,2)</f>
        <v>0</v>
      </c>
      <c r="K252" s="119" t="s">
        <v>146</v>
      </c>
      <c r="L252" s="28"/>
      <c r="M252" s="124" t="s">
        <v>19</v>
      </c>
      <c r="N252" s="125" t="s">
        <v>40</v>
      </c>
      <c r="P252" s="126">
        <f>O252*H252</f>
        <v>0</v>
      </c>
      <c r="Q252" s="126">
        <v>0</v>
      </c>
      <c r="R252" s="126">
        <f>Q252*H252</f>
        <v>0</v>
      </c>
      <c r="S252" s="126">
        <v>0</v>
      </c>
      <c r="T252" s="127">
        <f>S252*H252</f>
        <v>0</v>
      </c>
      <c r="AR252" s="128" t="s">
        <v>147</v>
      </c>
      <c r="AT252" s="128" t="s">
        <v>142</v>
      </c>
      <c r="AU252" s="128" t="s">
        <v>77</v>
      </c>
      <c r="AY252" s="13" t="s">
        <v>141</v>
      </c>
      <c r="BE252" s="129">
        <f>IF(N252="základní",J252,0)</f>
        <v>0</v>
      </c>
      <c r="BF252" s="129">
        <f>IF(N252="snížená",J252,0)</f>
        <v>0</v>
      </c>
      <c r="BG252" s="129">
        <f>IF(N252="zákl. přenesená",J252,0)</f>
        <v>0</v>
      </c>
      <c r="BH252" s="129">
        <f>IF(N252="sníž. přenesená",J252,0)</f>
        <v>0</v>
      </c>
      <c r="BI252" s="129">
        <f>IF(N252="nulová",J252,0)</f>
        <v>0</v>
      </c>
      <c r="BJ252" s="13" t="s">
        <v>77</v>
      </c>
      <c r="BK252" s="129">
        <f>ROUND(I252*H252,2)</f>
        <v>0</v>
      </c>
      <c r="BL252" s="13" t="s">
        <v>147</v>
      </c>
      <c r="BM252" s="128" t="s">
        <v>621</v>
      </c>
    </row>
    <row r="253" spans="2:65" s="1" customFormat="1" ht="29.25">
      <c r="B253" s="28"/>
      <c r="D253" s="130" t="s">
        <v>148</v>
      </c>
      <c r="F253" s="131" t="s">
        <v>622</v>
      </c>
      <c r="I253" s="132"/>
      <c r="L253" s="28"/>
      <c r="M253" s="133"/>
      <c r="T253" s="49"/>
      <c r="AT253" s="13" t="s">
        <v>148</v>
      </c>
      <c r="AU253" s="13" t="s">
        <v>77</v>
      </c>
    </row>
    <row r="254" spans="2:65" s="1" customFormat="1" ht="29.25">
      <c r="B254" s="28"/>
      <c r="D254" s="130" t="s">
        <v>150</v>
      </c>
      <c r="F254" s="134" t="s">
        <v>623</v>
      </c>
      <c r="I254" s="132"/>
      <c r="L254" s="28"/>
      <c r="M254" s="133"/>
      <c r="T254" s="49"/>
      <c r="AT254" s="13" t="s">
        <v>150</v>
      </c>
      <c r="AU254" s="13" t="s">
        <v>77</v>
      </c>
    </row>
    <row r="255" spans="2:65" s="1" customFormat="1" ht="29.25">
      <c r="B255" s="28"/>
      <c r="D255" s="130" t="s">
        <v>152</v>
      </c>
      <c r="F255" s="134" t="s">
        <v>624</v>
      </c>
      <c r="I255" s="132"/>
      <c r="L255" s="28"/>
      <c r="M255" s="133"/>
      <c r="T255" s="49"/>
      <c r="AT255" s="13" t="s">
        <v>152</v>
      </c>
      <c r="AU255" s="13" t="s">
        <v>77</v>
      </c>
    </row>
    <row r="256" spans="2:65" s="1" customFormat="1" ht="16.5" customHeight="1">
      <c r="B256" s="28"/>
      <c r="C256" s="117" t="s">
        <v>625</v>
      </c>
      <c r="D256" s="117" t="s">
        <v>142</v>
      </c>
      <c r="E256" s="118" t="s">
        <v>626</v>
      </c>
      <c r="F256" s="119" t="s">
        <v>627</v>
      </c>
      <c r="G256" s="120" t="s">
        <v>551</v>
      </c>
      <c r="H256" s="121">
        <v>2.5000000000000001E-2</v>
      </c>
      <c r="I256" s="122"/>
      <c r="J256" s="123">
        <f>ROUND(I256*H256,2)</f>
        <v>0</v>
      </c>
      <c r="K256" s="119" t="s">
        <v>146</v>
      </c>
      <c r="L256" s="28"/>
      <c r="M256" s="124" t="s">
        <v>19</v>
      </c>
      <c r="N256" s="125" t="s">
        <v>40</v>
      </c>
      <c r="P256" s="126">
        <f>O256*H256</f>
        <v>0</v>
      </c>
      <c r="Q256" s="126">
        <v>0</v>
      </c>
      <c r="R256" s="126">
        <f>Q256*H256</f>
        <v>0</v>
      </c>
      <c r="S256" s="126">
        <v>0</v>
      </c>
      <c r="T256" s="127">
        <f>S256*H256</f>
        <v>0</v>
      </c>
      <c r="AR256" s="128" t="s">
        <v>147</v>
      </c>
      <c r="AT256" s="128" t="s">
        <v>142</v>
      </c>
      <c r="AU256" s="128" t="s">
        <v>77</v>
      </c>
      <c r="AY256" s="13" t="s">
        <v>141</v>
      </c>
      <c r="BE256" s="129">
        <f>IF(N256="základní",J256,0)</f>
        <v>0</v>
      </c>
      <c r="BF256" s="129">
        <f>IF(N256="snížená",J256,0)</f>
        <v>0</v>
      </c>
      <c r="BG256" s="129">
        <f>IF(N256="zákl. přenesená",J256,0)</f>
        <v>0</v>
      </c>
      <c r="BH256" s="129">
        <f>IF(N256="sníž. přenesená",J256,0)</f>
        <v>0</v>
      </c>
      <c r="BI256" s="129">
        <f>IF(N256="nulová",J256,0)</f>
        <v>0</v>
      </c>
      <c r="BJ256" s="13" t="s">
        <v>77</v>
      </c>
      <c r="BK256" s="129">
        <f>ROUND(I256*H256,2)</f>
        <v>0</v>
      </c>
      <c r="BL256" s="13" t="s">
        <v>147</v>
      </c>
      <c r="BM256" s="128" t="s">
        <v>628</v>
      </c>
    </row>
    <row r="257" spans="2:65" s="1" customFormat="1" ht="29.25">
      <c r="B257" s="28"/>
      <c r="D257" s="130" t="s">
        <v>148</v>
      </c>
      <c r="F257" s="131" t="s">
        <v>629</v>
      </c>
      <c r="I257" s="132"/>
      <c r="L257" s="28"/>
      <c r="M257" s="133"/>
      <c r="T257" s="49"/>
      <c r="AT257" s="13" t="s">
        <v>148</v>
      </c>
      <c r="AU257" s="13" t="s">
        <v>77</v>
      </c>
    </row>
    <row r="258" spans="2:65" s="1" customFormat="1" ht="16.5" customHeight="1">
      <c r="B258" s="28"/>
      <c r="C258" s="117" t="s">
        <v>329</v>
      </c>
      <c r="D258" s="117" t="s">
        <v>142</v>
      </c>
      <c r="E258" s="118" t="s">
        <v>630</v>
      </c>
      <c r="F258" s="119" t="s">
        <v>631</v>
      </c>
      <c r="G258" s="120" t="s">
        <v>174</v>
      </c>
      <c r="H258" s="121">
        <v>174.28</v>
      </c>
      <c r="I258" s="122"/>
      <c r="J258" s="123">
        <f>ROUND(I258*H258,2)</f>
        <v>0</v>
      </c>
      <c r="K258" s="119" t="s">
        <v>146</v>
      </c>
      <c r="L258" s="28"/>
      <c r="M258" s="124" t="s">
        <v>19</v>
      </c>
      <c r="N258" s="125" t="s">
        <v>40</v>
      </c>
      <c r="P258" s="126">
        <f>O258*H258</f>
        <v>0</v>
      </c>
      <c r="Q258" s="126">
        <v>0</v>
      </c>
      <c r="R258" s="126">
        <f>Q258*H258</f>
        <v>0</v>
      </c>
      <c r="S258" s="126">
        <v>0</v>
      </c>
      <c r="T258" s="127">
        <f>S258*H258</f>
        <v>0</v>
      </c>
      <c r="AR258" s="128" t="s">
        <v>147</v>
      </c>
      <c r="AT258" s="128" t="s">
        <v>142</v>
      </c>
      <c r="AU258" s="128" t="s">
        <v>77</v>
      </c>
      <c r="AY258" s="13" t="s">
        <v>141</v>
      </c>
      <c r="BE258" s="129">
        <f>IF(N258="základní",J258,0)</f>
        <v>0</v>
      </c>
      <c r="BF258" s="129">
        <f>IF(N258="snížená",J258,0)</f>
        <v>0</v>
      </c>
      <c r="BG258" s="129">
        <f>IF(N258="zákl. přenesená",J258,0)</f>
        <v>0</v>
      </c>
      <c r="BH258" s="129">
        <f>IF(N258="sníž. přenesená",J258,0)</f>
        <v>0</v>
      </c>
      <c r="BI258" s="129">
        <f>IF(N258="nulová",J258,0)</f>
        <v>0</v>
      </c>
      <c r="BJ258" s="13" t="s">
        <v>77</v>
      </c>
      <c r="BK258" s="129">
        <f>ROUND(I258*H258,2)</f>
        <v>0</v>
      </c>
      <c r="BL258" s="13" t="s">
        <v>147</v>
      </c>
      <c r="BM258" s="128" t="s">
        <v>632</v>
      </c>
    </row>
    <row r="259" spans="2:65" s="1" customFormat="1" ht="29.25">
      <c r="B259" s="28"/>
      <c r="D259" s="130" t="s">
        <v>148</v>
      </c>
      <c r="F259" s="131" t="s">
        <v>633</v>
      </c>
      <c r="I259" s="132"/>
      <c r="L259" s="28"/>
      <c r="M259" s="133"/>
      <c r="T259" s="49"/>
      <c r="AT259" s="13" t="s">
        <v>148</v>
      </c>
      <c r="AU259" s="13" t="s">
        <v>77</v>
      </c>
    </row>
    <row r="260" spans="2:65" s="1" customFormat="1" ht="39">
      <c r="B260" s="28"/>
      <c r="D260" s="130" t="s">
        <v>150</v>
      </c>
      <c r="F260" s="134" t="s">
        <v>634</v>
      </c>
      <c r="I260" s="132"/>
      <c r="L260" s="28"/>
      <c r="M260" s="133"/>
      <c r="T260" s="49"/>
      <c r="AT260" s="13" t="s">
        <v>150</v>
      </c>
      <c r="AU260" s="13" t="s">
        <v>77</v>
      </c>
    </row>
    <row r="261" spans="2:65" s="1" customFormat="1" ht="29.25">
      <c r="B261" s="28"/>
      <c r="D261" s="130" t="s">
        <v>152</v>
      </c>
      <c r="F261" s="134" t="s">
        <v>635</v>
      </c>
      <c r="I261" s="132"/>
      <c r="L261" s="28"/>
      <c r="M261" s="133"/>
      <c r="T261" s="49"/>
      <c r="AT261" s="13" t="s">
        <v>152</v>
      </c>
      <c r="AU261" s="13" t="s">
        <v>77</v>
      </c>
    </row>
    <row r="262" spans="2:65" s="1" customFormat="1" ht="16.5" customHeight="1">
      <c r="B262" s="28"/>
      <c r="C262" s="117" t="s">
        <v>427</v>
      </c>
      <c r="D262" s="117" t="s">
        <v>142</v>
      </c>
      <c r="E262" s="118" t="s">
        <v>636</v>
      </c>
      <c r="F262" s="119" t="s">
        <v>637</v>
      </c>
      <c r="G262" s="120" t="s">
        <v>551</v>
      </c>
      <c r="H262" s="121">
        <v>0.12</v>
      </c>
      <c r="I262" s="122"/>
      <c r="J262" s="123">
        <f>ROUND(I262*H262,2)</f>
        <v>0</v>
      </c>
      <c r="K262" s="119" t="s">
        <v>146</v>
      </c>
      <c r="L262" s="28"/>
      <c r="M262" s="124" t="s">
        <v>19</v>
      </c>
      <c r="N262" s="125" t="s">
        <v>40</v>
      </c>
      <c r="P262" s="126">
        <f>O262*H262</f>
        <v>0</v>
      </c>
      <c r="Q262" s="126">
        <v>0</v>
      </c>
      <c r="R262" s="126">
        <f>Q262*H262</f>
        <v>0</v>
      </c>
      <c r="S262" s="126">
        <v>0</v>
      </c>
      <c r="T262" s="127">
        <f>S262*H262</f>
        <v>0</v>
      </c>
      <c r="AR262" s="128" t="s">
        <v>147</v>
      </c>
      <c r="AT262" s="128" t="s">
        <v>142</v>
      </c>
      <c r="AU262" s="128" t="s">
        <v>77</v>
      </c>
      <c r="AY262" s="13" t="s">
        <v>141</v>
      </c>
      <c r="BE262" s="129">
        <f>IF(N262="základní",J262,0)</f>
        <v>0</v>
      </c>
      <c r="BF262" s="129">
        <f>IF(N262="snížená",J262,0)</f>
        <v>0</v>
      </c>
      <c r="BG262" s="129">
        <f>IF(N262="zákl. přenesená",J262,0)</f>
        <v>0</v>
      </c>
      <c r="BH262" s="129">
        <f>IF(N262="sníž. přenesená",J262,0)</f>
        <v>0</v>
      </c>
      <c r="BI262" s="129">
        <f>IF(N262="nulová",J262,0)</f>
        <v>0</v>
      </c>
      <c r="BJ262" s="13" t="s">
        <v>77</v>
      </c>
      <c r="BK262" s="129">
        <f>ROUND(I262*H262,2)</f>
        <v>0</v>
      </c>
      <c r="BL262" s="13" t="s">
        <v>147</v>
      </c>
      <c r="BM262" s="128" t="s">
        <v>638</v>
      </c>
    </row>
    <row r="263" spans="2:65" s="1" customFormat="1" ht="29.25">
      <c r="B263" s="28"/>
      <c r="D263" s="130" t="s">
        <v>148</v>
      </c>
      <c r="F263" s="131" t="s">
        <v>639</v>
      </c>
      <c r="I263" s="132"/>
      <c r="L263" s="28"/>
      <c r="M263" s="133"/>
      <c r="T263" s="49"/>
      <c r="AT263" s="13" t="s">
        <v>148</v>
      </c>
      <c r="AU263" s="13" t="s">
        <v>77</v>
      </c>
    </row>
    <row r="264" spans="2:65" s="1" customFormat="1" ht="39">
      <c r="B264" s="28"/>
      <c r="D264" s="130" t="s">
        <v>150</v>
      </c>
      <c r="F264" s="134" t="s">
        <v>640</v>
      </c>
      <c r="I264" s="132"/>
      <c r="L264" s="28"/>
      <c r="M264" s="133"/>
      <c r="T264" s="49"/>
      <c r="AT264" s="13" t="s">
        <v>150</v>
      </c>
      <c r="AU264" s="13" t="s">
        <v>77</v>
      </c>
    </row>
    <row r="265" spans="2:65" s="1" customFormat="1" ht="39">
      <c r="B265" s="28"/>
      <c r="D265" s="130" t="s">
        <v>152</v>
      </c>
      <c r="F265" s="134" t="s">
        <v>641</v>
      </c>
      <c r="I265" s="132"/>
      <c r="L265" s="28"/>
      <c r="M265" s="133"/>
      <c r="T265" s="49"/>
      <c r="AT265" s="13" t="s">
        <v>152</v>
      </c>
      <c r="AU265" s="13" t="s">
        <v>77</v>
      </c>
    </row>
    <row r="266" spans="2:65" s="1" customFormat="1" ht="16.5" customHeight="1">
      <c r="B266" s="28"/>
      <c r="C266" s="117" t="s">
        <v>333</v>
      </c>
      <c r="D266" s="117" t="s">
        <v>142</v>
      </c>
      <c r="E266" s="118" t="s">
        <v>642</v>
      </c>
      <c r="F266" s="119" t="s">
        <v>643</v>
      </c>
      <c r="G266" s="120" t="s">
        <v>551</v>
      </c>
      <c r="H266" s="121">
        <v>0.4</v>
      </c>
      <c r="I266" s="122"/>
      <c r="J266" s="123">
        <f>ROUND(I266*H266,2)</f>
        <v>0</v>
      </c>
      <c r="K266" s="119" t="s">
        <v>146</v>
      </c>
      <c r="L266" s="28"/>
      <c r="M266" s="124" t="s">
        <v>19</v>
      </c>
      <c r="N266" s="125" t="s">
        <v>40</v>
      </c>
      <c r="P266" s="126">
        <f>O266*H266</f>
        <v>0</v>
      </c>
      <c r="Q266" s="126">
        <v>0</v>
      </c>
      <c r="R266" s="126">
        <f>Q266*H266</f>
        <v>0</v>
      </c>
      <c r="S266" s="126">
        <v>0</v>
      </c>
      <c r="T266" s="127">
        <f>S266*H266</f>
        <v>0</v>
      </c>
      <c r="AR266" s="128" t="s">
        <v>147</v>
      </c>
      <c r="AT266" s="128" t="s">
        <v>142</v>
      </c>
      <c r="AU266" s="128" t="s">
        <v>77</v>
      </c>
      <c r="AY266" s="13" t="s">
        <v>141</v>
      </c>
      <c r="BE266" s="129">
        <f>IF(N266="základní",J266,0)</f>
        <v>0</v>
      </c>
      <c r="BF266" s="129">
        <f>IF(N266="snížená",J266,0)</f>
        <v>0</v>
      </c>
      <c r="BG266" s="129">
        <f>IF(N266="zákl. přenesená",J266,0)</f>
        <v>0</v>
      </c>
      <c r="BH266" s="129">
        <f>IF(N266="sníž. přenesená",J266,0)</f>
        <v>0</v>
      </c>
      <c r="BI266" s="129">
        <f>IF(N266="nulová",J266,0)</f>
        <v>0</v>
      </c>
      <c r="BJ266" s="13" t="s">
        <v>77</v>
      </c>
      <c r="BK266" s="129">
        <f>ROUND(I266*H266,2)</f>
        <v>0</v>
      </c>
      <c r="BL266" s="13" t="s">
        <v>147</v>
      </c>
      <c r="BM266" s="128" t="s">
        <v>644</v>
      </c>
    </row>
    <row r="267" spans="2:65" s="1" customFormat="1" ht="29.25">
      <c r="B267" s="28"/>
      <c r="D267" s="130" t="s">
        <v>148</v>
      </c>
      <c r="F267" s="131" t="s">
        <v>645</v>
      </c>
      <c r="I267" s="132"/>
      <c r="L267" s="28"/>
      <c r="M267" s="133"/>
      <c r="T267" s="49"/>
      <c r="AT267" s="13" t="s">
        <v>148</v>
      </c>
      <c r="AU267" s="13" t="s">
        <v>77</v>
      </c>
    </row>
    <row r="268" spans="2:65" s="1" customFormat="1" ht="39">
      <c r="B268" s="28"/>
      <c r="D268" s="130" t="s">
        <v>150</v>
      </c>
      <c r="F268" s="134" t="s">
        <v>640</v>
      </c>
      <c r="I268" s="132"/>
      <c r="L268" s="28"/>
      <c r="M268" s="133"/>
      <c r="T268" s="49"/>
      <c r="AT268" s="13" t="s">
        <v>150</v>
      </c>
      <c r="AU268" s="13" t="s">
        <v>77</v>
      </c>
    </row>
    <row r="269" spans="2:65" s="1" customFormat="1" ht="29.25">
      <c r="B269" s="28"/>
      <c r="D269" s="130" t="s">
        <v>152</v>
      </c>
      <c r="F269" s="134" t="s">
        <v>558</v>
      </c>
      <c r="I269" s="132"/>
      <c r="L269" s="28"/>
      <c r="M269" s="133"/>
      <c r="T269" s="49"/>
      <c r="AT269" s="13" t="s">
        <v>152</v>
      </c>
      <c r="AU269" s="13" t="s">
        <v>77</v>
      </c>
    </row>
    <row r="270" spans="2:65" s="1" customFormat="1" ht="16.5" customHeight="1">
      <c r="B270" s="28"/>
      <c r="C270" s="117" t="s">
        <v>646</v>
      </c>
      <c r="D270" s="117" t="s">
        <v>142</v>
      </c>
      <c r="E270" s="118" t="s">
        <v>647</v>
      </c>
      <c r="F270" s="119" t="s">
        <v>648</v>
      </c>
      <c r="G270" s="120" t="s">
        <v>551</v>
      </c>
      <c r="H270" s="121">
        <v>0.06</v>
      </c>
      <c r="I270" s="122"/>
      <c r="J270" s="123">
        <f>ROUND(I270*H270,2)</f>
        <v>0</v>
      </c>
      <c r="K270" s="119" t="s">
        <v>146</v>
      </c>
      <c r="L270" s="28"/>
      <c r="M270" s="124" t="s">
        <v>19</v>
      </c>
      <c r="N270" s="125" t="s">
        <v>40</v>
      </c>
      <c r="P270" s="126">
        <f>O270*H270</f>
        <v>0</v>
      </c>
      <c r="Q270" s="126">
        <v>0</v>
      </c>
      <c r="R270" s="126">
        <f>Q270*H270</f>
        <v>0</v>
      </c>
      <c r="S270" s="126">
        <v>0</v>
      </c>
      <c r="T270" s="127">
        <f>S270*H270</f>
        <v>0</v>
      </c>
      <c r="AR270" s="128" t="s">
        <v>147</v>
      </c>
      <c r="AT270" s="128" t="s">
        <v>142</v>
      </c>
      <c r="AU270" s="128" t="s">
        <v>77</v>
      </c>
      <c r="AY270" s="13" t="s">
        <v>141</v>
      </c>
      <c r="BE270" s="129">
        <f>IF(N270="základní",J270,0)</f>
        <v>0</v>
      </c>
      <c r="BF270" s="129">
        <f>IF(N270="snížená",J270,0)</f>
        <v>0</v>
      </c>
      <c r="BG270" s="129">
        <f>IF(N270="zákl. přenesená",J270,0)</f>
        <v>0</v>
      </c>
      <c r="BH270" s="129">
        <f>IF(N270="sníž. přenesená",J270,0)</f>
        <v>0</v>
      </c>
      <c r="BI270" s="129">
        <f>IF(N270="nulová",J270,0)</f>
        <v>0</v>
      </c>
      <c r="BJ270" s="13" t="s">
        <v>77</v>
      </c>
      <c r="BK270" s="129">
        <f>ROUND(I270*H270,2)</f>
        <v>0</v>
      </c>
      <c r="BL270" s="13" t="s">
        <v>147</v>
      </c>
      <c r="BM270" s="128" t="s">
        <v>649</v>
      </c>
    </row>
    <row r="271" spans="2:65" s="1" customFormat="1" ht="29.25">
      <c r="B271" s="28"/>
      <c r="D271" s="130" t="s">
        <v>148</v>
      </c>
      <c r="F271" s="131" t="s">
        <v>650</v>
      </c>
      <c r="I271" s="132"/>
      <c r="L271" s="28"/>
      <c r="M271" s="133"/>
      <c r="T271" s="49"/>
      <c r="AT271" s="13" t="s">
        <v>148</v>
      </c>
      <c r="AU271" s="13" t="s">
        <v>77</v>
      </c>
    </row>
    <row r="272" spans="2:65" s="1" customFormat="1" ht="39">
      <c r="B272" s="28"/>
      <c r="D272" s="130" t="s">
        <v>150</v>
      </c>
      <c r="F272" s="134" t="s">
        <v>640</v>
      </c>
      <c r="I272" s="132"/>
      <c r="L272" s="28"/>
      <c r="M272" s="133"/>
      <c r="T272" s="49"/>
      <c r="AT272" s="13" t="s">
        <v>150</v>
      </c>
      <c r="AU272" s="13" t="s">
        <v>77</v>
      </c>
    </row>
    <row r="273" spans="2:65" s="1" customFormat="1" ht="29.25">
      <c r="B273" s="28"/>
      <c r="D273" s="130" t="s">
        <v>152</v>
      </c>
      <c r="F273" s="134" t="s">
        <v>562</v>
      </c>
      <c r="I273" s="132"/>
      <c r="L273" s="28"/>
      <c r="M273" s="133"/>
      <c r="T273" s="49"/>
      <c r="AT273" s="13" t="s">
        <v>152</v>
      </c>
      <c r="AU273" s="13" t="s">
        <v>77</v>
      </c>
    </row>
    <row r="274" spans="2:65" s="1" customFormat="1" ht="16.5" customHeight="1">
      <c r="B274" s="28"/>
      <c r="C274" s="117" t="s">
        <v>430</v>
      </c>
      <c r="D274" s="117" t="s">
        <v>142</v>
      </c>
      <c r="E274" s="118" t="s">
        <v>651</v>
      </c>
      <c r="F274" s="119" t="s">
        <v>652</v>
      </c>
      <c r="G274" s="120" t="s">
        <v>551</v>
      </c>
      <c r="H274" s="121">
        <v>2.5000000000000001E-2</v>
      </c>
      <c r="I274" s="122"/>
      <c r="J274" s="123">
        <f>ROUND(I274*H274,2)</f>
        <v>0</v>
      </c>
      <c r="K274" s="119" t="s">
        <v>146</v>
      </c>
      <c r="L274" s="28"/>
      <c r="M274" s="124" t="s">
        <v>19</v>
      </c>
      <c r="N274" s="125" t="s">
        <v>40</v>
      </c>
      <c r="P274" s="126">
        <f>O274*H274</f>
        <v>0</v>
      </c>
      <c r="Q274" s="126">
        <v>0</v>
      </c>
      <c r="R274" s="126">
        <f>Q274*H274</f>
        <v>0</v>
      </c>
      <c r="S274" s="126">
        <v>0</v>
      </c>
      <c r="T274" s="127">
        <f>S274*H274</f>
        <v>0</v>
      </c>
      <c r="AR274" s="128" t="s">
        <v>147</v>
      </c>
      <c r="AT274" s="128" t="s">
        <v>142</v>
      </c>
      <c r="AU274" s="128" t="s">
        <v>77</v>
      </c>
      <c r="AY274" s="13" t="s">
        <v>141</v>
      </c>
      <c r="BE274" s="129">
        <f>IF(N274="základní",J274,0)</f>
        <v>0</v>
      </c>
      <c r="BF274" s="129">
        <f>IF(N274="snížená",J274,0)</f>
        <v>0</v>
      </c>
      <c r="BG274" s="129">
        <f>IF(N274="zákl. přenesená",J274,0)</f>
        <v>0</v>
      </c>
      <c r="BH274" s="129">
        <f>IF(N274="sníž. přenesená",J274,0)</f>
        <v>0</v>
      </c>
      <c r="BI274" s="129">
        <f>IF(N274="nulová",J274,0)</f>
        <v>0</v>
      </c>
      <c r="BJ274" s="13" t="s">
        <v>77</v>
      </c>
      <c r="BK274" s="129">
        <f>ROUND(I274*H274,2)</f>
        <v>0</v>
      </c>
      <c r="BL274" s="13" t="s">
        <v>147</v>
      </c>
      <c r="BM274" s="128" t="s">
        <v>653</v>
      </c>
    </row>
    <row r="275" spans="2:65" s="1" customFormat="1" ht="29.25">
      <c r="B275" s="28"/>
      <c r="D275" s="130" t="s">
        <v>148</v>
      </c>
      <c r="F275" s="131" t="s">
        <v>654</v>
      </c>
      <c r="I275" s="132"/>
      <c r="L275" s="28"/>
      <c r="M275" s="133"/>
      <c r="T275" s="49"/>
      <c r="AT275" s="13" t="s">
        <v>148</v>
      </c>
      <c r="AU275" s="13" t="s">
        <v>77</v>
      </c>
    </row>
    <row r="276" spans="2:65" s="1" customFormat="1" ht="16.5" customHeight="1">
      <c r="B276" s="28"/>
      <c r="C276" s="117" t="s">
        <v>337</v>
      </c>
      <c r="D276" s="117" t="s">
        <v>142</v>
      </c>
      <c r="E276" s="118" t="s">
        <v>655</v>
      </c>
      <c r="F276" s="119" t="s">
        <v>656</v>
      </c>
      <c r="G276" s="120" t="s">
        <v>174</v>
      </c>
      <c r="H276" s="121">
        <v>94.2</v>
      </c>
      <c r="I276" s="122"/>
      <c r="J276" s="123">
        <f>ROUND(I276*H276,2)</f>
        <v>0</v>
      </c>
      <c r="K276" s="119" t="s">
        <v>146</v>
      </c>
      <c r="L276" s="28"/>
      <c r="M276" s="124" t="s">
        <v>19</v>
      </c>
      <c r="N276" s="125" t="s">
        <v>40</v>
      </c>
      <c r="P276" s="126">
        <f>O276*H276</f>
        <v>0</v>
      </c>
      <c r="Q276" s="126">
        <v>0</v>
      </c>
      <c r="R276" s="126">
        <f>Q276*H276</f>
        <v>0</v>
      </c>
      <c r="S276" s="126">
        <v>0</v>
      </c>
      <c r="T276" s="127">
        <f>S276*H276</f>
        <v>0</v>
      </c>
      <c r="AR276" s="128" t="s">
        <v>147</v>
      </c>
      <c r="AT276" s="128" t="s">
        <v>142</v>
      </c>
      <c r="AU276" s="128" t="s">
        <v>77</v>
      </c>
      <c r="AY276" s="13" t="s">
        <v>141</v>
      </c>
      <c r="BE276" s="129">
        <f>IF(N276="základní",J276,0)</f>
        <v>0</v>
      </c>
      <c r="BF276" s="129">
        <f>IF(N276="snížená",J276,0)</f>
        <v>0</v>
      </c>
      <c r="BG276" s="129">
        <f>IF(N276="zákl. přenesená",J276,0)</f>
        <v>0</v>
      </c>
      <c r="BH276" s="129">
        <f>IF(N276="sníž. přenesená",J276,0)</f>
        <v>0</v>
      </c>
      <c r="BI276" s="129">
        <f>IF(N276="nulová",J276,0)</f>
        <v>0</v>
      </c>
      <c r="BJ276" s="13" t="s">
        <v>77</v>
      </c>
      <c r="BK276" s="129">
        <f>ROUND(I276*H276,2)</f>
        <v>0</v>
      </c>
      <c r="BL276" s="13" t="s">
        <v>147</v>
      </c>
      <c r="BM276" s="128" t="s">
        <v>657</v>
      </c>
    </row>
    <row r="277" spans="2:65" s="1" customFormat="1" ht="19.5">
      <c r="B277" s="28"/>
      <c r="D277" s="130" t="s">
        <v>148</v>
      </c>
      <c r="F277" s="131" t="s">
        <v>658</v>
      </c>
      <c r="I277" s="132"/>
      <c r="L277" s="28"/>
      <c r="M277" s="133"/>
      <c r="T277" s="49"/>
      <c r="AT277" s="13" t="s">
        <v>148</v>
      </c>
      <c r="AU277" s="13" t="s">
        <v>77</v>
      </c>
    </row>
    <row r="278" spans="2:65" s="1" customFormat="1" ht="29.25">
      <c r="B278" s="28"/>
      <c r="D278" s="130" t="s">
        <v>150</v>
      </c>
      <c r="F278" s="134" t="s">
        <v>659</v>
      </c>
      <c r="I278" s="132"/>
      <c r="L278" s="28"/>
      <c r="M278" s="133"/>
      <c r="T278" s="49"/>
      <c r="AT278" s="13" t="s">
        <v>150</v>
      </c>
      <c r="AU278" s="13" t="s">
        <v>77</v>
      </c>
    </row>
    <row r="279" spans="2:65" s="1" customFormat="1" ht="29.25">
      <c r="B279" s="28"/>
      <c r="D279" s="130" t="s">
        <v>152</v>
      </c>
      <c r="F279" s="134" t="s">
        <v>660</v>
      </c>
      <c r="I279" s="132"/>
      <c r="L279" s="28"/>
      <c r="M279" s="133"/>
      <c r="T279" s="49"/>
      <c r="AT279" s="13" t="s">
        <v>152</v>
      </c>
      <c r="AU279" s="13" t="s">
        <v>77</v>
      </c>
    </row>
    <row r="280" spans="2:65" s="1" customFormat="1" ht="16.5" customHeight="1">
      <c r="B280" s="28"/>
      <c r="C280" s="117" t="s">
        <v>445</v>
      </c>
      <c r="D280" s="117" t="s">
        <v>142</v>
      </c>
      <c r="E280" s="118" t="s">
        <v>661</v>
      </c>
      <c r="F280" s="119" t="s">
        <v>662</v>
      </c>
      <c r="G280" s="120" t="s">
        <v>174</v>
      </c>
      <c r="H280" s="121">
        <v>141.1</v>
      </c>
      <c r="I280" s="122"/>
      <c r="J280" s="123">
        <f>ROUND(I280*H280,2)</f>
        <v>0</v>
      </c>
      <c r="K280" s="119" t="s">
        <v>146</v>
      </c>
      <c r="L280" s="28"/>
      <c r="M280" s="124" t="s">
        <v>19</v>
      </c>
      <c r="N280" s="125" t="s">
        <v>40</v>
      </c>
      <c r="P280" s="126">
        <f>O280*H280</f>
        <v>0</v>
      </c>
      <c r="Q280" s="126">
        <v>0</v>
      </c>
      <c r="R280" s="126">
        <f>Q280*H280</f>
        <v>0</v>
      </c>
      <c r="S280" s="126">
        <v>0</v>
      </c>
      <c r="T280" s="127">
        <f>S280*H280</f>
        <v>0</v>
      </c>
      <c r="AR280" s="128" t="s">
        <v>147</v>
      </c>
      <c r="AT280" s="128" t="s">
        <v>142</v>
      </c>
      <c r="AU280" s="128" t="s">
        <v>77</v>
      </c>
      <c r="AY280" s="13" t="s">
        <v>141</v>
      </c>
      <c r="BE280" s="129">
        <f>IF(N280="základní",J280,0)</f>
        <v>0</v>
      </c>
      <c r="BF280" s="129">
        <f>IF(N280="snížená",J280,0)</f>
        <v>0</v>
      </c>
      <c r="BG280" s="129">
        <f>IF(N280="zákl. přenesená",J280,0)</f>
        <v>0</v>
      </c>
      <c r="BH280" s="129">
        <f>IF(N280="sníž. přenesená",J280,0)</f>
        <v>0</v>
      </c>
      <c r="BI280" s="129">
        <f>IF(N280="nulová",J280,0)</f>
        <v>0</v>
      </c>
      <c r="BJ280" s="13" t="s">
        <v>77</v>
      </c>
      <c r="BK280" s="129">
        <f>ROUND(I280*H280,2)</f>
        <v>0</v>
      </c>
      <c r="BL280" s="13" t="s">
        <v>147</v>
      </c>
      <c r="BM280" s="128" t="s">
        <v>663</v>
      </c>
    </row>
    <row r="281" spans="2:65" s="1" customFormat="1" ht="19.5">
      <c r="B281" s="28"/>
      <c r="D281" s="130" t="s">
        <v>148</v>
      </c>
      <c r="F281" s="131" t="s">
        <v>664</v>
      </c>
      <c r="I281" s="132"/>
      <c r="L281" s="28"/>
      <c r="M281" s="133"/>
      <c r="T281" s="49"/>
      <c r="AT281" s="13" t="s">
        <v>148</v>
      </c>
      <c r="AU281" s="13" t="s">
        <v>77</v>
      </c>
    </row>
    <row r="282" spans="2:65" s="1" customFormat="1" ht="29.25">
      <c r="B282" s="28"/>
      <c r="D282" s="130" t="s">
        <v>150</v>
      </c>
      <c r="F282" s="134" t="s">
        <v>659</v>
      </c>
      <c r="I282" s="132"/>
      <c r="L282" s="28"/>
      <c r="M282" s="133"/>
      <c r="T282" s="49"/>
      <c r="AT282" s="13" t="s">
        <v>150</v>
      </c>
      <c r="AU282" s="13" t="s">
        <v>77</v>
      </c>
    </row>
    <row r="283" spans="2:65" s="1" customFormat="1" ht="29.25">
      <c r="B283" s="28"/>
      <c r="D283" s="130" t="s">
        <v>152</v>
      </c>
      <c r="F283" s="134" t="s">
        <v>665</v>
      </c>
      <c r="I283" s="132"/>
      <c r="L283" s="28"/>
      <c r="M283" s="133"/>
      <c r="T283" s="49"/>
      <c r="AT283" s="13" t="s">
        <v>152</v>
      </c>
      <c r="AU283" s="13" t="s">
        <v>77</v>
      </c>
    </row>
    <row r="284" spans="2:65" s="1" customFormat="1" ht="16.5" customHeight="1">
      <c r="B284" s="28"/>
      <c r="C284" s="117" t="s">
        <v>341</v>
      </c>
      <c r="D284" s="117" t="s">
        <v>142</v>
      </c>
      <c r="E284" s="118" t="s">
        <v>666</v>
      </c>
      <c r="F284" s="119" t="s">
        <v>667</v>
      </c>
      <c r="G284" s="120" t="s">
        <v>174</v>
      </c>
      <c r="H284" s="121">
        <v>94.2</v>
      </c>
      <c r="I284" s="122"/>
      <c r="J284" s="123">
        <f>ROUND(I284*H284,2)</f>
        <v>0</v>
      </c>
      <c r="K284" s="119" t="s">
        <v>146</v>
      </c>
      <c r="L284" s="28"/>
      <c r="M284" s="124" t="s">
        <v>19</v>
      </c>
      <c r="N284" s="125" t="s">
        <v>40</v>
      </c>
      <c r="P284" s="126">
        <f>O284*H284</f>
        <v>0</v>
      </c>
      <c r="Q284" s="126">
        <v>0</v>
      </c>
      <c r="R284" s="126">
        <f>Q284*H284</f>
        <v>0</v>
      </c>
      <c r="S284" s="126">
        <v>0</v>
      </c>
      <c r="T284" s="127">
        <f>S284*H284</f>
        <v>0</v>
      </c>
      <c r="AR284" s="128" t="s">
        <v>147</v>
      </c>
      <c r="AT284" s="128" t="s">
        <v>142</v>
      </c>
      <c r="AU284" s="128" t="s">
        <v>77</v>
      </c>
      <c r="AY284" s="13" t="s">
        <v>141</v>
      </c>
      <c r="BE284" s="129">
        <f>IF(N284="základní",J284,0)</f>
        <v>0</v>
      </c>
      <c r="BF284" s="129">
        <f>IF(N284="snížená",J284,0)</f>
        <v>0</v>
      </c>
      <c r="BG284" s="129">
        <f>IF(N284="zákl. přenesená",J284,0)</f>
        <v>0</v>
      </c>
      <c r="BH284" s="129">
        <f>IF(N284="sníž. přenesená",J284,0)</f>
        <v>0</v>
      </c>
      <c r="BI284" s="129">
        <f>IF(N284="nulová",J284,0)</f>
        <v>0</v>
      </c>
      <c r="BJ284" s="13" t="s">
        <v>77</v>
      </c>
      <c r="BK284" s="129">
        <f>ROUND(I284*H284,2)</f>
        <v>0</v>
      </c>
      <c r="BL284" s="13" t="s">
        <v>147</v>
      </c>
      <c r="BM284" s="128" t="s">
        <v>668</v>
      </c>
    </row>
    <row r="285" spans="2:65" s="1" customFormat="1" ht="19.5">
      <c r="B285" s="28"/>
      <c r="D285" s="130" t="s">
        <v>148</v>
      </c>
      <c r="F285" s="131" t="s">
        <v>669</v>
      </c>
      <c r="I285" s="132"/>
      <c r="L285" s="28"/>
      <c r="M285" s="133"/>
      <c r="T285" s="49"/>
      <c r="AT285" s="13" t="s">
        <v>148</v>
      </c>
      <c r="AU285" s="13" t="s">
        <v>77</v>
      </c>
    </row>
    <row r="286" spans="2:65" s="1" customFormat="1" ht="19.5">
      <c r="B286" s="28"/>
      <c r="D286" s="130" t="s">
        <v>150</v>
      </c>
      <c r="F286" s="134" t="s">
        <v>670</v>
      </c>
      <c r="I286" s="132"/>
      <c r="L286" s="28"/>
      <c r="M286" s="133"/>
      <c r="T286" s="49"/>
      <c r="AT286" s="13" t="s">
        <v>150</v>
      </c>
      <c r="AU286" s="13" t="s">
        <v>77</v>
      </c>
    </row>
    <row r="287" spans="2:65" s="1" customFormat="1" ht="29.25">
      <c r="B287" s="28"/>
      <c r="D287" s="130" t="s">
        <v>152</v>
      </c>
      <c r="F287" s="134" t="s">
        <v>660</v>
      </c>
      <c r="I287" s="132"/>
      <c r="L287" s="28"/>
      <c r="M287" s="133"/>
      <c r="T287" s="49"/>
      <c r="AT287" s="13" t="s">
        <v>152</v>
      </c>
      <c r="AU287" s="13" t="s">
        <v>77</v>
      </c>
    </row>
    <row r="288" spans="2:65" s="1" customFormat="1" ht="16.5" customHeight="1">
      <c r="B288" s="28"/>
      <c r="C288" s="117" t="s">
        <v>255</v>
      </c>
      <c r="D288" s="117" t="s">
        <v>142</v>
      </c>
      <c r="E288" s="118" t="s">
        <v>671</v>
      </c>
      <c r="F288" s="119" t="s">
        <v>672</v>
      </c>
      <c r="G288" s="120" t="s">
        <v>174</v>
      </c>
      <c r="H288" s="121">
        <v>141.1</v>
      </c>
      <c r="I288" s="122"/>
      <c r="J288" s="123">
        <f>ROUND(I288*H288,2)</f>
        <v>0</v>
      </c>
      <c r="K288" s="119" t="s">
        <v>146</v>
      </c>
      <c r="L288" s="28"/>
      <c r="M288" s="124" t="s">
        <v>19</v>
      </c>
      <c r="N288" s="125" t="s">
        <v>40</v>
      </c>
      <c r="P288" s="126">
        <f>O288*H288</f>
        <v>0</v>
      </c>
      <c r="Q288" s="126">
        <v>0</v>
      </c>
      <c r="R288" s="126">
        <f>Q288*H288</f>
        <v>0</v>
      </c>
      <c r="S288" s="126">
        <v>0</v>
      </c>
      <c r="T288" s="127">
        <f>S288*H288</f>
        <v>0</v>
      </c>
      <c r="AR288" s="128" t="s">
        <v>147</v>
      </c>
      <c r="AT288" s="128" t="s">
        <v>142</v>
      </c>
      <c r="AU288" s="128" t="s">
        <v>77</v>
      </c>
      <c r="AY288" s="13" t="s">
        <v>141</v>
      </c>
      <c r="BE288" s="129">
        <f>IF(N288="základní",J288,0)</f>
        <v>0</v>
      </c>
      <c r="BF288" s="129">
        <f>IF(N288="snížená",J288,0)</f>
        <v>0</v>
      </c>
      <c r="BG288" s="129">
        <f>IF(N288="zákl. přenesená",J288,0)</f>
        <v>0</v>
      </c>
      <c r="BH288" s="129">
        <f>IF(N288="sníž. přenesená",J288,0)</f>
        <v>0</v>
      </c>
      <c r="BI288" s="129">
        <f>IF(N288="nulová",J288,0)</f>
        <v>0</v>
      </c>
      <c r="BJ288" s="13" t="s">
        <v>77</v>
      </c>
      <c r="BK288" s="129">
        <f>ROUND(I288*H288,2)</f>
        <v>0</v>
      </c>
      <c r="BL288" s="13" t="s">
        <v>147</v>
      </c>
      <c r="BM288" s="128" t="s">
        <v>673</v>
      </c>
    </row>
    <row r="289" spans="2:65" s="1" customFormat="1" ht="19.5">
      <c r="B289" s="28"/>
      <c r="D289" s="130" t="s">
        <v>148</v>
      </c>
      <c r="F289" s="131" t="s">
        <v>674</v>
      </c>
      <c r="I289" s="132"/>
      <c r="L289" s="28"/>
      <c r="M289" s="133"/>
      <c r="T289" s="49"/>
      <c r="AT289" s="13" t="s">
        <v>148</v>
      </c>
      <c r="AU289" s="13" t="s">
        <v>77</v>
      </c>
    </row>
    <row r="290" spans="2:65" s="1" customFormat="1" ht="19.5">
      <c r="B290" s="28"/>
      <c r="D290" s="130" t="s">
        <v>150</v>
      </c>
      <c r="F290" s="134" t="s">
        <v>670</v>
      </c>
      <c r="I290" s="132"/>
      <c r="L290" s="28"/>
      <c r="M290" s="133"/>
      <c r="T290" s="49"/>
      <c r="AT290" s="13" t="s">
        <v>150</v>
      </c>
      <c r="AU290" s="13" t="s">
        <v>77</v>
      </c>
    </row>
    <row r="291" spans="2:65" s="1" customFormat="1" ht="29.25">
      <c r="B291" s="28"/>
      <c r="D291" s="130" t="s">
        <v>152</v>
      </c>
      <c r="F291" s="134" t="s">
        <v>665</v>
      </c>
      <c r="I291" s="132"/>
      <c r="L291" s="28"/>
      <c r="M291" s="133"/>
      <c r="T291" s="49"/>
      <c r="AT291" s="13" t="s">
        <v>152</v>
      </c>
      <c r="AU291" s="13" t="s">
        <v>77</v>
      </c>
    </row>
    <row r="292" spans="2:65" s="1" customFormat="1" ht="16.5" customHeight="1">
      <c r="B292" s="28"/>
      <c r="C292" s="117" t="s">
        <v>345</v>
      </c>
      <c r="D292" s="117" t="s">
        <v>142</v>
      </c>
      <c r="E292" s="118" t="s">
        <v>675</v>
      </c>
      <c r="F292" s="119" t="s">
        <v>676</v>
      </c>
      <c r="G292" s="120" t="s">
        <v>243</v>
      </c>
      <c r="H292" s="121">
        <v>80</v>
      </c>
      <c r="I292" s="122"/>
      <c r="J292" s="123">
        <f>ROUND(I292*H292,2)</f>
        <v>0</v>
      </c>
      <c r="K292" s="119" t="s">
        <v>146</v>
      </c>
      <c r="L292" s="28"/>
      <c r="M292" s="124" t="s">
        <v>19</v>
      </c>
      <c r="N292" s="125" t="s">
        <v>40</v>
      </c>
      <c r="P292" s="126">
        <f>O292*H292</f>
        <v>0</v>
      </c>
      <c r="Q292" s="126">
        <v>0</v>
      </c>
      <c r="R292" s="126">
        <f>Q292*H292</f>
        <v>0</v>
      </c>
      <c r="S292" s="126">
        <v>0</v>
      </c>
      <c r="T292" s="127">
        <f>S292*H292</f>
        <v>0</v>
      </c>
      <c r="AR292" s="128" t="s">
        <v>147</v>
      </c>
      <c r="AT292" s="128" t="s">
        <v>142</v>
      </c>
      <c r="AU292" s="128" t="s">
        <v>77</v>
      </c>
      <c r="AY292" s="13" t="s">
        <v>141</v>
      </c>
      <c r="BE292" s="129">
        <f>IF(N292="základní",J292,0)</f>
        <v>0</v>
      </c>
      <c r="BF292" s="129">
        <f>IF(N292="snížená",J292,0)</f>
        <v>0</v>
      </c>
      <c r="BG292" s="129">
        <f>IF(N292="zákl. přenesená",J292,0)</f>
        <v>0</v>
      </c>
      <c r="BH292" s="129">
        <f>IF(N292="sníž. přenesená",J292,0)</f>
        <v>0</v>
      </c>
      <c r="BI292" s="129">
        <f>IF(N292="nulová",J292,0)</f>
        <v>0</v>
      </c>
      <c r="BJ292" s="13" t="s">
        <v>77</v>
      </c>
      <c r="BK292" s="129">
        <f>ROUND(I292*H292,2)</f>
        <v>0</v>
      </c>
      <c r="BL292" s="13" t="s">
        <v>147</v>
      </c>
      <c r="BM292" s="128" t="s">
        <v>677</v>
      </c>
    </row>
    <row r="293" spans="2:65" s="1" customFormat="1" ht="19.5">
      <c r="B293" s="28"/>
      <c r="D293" s="130" t="s">
        <v>148</v>
      </c>
      <c r="F293" s="131" t="s">
        <v>678</v>
      </c>
      <c r="I293" s="132"/>
      <c r="L293" s="28"/>
      <c r="M293" s="133"/>
      <c r="T293" s="49"/>
      <c r="AT293" s="13" t="s">
        <v>148</v>
      </c>
      <c r="AU293" s="13" t="s">
        <v>77</v>
      </c>
    </row>
    <row r="294" spans="2:65" s="1" customFormat="1" ht="19.5">
      <c r="B294" s="28"/>
      <c r="D294" s="130" t="s">
        <v>150</v>
      </c>
      <c r="F294" s="134" t="s">
        <v>679</v>
      </c>
      <c r="I294" s="132"/>
      <c r="L294" s="28"/>
      <c r="M294" s="133"/>
      <c r="T294" s="49"/>
      <c r="AT294" s="13" t="s">
        <v>150</v>
      </c>
      <c r="AU294" s="13" t="s">
        <v>77</v>
      </c>
    </row>
    <row r="295" spans="2:65" s="1" customFormat="1" ht="29.25">
      <c r="B295" s="28"/>
      <c r="D295" s="130" t="s">
        <v>152</v>
      </c>
      <c r="F295" s="134" t="s">
        <v>680</v>
      </c>
      <c r="I295" s="132"/>
      <c r="L295" s="28"/>
      <c r="M295" s="133"/>
      <c r="T295" s="49"/>
      <c r="AT295" s="13" t="s">
        <v>152</v>
      </c>
      <c r="AU295" s="13" t="s">
        <v>77</v>
      </c>
    </row>
    <row r="296" spans="2:65" s="1" customFormat="1" ht="16.5" customHeight="1">
      <c r="B296" s="28"/>
      <c r="C296" s="117" t="s">
        <v>435</v>
      </c>
      <c r="D296" s="117" t="s">
        <v>142</v>
      </c>
      <c r="E296" s="118" t="s">
        <v>681</v>
      </c>
      <c r="F296" s="119" t="s">
        <v>682</v>
      </c>
      <c r="G296" s="120" t="s">
        <v>551</v>
      </c>
      <c r="H296" s="121">
        <v>0.66100000000000003</v>
      </c>
      <c r="I296" s="122"/>
      <c r="J296" s="123">
        <f>ROUND(I296*H296,2)</f>
        <v>0</v>
      </c>
      <c r="K296" s="119" t="s">
        <v>146</v>
      </c>
      <c r="L296" s="28"/>
      <c r="M296" s="124" t="s">
        <v>19</v>
      </c>
      <c r="N296" s="125" t="s">
        <v>40</v>
      </c>
      <c r="P296" s="126">
        <f>O296*H296</f>
        <v>0</v>
      </c>
      <c r="Q296" s="126">
        <v>0</v>
      </c>
      <c r="R296" s="126">
        <f>Q296*H296</f>
        <v>0</v>
      </c>
      <c r="S296" s="126">
        <v>0</v>
      </c>
      <c r="T296" s="127">
        <f>S296*H296</f>
        <v>0</v>
      </c>
      <c r="AR296" s="128" t="s">
        <v>147</v>
      </c>
      <c r="AT296" s="128" t="s">
        <v>142</v>
      </c>
      <c r="AU296" s="128" t="s">
        <v>77</v>
      </c>
      <c r="AY296" s="13" t="s">
        <v>141</v>
      </c>
      <c r="BE296" s="129">
        <f>IF(N296="základní",J296,0)</f>
        <v>0</v>
      </c>
      <c r="BF296" s="129">
        <f>IF(N296="snížená",J296,0)</f>
        <v>0</v>
      </c>
      <c r="BG296" s="129">
        <f>IF(N296="zákl. přenesená",J296,0)</f>
        <v>0</v>
      </c>
      <c r="BH296" s="129">
        <f>IF(N296="sníž. přenesená",J296,0)</f>
        <v>0</v>
      </c>
      <c r="BI296" s="129">
        <f>IF(N296="nulová",J296,0)</f>
        <v>0</v>
      </c>
      <c r="BJ296" s="13" t="s">
        <v>77</v>
      </c>
      <c r="BK296" s="129">
        <f>ROUND(I296*H296,2)</f>
        <v>0</v>
      </c>
      <c r="BL296" s="13" t="s">
        <v>147</v>
      </c>
      <c r="BM296" s="128" t="s">
        <v>683</v>
      </c>
    </row>
    <row r="297" spans="2:65" s="1" customFormat="1" ht="58.5">
      <c r="B297" s="28"/>
      <c r="D297" s="130" t="s">
        <v>148</v>
      </c>
      <c r="F297" s="131" t="s">
        <v>684</v>
      </c>
      <c r="I297" s="132"/>
      <c r="L297" s="28"/>
      <c r="M297" s="133"/>
      <c r="T297" s="49"/>
      <c r="AT297" s="13" t="s">
        <v>148</v>
      </c>
      <c r="AU297" s="13" t="s">
        <v>77</v>
      </c>
    </row>
    <row r="298" spans="2:65" s="1" customFormat="1" ht="68.25">
      <c r="B298" s="28"/>
      <c r="D298" s="130" t="s">
        <v>150</v>
      </c>
      <c r="F298" s="134" t="s">
        <v>685</v>
      </c>
      <c r="I298" s="132"/>
      <c r="L298" s="28"/>
      <c r="M298" s="133"/>
      <c r="T298" s="49"/>
      <c r="AT298" s="13" t="s">
        <v>150</v>
      </c>
      <c r="AU298" s="13" t="s">
        <v>77</v>
      </c>
    </row>
    <row r="299" spans="2:65" s="1" customFormat="1" ht="29.25">
      <c r="B299" s="28"/>
      <c r="D299" s="130" t="s">
        <v>152</v>
      </c>
      <c r="F299" s="134" t="s">
        <v>686</v>
      </c>
      <c r="I299" s="132"/>
      <c r="L299" s="28"/>
      <c r="M299" s="133"/>
      <c r="T299" s="49"/>
      <c r="AT299" s="13" t="s">
        <v>152</v>
      </c>
      <c r="AU299" s="13" t="s">
        <v>77</v>
      </c>
    </row>
    <row r="300" spans="2:65" s="1" customFormat="1" ht="16.5" customHeight="1">
      <c r="B300" s="28"/>
      <c r="C300" s="117" t="s">
        <v>349</v>
      </c>
      <c r="D300" s="117" t="s">
        <v>142</v>
      </c>
      <c r="E300" s="118" t="s">
        <v>687</v>
      </c>
      <c r="F300" s="119" t="s">
        <v>688</v>
      </c>
      <c r="G300" s="120" t="s">
        <v>551</v>
      </c>
      <c r="H300" s="121">
        <v>3.5999999999999997E-2</v>
      </c>
      <c r="I300" s="122"/>
      <c r="J300" s="123">
        <f>ROUND(I300*H300,2)</f>
        <v>0</v>
      </c>
      <c r="K300" s="119" t="s">
        <v>146</v>
      </c>
      <c r="L300" s="28"/>
      <c r="M300" s="124" t="s">
        <v>19</v>
      </c>
      <c r="N300" s="125" t="s">
        <v>40</v>
      </c>
      <c r="P300" s="126">
        <f>O300*H300</f>
        <v>0</v>
      </c>
      <c r="Q300" s="126">
        <v>0</v>
      </c>
      <c r="R300" s="126">
        <f>Q300*H300</f>
        <v>0</v>
      </c>
      <c r="S300" s="126">
        <v>0</v>
      </c>
      <c r="T300" s="127">
        <f>S300*H300</f>
        <v>0</v>
      </c>
      <c r="AR300" s="128" t="s">
        <v>147</v>
      </c>
      <c r="AT300" s="128" t="s">
        <v>142</v>
      </c>
      <c r="AU300" s="128" t="s">
        <v>77</v>
      </c>
      <c r="AY300" s="13" t="s">
        <v>141</v>
      </c>
      <c r="BE300" s="129">
        <f>IF(N300="základní",J300,0)</f>
        <v>0</v>
      </c>
      <c r="BF300" s="129">
        <f>IF(N300="snížená",J300,0)</f>
        <v>0</v>
      </c>
      <c r="BG300" s="129">
        <f>IF(N300="zákl. přenesená",J300,0)</f>
        <v>0</v>
      </c>
      <c r="BH300" s="129">
        <f>IF(N300="sníž. přenesená",J300,0)</f>
        <v>0</v>
      </c>
      <c r="BI300" s="129">
        <f>IF(N300="nulová",J300,0)</f>
        <v>0</v>
      </c>
      <c r="BJ300" s="13" t="s">
        <v>77</v>
      </c>
      <c r="BK300" s="129">
        <f>ROUND(I300*H300,2)</f>
        <v>0</v>
      </c>
      <c r="BL300" s="13" t="s">
        <v>147</v>
      </c>
      <c r="BM300" s="128" t="s">
        <v>689</v>
      </c>
    </row>
    <row r="301" spans="2:65" s="1" customFormat="1" ht="58.5">
      <c r="B301" s="28"/>
      <c r="D301" s="130" t="s">
        <v>148</v>
      </c>
      <c r="F301" s="131" t="s">
        <v>690</v>
      </c>
      <c r="I301" s="132"/>
      <c r="L301" s="28"/>
      <c r="M301" s="133"/>
      <c r="T301" s="49"/>
      <c r="AT301" s="13" t="s">
        <v>148</v>
      </c>
      <c r="AU301" s="13" t="s">
        <v>77</v>
      </c>
    </row>
    <row r="302" spans="2:65" s="1" customFormat="1" ht="68.25">
      <c r="B302" s="28"/>
      <c r="D302" s="130" t="s">
        <v>150</v>
      </c>
      <c r="F302" s="134" t="s">
        <v>685</v>
      </c>
      <c r="I302" s="132"/>
      <c r="L302" s="28"/>
      <c r="M302" s="133"/>
      <c r="T302" s="49"/>
      <c r="AT302" s="13" t="s">
        <v>150</v>
      </c>
      <c r="AU302" s="13" t="s">
        <v>77</v>
      </c>
    </row>
    <row r="303" spans="2:65" s="1" customFormat="1" ht="29.25">
      <c r="B303" s="28"/>
      <c r="D303" s="130" t="s">
        <v>152</v>
      </c>
      <c r="F303" s="134" t="s">
        <v>691</v>
      </c>
      <c r="I303" s="132"/>
      <c r="L303" s="28"/>
      <c r="M303" s="133"/>
      <c r="T303" s="49"/>
      <c r="AT303" s="13" t="s">
        <v>152</v>
      </c>
      <c r="AU303" s="13" t="s">
        <v>77</v>
      </c>
    </row>
    <row r="304" spans="2:65" s="1" customFormat="1" ht="16.5" customHeight="1">
      <c r="B304" s="28"/>
      <c r="C304" s="117" t="s">
        <v>692</v>
      </c>
      <c r="D304" s="117" t="s">
        <v>142</v>
      </c>
      <c r="E304" s="118" t="s">
        <v>693</v>
      </c>
      <c r="F304" s="119" t="s">
        <v>694</v>
      </c>
      <c r="G304" s="120" t="s">
        <v>174</v>
      </c>
      <c r="H304" s="121">
        <v>43.75</v>
      </c>
      <c r="I304" s="122"/>
      <c r="J304" s="123">
        <f>ROUND(I304*H304,2)</f>
        <v>0</v>
      </c>
      <c r="K304" s="119" t="s">
        <v>146</v>
      </c>
      <c r="L304" s="28"/>
      <c r="M304" s="124" t="s">
        <v>19</v>
      </c>
      <c r="N304" s="125" t="s">
        <v>40</v>
      </c>
      <c r="P304" s="126">
        <f>O304*H304</f>
        <v>0</v>
      </c>
      <c r="Q304" s="126">
        <v>0</v>
      </c>
      <c r="R304" s="126">
        <f>Q304*H304</f>
        <v>0</v>
      </c>
      <c r="S304" s="126">
        <v>0</v>
      </c>
      <c r="T304" s="127">
        <f>S304*H304</f>
        <v>0</v>
      </c>
      <c r="AR304" s="128" t="s">
        <v>147</v>
      </c>
      <c r="AT304" s="128" t="s">
        <v>142</v>
      </c>
      <c r="AU304" s="128" t="s">
        <v>77</v>
      </c>
      <c r="AY304" s="13" t="s">
        <v>141</v>
      </c>
      <c r="BE304" s="129">
        <f>IF(N304="základní",J304,0)</f>
        <v>0</v>
      </c>
      <c r="BF304" s="129">
        <f>IF(N304="snížená",J304,0)</f>
        <v>0</v>
      </c>
      <c r="BG304" s="129">
        <f>IF(N304="zákl. přenesená",J304,0)</f>
        <v>0</v>
      </c>
      <c r="BH304" s="129">
        <f>IF(N304="sníž. přenesená",J304,0)</f>
        <v>0</v>
      </c>
      <c r="BI304" s="129">
        <f>IF(N304="nulová",J304,0)</f>
        <v>0</v>
      </c>
      <c r="BJ304" s="13" t="s">
        <v>77</v>
      </c>
      <c r="BK304" s="129">
        <f>ROUND(I304*H304,2)</f>
        <v>0</v>
      </c>
      <c r="BL304" s="13" t="s">
        <v>147</v>
      </c>
      <c r="BM304" s="128" t="s">
        <v>695</v>
      </c>
    </row>
    <row r="305" spans="2:65" s="1" customFormat="1" ht="58.5">
      <c r="B305" s="28"/>
      <c r="D305" s="130" t="s">
        <v>148</v>
      </c>
      <c r="F305" s="131" t="s">
        <v>696</v>
      </c>
      <c r="I305" s="132"/>
      <c r="L305" s="28"/>
      <c r="M305" s="133"/>
      <c r="T305" s="49"/>
      <c r="AT305" s="13" t="s">
        <v>148</v>
      </c>
      <c r="AU305" s="13" t="s">
        <v>77</v>
      </c>
    </row>
    <row r="306" spans="2:65" s="1" customFormat="1" ht="68.25">
      <c r="B306" s="28"/>
      <c r="D306" s="130" t="s">
        <v>150</v>
      </c>
      <c r="F306" s="134" t="s">
        <v>697</v>
      </c>
      <c r="I306" s="132"/>
      <c r="L306" s="28"/>
      <c r="M306" s="133"/>
      <c r="T306" s="49"/>
      <c r="AT306" s="13" t="s">
        <v>150</v>
      </c>
      <c r="AU306" s="13" t="s">
        <v>77</v>
      </c>
    </row>
    <row r="307" spans="2:65" s="1" customFormat="1" ht="29.25">
      <c r="B307" s="28"/>
      <c r="D307" s="130" t="s">
        <v>152</v>
      </c>
      <c r="F307" s="134" t="s">
        <v>698</v>
      </c>
      <c r="I307" s="132"/>
      <c r="L307" s="28"/>
      <c r="M307" s="133"/>
      <c r="T307" s="49"/>
      <c r="AT307" s="13" t="s">
        <v>152</v>
      </c>
      <c r="AU307" s="13" t="s">
        <v>77</v>
      </c>
    </row>
    <row r="308" spans="2:65" s="1" customFormat="1" ht="16.5" customHeight="1">
      <c r="B308" s="28"/>
      <c r="C308" s="117" t="s">
        <v>353</v>
      </c>
      <c r="D308" s="117" t="s">
        <v>142</v>
      </c>
      <c r="E308" s="118" t="s">
        <v>699</v>
      </c>
      <c r="F308" s="119" t="s">
        <v>700</v>
      </c>
      <c r="G308" s="120" t="s">
        <v>174</v>
      </c>
      <c r="H308" s="121">
        <v>174.28</v>
      </c>
      <c r="I308" s="122"/>
      <c r="J308" s="123">
        <f>ROUND(I308*H308,2)</f>
        <v>0</v>
      </c>
      <c r="K308" s="119" t="s">
        <v>146</v>
      </c>
      <c r="L308" s="28"/>
      <c r="M308" s="124" t="s">
        <v>19</v>
      </c>
      <c r="N308" s="125" t="s">
        <v>40</v>
      </c>
      <c r="P308" s="126">
        <f>O308*H308</f>
        <v>0</v>
      </c>
      <c r="Q308" s="126">
        <v>0</v>
      </c>
      <c r="R308" s="126">
        <f>Q308*H308</f>
        <v>0</v>
      </c>
      <c r="S308" s="126">
        <v>0</v>
      </c>
      <c r="T308" s="127">
        <f>S308*H308</f>
        <v>0</v>
      </c>
      <c r="AR308" s="128" t="s">
        <v>147</v>
      </c>
      <c r="AT308" s="128" t="s">
        <v>142</v>
      </c>
      <c r="AU308" s="128" t="s">
        <v>77</v>
      </c>
      <c r="AY308" s="13" t="s">
        <v>141</v>
      </c>
      <c r="BE308" s="129">
        <f>IF(N308="základní",J308,0)</f>
        <v>0</v>
      </c>
      <c r="BF308" s="129">
        <f>IF(N308="snížená",J308,0)</f>
        <v>0</v>
      </c>
      <c r="BG308" s="129">
        <f>IF(N308="zákl. přenesená",J308,0)</f>
        <v>0</v>
      </c>
      <c r="BH308" s="129">
        <f>IF(N308="sníž. přenesená",J308,0)</f>
        <v>0</v>
      </c>
      <c r="BI308" s="129">
        <f>IF(N308="nulová",J308,0)</f>
        <v>0</v>
      </c>
      <c r="BJ308" s="13" t="s">
        <v>77</v>
      </c>
      <c r="BK308" s="129">
        <f>ROUND(I308*H308,2)</f>
        <v>0</v>
      </c>
      <c r="BL308" s="13" t="s">
        <v>147</v>
      </c>
      <c r="BM308" s="128" t="s">
        <v>701</v>
      </c>
    </row>
    <row r="309" spans="2:65" s="1" customFormat="1" ht="58.5">
      <c r="B309" s="28"/>
      <c r="D309" s="130" t="s">
        <v>148</v>
      </c>
      <c r="F309" s="131" t="s">
        <v>702</v>
      </c>
      <c r="I309" s="132"/>
      <c r="L309" s="28"/>
      <c r="M309" s="133"/>
      <c r="T309" s="49"/>
      <c r="AT309" s="13" t="s">
        <v>148</v>
      </c>
      <c r="AU309" s="13" t="s">
        <v>77</v>
      </c>
    </row>
    <row r="310" spans="2:65" s="1" customFormat="1" ht="68.25">
      <c r="B310" s="28"/>
      <c r="D310" s="130" t="s">
        <v>150</v>
      </c>
      <c r="F310" s="134" t="s">
        <v>697</v>
      </c>
      <c r="I310" s="132"/>
      <c r="L310" s="28"/>
      <c r="M310" s="133"/>
      <c r="T310" s="49"/>
      <c r="AT310" s="13" t="s">
        <v>150</v>
      </c>
      <c r="AU310" s="13" t="s">
        <v>77</v>
      </c>
    </row>
    <row r="311" spans="2:65" s="1" customFormat="1" ht="29.25">
      <c r="B311" s="28"/>
      <c r="D311" s="130" t="s">
        <v>152</v>
      </c>
      <c r="F311" s="134" t="s">
        <v>635</v>
      </c>
      <c r="I311" s="132"/>
      <c r="L311" s="28"/>
      <c r="M311" s="133"/>
      <c r="T311" s="49"/>
      <c r="AT311" s="13" t="s">
        <v>152</v>
      </c>
      <c r="AU311" s="13" t="s">
        <v>77</v>
      </c>
    </row>
    <row r="312" spans="2:65" s="1" customFormat="1" ht="16.5" customHeight="1">
      <c r="B312" s="28"/>
      <c r="C312" s="117" t="s">
        <v>703</v>
      </c>
      <c r="D312" s="117" t="s">
        <v>142</v>
      </c>
      <c r="E312" s="118" t="s">
        <v>704</v>
      </c>
      <c r="F312" s="119" t="s">
        <v>705</v>
      </c>
      <c r="G312" s="120" t="s">
        <v>706</v>
      </c>
      <c r="H312" s="121">
        <v>12</v>
      </c>
      <c r="I312" s="122"/>
      <c r="J312" s="123">
        <f>ROUND(I312*H312,2)</f>
        <v>0</v>
      </c>
      <c r="K312" s="119" t="s">
        <v>146</v>
      </c>
      <c r="L312" s="28"/>
      <c r="M312" s="124" t="s">
        <v>19</v>
      </c>
      <c r="N312" s="125" t="s">
        <v>40</v>
      </c>
      <c r="P312" s="126">
        <f>O312*H312</f>
        <v>0</v>
      </c>
      <c r="Q312" s="126">
        <v>0</v>
      </c>
      <c r="R312" s="126">
        <f>Q312*H312</f>
        <v>0</v>
      </c>
      <c r="S312" s="126">
        <v>0</v>
      </c>
      <c r="T312" s="127">
        <f>S312*H312</f>
        <v>0</v>
      </c>
      <c r="AR312" s="128" t="s">
        <v>147</v>
      </c>
      <c r="AT312" s="128" t="s">
        <v>142</v>
      </c>
      <c r="AU312" s="128" t="s">
        <v>77</v>
      </c>
      <c r="AY312" s="13" t="s">
        <v>141</v>
      </c>
      <c r="BE312" s="129">
        <f>IF(N312="základní",J312,0)</f>
        <v>0</v>
      </c>
      <c r="BF312" s="129">
        <f>IF(N312="snížená",J312,0)</f>
        <v>0</v>
      </c>
      <c r="BG312" s="129">
        <f>IF(N312="zákl. přenesená",J312,0)</f>
        <v>0</v>
      </c>
      <c r="BH312" s="129">
        <f>IF(N312="sníž. přenesená",J312,0)</f>
        <v>0</v>
      </c>
      <c r="BI312" s="129">
        <f>IF(N312="nulová",J312,0)</f>
        <v>0</v>
      </c>
      <c r="BJ312" s="13" t="s">
        <v>77</v>
      </c>
      <c r="BK312" s="129">
        <f>ROUND(I312*H312,2)</f>
        <v>0</v>
      </c>
      <c r="BL312" s="13" t="s">
        <v>147</v>
      </c>
      <c r="BM312" s="128" t="s">
        <v>707</v>
      </c>
    </row>
    <row r="313" spans="2:65" s="1" customFormat="1" ht="39">
      <c r="B313" s="28"/>
      <c r="D313" s="130" t="s">
        <v>148</v>
      </c>
      <c r="F313" s="131" t="s">
        <v>708</v>
      </c>
      <c r="I313" s="132"/>
      <c r="L313" s="28"/>
      <c r="M313" s="133"/>
      <c r="T313" s="49"/>
      <c r="AT313" s="13" t="s">
        <v>148</v>
      </c>
      <c r="AU313" s="13" t="s">
        <v>77</v>
      </c>
    </row>
    <row r="314" spans="2:65" s="1" customFormat="1" ht="48.75">
      <c r="B314" s="28"/>
      <c r="D314" s="130" t="s">
        <v>150</v>
      </c>
      <c r="F314" s="134" t="s">
        <v>709</v>
      </c>
      <c r="I314" s="132"/>
      <c r="L314" s="28"/>
      <c r="M314" s="133"/>
      <c r="T314" s="49"/>
      <c r="AT314" s="13" t="s">
        <v>150</v>
      </c>
      <c r="AU314" s="13" t="s">
        <v>77</v>
      </c>
    </row>
    <row r="315" spans="2:65" s="1" customFormat="1" ht="29.25">
      <c r="B315" s="28"/>
      <c r="D315" s="130" t="s">
        <v>152</v>
      </c>
      <c r="F315" s="134" t="s">
        <v>710</v>
      </c>
      <c r="I315" s="132"/>
      <c r="L315" s="28"/>
      <c r="M315" s="133"/>
      <c r="T315" s="49"/>
      <c r="AT315" s="13" t="s">
        <v>152</v>
      </c>
      <c r="AU315" s="13" t="s">
        <v>77</v>
      </c>
    </row>
    <row r="316" spans="2:65" s="1" customFormat="1" ht="16.5" customHeight="1">
      <c r="B316" s="28"/>
      <c r="C316" s="117" t="s">
        <v>358</v>
      </c>
      <c r="D316" s="117" t="s">
        <v>142</v>
      </c>
      <c r="E316" s="118" t="s">
        <v>711</v>
      </c>
      <c r="F316" s="119" t="s">
        <v>712</v>
      </c>
      <c r="G316" s="120" t="s">
        <v>706</v>
      </c>
      <c r="H316" s="121">
        <v>54</v>
      </c>
      <c r="I316" s="122"/>
      <c r="J316" s="123">
        <f>ROUND(I316*H316,2)</f>
        <v>0</v>
      </c>
      <c r="K316" s="119" t="s">
        <v>146</v>
      </c>
      <c r="L316" s="28"/>
      <c r="M316" s="124" t="s">
        <v>19</v>
      </c>
      <c r="N316" s="125" t="s">
        <v>40</v>
      </c>
      <c r="P316" s="126">
        <f>O316*H316</f>
        <v>0</v>
      </c>
      <c r="Q316" s="126">
        <v>0</v>
      </c>
      <c r="R316" s="126">
        <f>Q316*H316</f>
        <v>0</v>
      </c>
      <c r="S316" s="126">
        <v>0</v>
      </c>
      <c r="T316" s="127">
        <f>S316*H316</f>
        <v>0</v>
      </c>
      <c r="AR316" s="128" t="s">
        <v>147</v>
      </c>
      <c r="AT316" s="128" t="s">
        <v>142</v>
      </c>
      <c r="AU316" s="128" t="s">
        <v>77</v>
      </c>
      <c r="AY316" s="13" t="s">
        <v>141</v>
      </c>
      <c r="BE316" s="129">
        <f>IF(N316="základní",J316,0)</f>
        <v>0</v>
      </c>
      <c r="BF316" s="129">
        <f>IF(N316="snížená",J316,0)</f>
        <v>0</v>
      </c>
      <c r="BG316" s="129">
        <f>IF(N316="zákl. přenesená",J316,0)</f>
        <v>0</v>
      </c>
      <c r="BH316" s="129">
        <f>IF(N316="sníž. přenesená",J316,0)</f>
        <v>0</v>
      </c>
      <c r="BI316" s="129">
        <f>IF(N316="nulová",J316,0)</f>
        <v>0</v>
      </c>
      <c r="BJ316" s="13" t="s">
        <v>77</v>
      </c>
      <c r="BK316" s="129">
        <f>ROUND(I316*H316,2)</f>
        <v>0</v>
      </c>
      <c r="BL316" s="13" t="s">
        <v>147</v>
      </c>
      <c r="BM316" s="128" t="s">
        <v>713</v>
      </c>
    </row>
    <row r="317" spans="2:65" s="1" customFormat="1" ht="39">
      <c r="B317" s="28"/>
      <c r="D317" s="130" t="s">
        <v>148</v>
      </c>
      <c r="F317" s="131" t="s">
        <v>714</v>
      </c>
      <c r="I317" s="132"/>
      <c r="L317" s="28"/>
      <c r="M317" s="133"/>
      <c r="T317" s="49"/>
      <c r="AT317" s="13" t="s">
        <v>148</v>
      </c>
      <c r="AU317" s="13" t="s">
        <v>77</v>
      </c>
    </row>
    <row r="318" spans="2:65" s="1" customFormat="1" ht="39">
      <c r="B318" s="28"/>
      <c r="D318" s="130" t="s">
        <v>150</v>
      </c>
      <c r="F318" s="134" t="s">
        <v>715</v>
      </c>
      <c r="I318" s="132"/>
      <c r="L318" s="28"/>
      <c r="M318" s="133"/>
      <c r="T318" s="49"/>
      <c r="AT318" s="13" t="s">
        <v>150</v>
      </c>
      <c r="AU318" s="13" t="s">
        <v>77</v>
      </c>
    </row>
    <row r="319" spans="2:65" s="1" customFormat="1" ht="29.25">
      <c r="B319" s="28"/>
      <c r="D319" s="130" t="s">
        <v>152</v>
      </c>
      <c r="F319" s="134" t="s">
        <v>716</v>
      </c>
      <c r="I319" s="132"/>
      <c r="L319" s="28"/>
      <c r="M319" s="133"/>
      <c r="T319" s="49"/>
      <c r="AT319" s="13" t="s">
        <v>152</v>
      </c>
      <c r="AU319" s="13" t="s">
        <v>77</v>
      </c>
    </row>
    <row r="320" spans="2:65" s="1" customFormat="1" ht="16.5" customHeight="1">
      <c r="B320" s="28"/>
      <c r="C320" s="117" t="s">
        <v>717</v>
      </c>
      <c r="D320" s="117" t="s">
        <v>142</v>
      </c>
      <c r="E320" s="118" t="s">
        <v>718</v>
      </c>
      <c r="F320" s="119" t="s">
        <v>719</v>
      </c>
      <c r="G320" s="120" t="s">
        <v>706</v>
      </c>
      <c r="H320" s="121">
        <v>2</v>
      </c>
      <c r="I320" s="122"/>
      <c r="J320" s="123">
        <f>ROUND(I320*H320,2)</f>
        <v>0</v>
      </c>
      <c r="K320" s="119" t="s">
        <v>146</v>
      </c>
      <c r="L320" s="28"/>
      <c r="M320" s="124" t="s">
        <v>19</v>
      </c>
      <c r="N320" s="125" t="s">
        <v>40</v>
      </c>
      <c r="P320" s="126">
        <f>O320*H320</f>
        <v>0</v>
      </c>
      <c r="Q320" s="126">
        <v>0</v>
      </c>
      <c r="R320" s="126">
        <f>Q320*H320</f>
        <v>0</v>
      </c>
      <c r="S320" s="126">
        <v>0</v>
      </c>
      <c r="T320" s="127">
        <f>S320*H320</f>
        <v>0</v>
      </c>
      <c r="AR320" s="128" t="s">
        <v>147</v>
      </c>
      <c r="AT320" s="128" t="s">
        <v>142</v>
      </c>
      <c r="AU320" s="128" t="s">
        <v>77</v>
      </c>
      <c r="AY320" s="13" t="s">
        <v>141</v>
      </c>
      <c r="BE320" s="129">
        <f>IF(N320="základní",J320,0)</f>
        <v>0</v>
      </c>
      <c r="BF320" s="129">
        <f>IF(N320="snížená",J320,0)</f>
        <v>0</v>
      </c>
      <c r="BG320" s="129">
        <f>IF(N320="zákl. přenesená",J320,0)</f>
        <v>0</v>
      </c>
      <c r="BH320" s="129">
        <f>IF(N320="sníž. přenesená",J320,0)</f>
        <v>0</v>
      </c>
      <c r="BI320" s="129">
        <f>IF(N320="nulová",J320,0)</f>
        <v>0</v>
      </c>
      <c r="BJ320" s="13" t="s">
        <v>77</v>
      </c>
      <c r="BK320" s="129">
        <f>ROUND(I320*H320,2)</f>
        <v>0</v>
      </c>
      <c r="BL320" s="13" t="s">
        <v>147</v>
      </c>
      <c r="BM320" s="128" t="s">
        <v>720</v>
      </c>
    </row>
    <row r="321" spans="2:65" s="1" customFormat="1" ht="39">
      <c r="B321" s="28"/>
      <c r="D321" s="130" t="s">
        <v>148</v>
      </c>
      <c r="F321" s="131" t="s">
        <v>721</v>
      </c>
      <c r="I321" s="132"/>
      <c r="L321" s="28"/>
      <c r="M321" s="133"/>
      <c r="T321" s="49"/>
      <c r="AT321" s="13" t="s">
        <v>148</v>
      </c>
      <c r="AU321" s="13" t="s">
        <v>77</v>
      </c>
    </row>
    <row r="322" spans="2:65" s="1" customFormat="1" ht="39">
      <c r="B322" s="28"/>
      <c r="D322" s="130" t="s">
        <v>150</v>
      </c>
      <c r="F322" s="134" t="s">
        <v>715</v>
      </c>
      <c r="I322" s="132"/>
      <c r="L322" s="28"/>
      <c r="M322" s="133"/>
      <c r="T322" s="49"/>
      <c r="AT322" s="13" t="s">
        <v>150</v>
      </c>
      <c r="AU322" s="13" t="s">
        <v>77</v>
      </c>
    </row>
    <row r="323" spans="2:65" s="1" customFormat="1" ht="29.25">
      <c r="B323" s="28"/>
      <c r="D323" s="130" t="s">
        <v>152</v>
      </c>
      <c r="F323" s="134" t="s">
        <v>722</v>
      </c>
      <c r="I323" s="132"/>
      <c r="L323" s="28"/>
      <c r="M323" s="133"/>
      <c r="T323" s="49"/>
      <c r="AT323" s="13" t="s">
        <v>152</v>
      </c>
      <c r="AU323" s="13" t="s">
        <v>77</v>
      </c>
    </row>
    <row r="324" spans="2:65" s="1" customFormat="1" ht="16.5" customHeight="1">
      <c r="B324" s="28"/>
      <c r="C324" s="117" t="s">
        <v>362</v>
      </c>
      <c r="D324" s="117" t="s">
        <v>142</v>
      </c>
      <c r="E324" s="118" t="s">
        <v>723</v>
      </c>
      <c r="F324" s="119" t="s">
        <v>724</v>
      </c>
      <c r="G324" s="120" t="s">
        <v>706</v>
      </c>
      <c r="H324" s="121">
        <v>14</v>
      </c>
      <c r="I324" s="122"/>
      <c r="J324" s="123">
        <f>ROUND(I324*H324,2)</f>
        <v>0</v>
      </c>
      <c r="K324" s="119" t="s">
        <v>146</v>
      </c>
      <c r="L324" s="28"/>
      <c r="M324" s="124" t="s">
        <v>19</v>
      </c>
      <c r="N324" s="125" t="s">
        <v>40</v>
      </c>
      <c r="P324" s="126">
        <f>O324*H324</f>
        <v>0</v>
      </c>
      <c r="Q324" s="126">
        <v>0</v>
      </c>
      <c r="R324" s="126">
        <f>Q324*H324</f>
        <v>0</v>
      </c>
      <c r="S324" s="126">
        <v>0</v>
      </c>
      <c r="T324" s="127">
        <f>S324*H324</f>
        <v>0</v>
      </c>
      <c r="AR324" s="128" t="s">
        <v>147</v>
      </c>
      <c r="AT324" s="128" t="s">
        <v>142</v>
      </c>
      <c r="AU324" s="128" t="s">
        <v>77</v>
      </c>
      <c r="AY324" s="13" t="s">
        <v>141</v>
      </c>
      <c r="BE324" s="129">
        <f>IF(N324="základní",J324,0)</f>
        <v>0</v>
      </c>
      <c r="BF324" s="129">
        <f>IF(N324="snížená",J324,0)</f>
        <v>0</v>
      </c>
      <c r="BG324" s="129">
        <f>IF(N324="zákl. přenesená",J324,0)</f>
        <v>0</v>
      </c>
      <c r="BH324" s="129">
        <f>IF(N324="sníž. přenesená",J324,0)</f>
        <v>0</v>
      </c>
      <c r="BI324" s="129">
        <f>IF(N324="nulová",J324,0)</f>
        <v>0</v>
      </c>
      <c r="BJ324" s="13" t="s">
        <v>77</v>
      </c>
      <c r="BK324" s="129">
        <f>ROUND(I324*H324,2)</f>
        <v>0</v>
      </c>
      <c r="BL324" s="13" t="s">
        <v>147</v>
      </c>
      <c r="BM324" s="128" t="s">
        <v>725</v>
      </c>
    </row>
    <row r="325" spans="2:65" s="1" customFormat="1" ht="29.25">
      <c r="B325" s="28"/>
      <c r="D325" s="130" t="s">
        <v>148</v>
      </c>
      <c r="F325" s="131" t="s">
        <v>726</v>
      </c>
      <c r="I325" s="132"/>
      <c r="L325" s="28"/>
      <c r="M325" s="133"/>
      <c r="T325" s="49"/>
      <c r="AT325" s="13" t="s">
        <v>148</v>
      </c>
      <c r="AU325" s="13" t="s">
        <v>77</v>
      </c>
    </row>
    <row r="326" spans="2:65" s="1" customFormat="1" ht="39">
      <c r="B326" s="28"/>
      <c r="D326" s="130" t="s">
        <v>150</v>
      </c>
      <c r="F326" s="134" t="s">
        <v>727</v>
      </c>
      <c r="I326" s="132"/>
      <c r="L326" s="28"/>
      <c r="M326" s="133"/>
      <c r="T326" s="49"/>
      <c r="AT326" s="13" t="s">
        <v>150</v>
      </c>
      <c r="AU326" s="13" t="s">
        <v>77</v>
      </c>
    </row>
    <row r="327" spans="2:65" s="1" customFormat="1" ht="19.5">
      <c r="B327" s="28"/>
      <c r="D327" s="130" t="s">
        <v>152</v>
      </c>
      <c r="F327" s="134" t="s">
        <v>166</v>
      </c>
      <c r="I327" s="132"/>
      <c r="L327" s="28"/>
      <c r="M327" s="133"/>
      <c r="T327" s="49"/>
      <c r="AT327" s="13" t="s">
        <v>152</v>
      </c>
      <c r="AU327" s="13" t="s">
        <v>77</v>
      </c>
    </row>
    <row r="328" spans="2:65" s="1" customFormat="1" ht="16.5" customHeight="1">
      <c r="B328" s="28"/>
      <c r="C328" s="117" t="s">
        <v>728</v>
      </c>
      <c r="D328" s="117" t="s">
        <v>142</v>
      </c>
      <c r="E328" s="118" t="s">
        <v>729</v>
      </c>
      <c r="F328" s="119" t="s">
        <v>730</v>
      </c>
      <c r="G328" s="120" t="s">
        <v>706</v>
      </c>
      <c r="H328" s="121">
        <v>30</v>
      </c>
      <c r="I328" s="122"/>
      <c r="J328" s="123">
        <f>ROUND(I328*H328,2)</f>
        <v>0</v>
      </c>
      <c r="K328" s="119" t="s">
        <v>146</v>
      </c>
      <c r="L328" s="28"/>
      <c r="M328" s="124" t="s">
        <v>19</v>
      </c>
      <c r="N328" s="125" t="s">
        <v>40</v>
      </c>
      <c r="P328" s="126">
        <f>O328*H328</f>
        <v>0</v>
      </c>
      <c r="Q328" s="126">
        <v>0</v>
      </c>
      <c r="R328" s="126">
        <f>Q328*H328</f>
        <v>0</v>
      </c>
      <c r="S328" s="126">
        <v>0</v>
      </c>
      <c r="T328" s="127">
        <f>S328*H328</f>
        <v>0</v>
      </c>
      <c r="AR328" s="128" t="s">
        <v>147</v>
      </c>
      <c r="AT328" s="128" t="s">
        <v>142</v>
      </c>
      <c r="AU328" s="128" t="s">
        <v>77</v>
      </c>
      <c r="AY328" s="13" t="s">
        <v>141</v>
      </c>
      <c r="BE328" s="129">
        <f>IF(N328="základní",J328,0)</f>
        <v>0</v>
      </c>
      <c r="BF328" s="129">
        <f>IF(N328="snížená",J328,0)</f>
        <v>0</v>
      </c>
      <c r="BG328" s="129">
        <f>IF(N328="zákl. přenesená",J328,0)</f>
        <v>0</v>
      </c>
      <c r="BH328" s="129">
        <f>IF(N328="sníž. přenesená",J328,0)</f>
        <v>0</v>
      </c>
      <c r="BI328" s="129">
        <f>IF(N328="nulová",J328,0)</f>
        <v>0</v>
      </c>
      <c r="BJ328" s="13" t="s">
        <v>77</v>
      </c>
      <c r="BK328" s="129">
        <f>ROUND(I328*H328,2)</f>
        <v>0</v>
      </c>
      <c r="BL328" s="13" t="s">
        <v>147</v>
      </c>
      <c r="BM328" s="128" t="s">
        <v>731</v>
      </c>
    </row>
    <row r="329" spans="2:65" s="1" customFormat="1" ht="29.25">
      <c r="B329" s="28"/>
      <c r="D329" s="130" t="s">
        <v>148</v>
      </c>
      <c r="F329" s="131" t="s">
        <v>732</v>
      </c>
      <c r="I329" s="132"/>
      <c r="L329" s="28"/>
      <c r="M329" s="133"/>
      <c r="T329" s="49"/>
      <c r="AT329" s="13" t="s">
        <v>148</v>
      </c>
      <c r="AU329" s="13" t="s">
        <v>77</v>
      </c>
    </row>
    <row r="330" spans="2:65" s="1" customFormat="1" ht="39">
      <c r="B330" s="28"/>
      <c r="D330" s="130" t="s">
        <v>150</v>
      </c>
      <c r="F330" s="134" t="s">
        <v>727</v>
      </c>
      <c r="I330" s="132"/>
      <c r="L330" s="28"/>
      <c r="M330" s="133"/>
      <c r="T330" s="49"/>
      <c r="AT330" s="13" t="s">
        <v>150</v>
      </c>
      <c r="AU330" s="13" t="s">
        <v>77</v>
      </c>
    </row>
    <row r="331" spans="2:65" s="1" customFormat="1" ht="19.5">
      <c r="B331" s="28"/>
      <c r="D331" s="130" t="s">
        <v>152</v>
      </c>
      <c r="F331" s="134" t="s">
        <v>166</v>
      </c>
      <c r="I331" s="132"/>
      <c r="L331" s="28"/>
      <c r="M331" s="133"/>
      <c r="T331" s="49"/>
      <c r="AT331" s="13" t="s">
        <v>152</v>
      </c>
      <c r="AU331" s="13" t="s">
        <v>77</v>
      </c>
    </row>
    <row r="332" spans="2:65" s="1" customFormat="1" ht="16.5" customHeight="1">
      <c r="B332" s="28"/>
      <c r="C332" s="117" t="s">
        <v>366</v>
      </c>
      <c r="D332" s="117" t="s">
        <v>142</v>
      </c>
      <c r="E332" s="118" t="s">
        <v>733</v>
      </c>
      <c r="F332" s="119" t="s">
        <v>734</v>
      </c>
      <c r="G332" s="120" t="s">
        <v>174</v>
      </c>
      <c r="H332" s="121">
        <v>661</v>
      </c>
      <c r="I332" s="122"/>
      <c r="J332" s="123">
        <f>ROUND(I332*H332,2)</f>
        <v>0</v>
      </c>
      <c r="K332" s="119" t="s">
        <v>146</v>
      </c>
      <c r="L332" s="28"/>
      <c r="M332" s="124" t="s">
        <v>19</v>
      </c>
      <c r="N332" s="125" t="s">
        <v>40</v>
      </c>
      <c r="P332" s="126">
        <f>O332*H332</f>
        <v>0</v>
      </c>
      <c r="Q332" s="126">
        <v>0</v>
      </c>
      <c r="R332" s="126">
        <f>Q332*H332</f>
        <v>0</v>
      </c>
      <c r="S332" s="126">
        <v>0</v>
      </c>
      <c r="T332" s="127">
        <f>S332*H332</f>
        <v>0</v>
      </c>
      <c r="AR332" s="128" t="s">
        <v>147</v>
      </c>
      <c r="AT332" s="128" t="s">
        <v>142</v>
      </c>
      <c r="AU332" s="128" t="s">
        <v>77</v>
      </c>
      <c r="AY332" s="13" t="s">
        <v>141</v>
      </c>
      <c r="BE332" s="129">
        <f>IF(N332="základní",J332,0)</f>
        <v>0</v>
      </c>
      <c r="BF332" s="129">
        <f>IF(N332="snížená",J332,0)</f>
        <v>0</v>
      </c>
      <c r="BG332" s="129">
        <f>IF(N332="zákl. přenesená",J332,0)</f>
        <v>0</v>
      </c>
      <c r="BH332" s="129">
        <f>IF(N332="sníž. přenesená",J332,0)</f>
        <v>0</v>
      </c>
      <c r="BI332" s="129">
        <f>IF(N332="nulová",J332,0)</f>
        <v>0</v>
      </c>
      <c r="BJ332" s="13" t="s">
        <v>77</v>
      </c>
      <c r="BK332" s="129">
        <f>ROUND(I332*H332,2)</f>
        <v>0</v>
      </c>
      <c r="BL332" s="13" t="s">
        <v>147</v>
      </c>
      <c r="BM332" s="128" t="s">
        <v>735</v>
      </c>
    </row>
    <row r="333" spans="2:65" s="1" customFormat="1" ht="29.25">
      <c r="B333" s="28"/>
      <c r="D333" s="130" t="s">
        <v>148</v>
      </c>
      <c r="F333" s="131" t="s">
        <v>736</v>
      </c>
      <c r="I333" s="132"/>
      <c r="L333" s="28"/>
      <c r="M333" s="133"/>
      <c r="T333" s="49"/>
      <c r="AT333" s="13" t="s">
        <v>148</v>
      </c>
      <c r="AU333" s="13" t="s">
        <v>77</v>
      </c>
    </row>
    <row r="334" spans="2:65" s="1" customFormat="1" ht="39">
      <c r="B334" s="28"/>
      <c r="D334" s="130" t="s">
        <v>150</v>
      </c>
      <c r="F334" s="134" t="s">
        <v>737</v>
      </c>
      <c r="I334" s="132"/>
      <c r="L334" s="28"/>
      <c r="M334" s="133"/>
      <c r="T334" s="49"/>
      <c r="AT334" s="13" t="s">
        <v>150</v>
      </c>
      <c r="AU334" s="13" t="s">
        <v>77</v>
      </c>
    </row>
    <row r="335" spans="2:65" s="1" customFormat="1" ht="19.5">
      <c r="B335" s="28"/>
      <c r="D335" s="130" t="s">
        <v>152</v>
      </c>
      <c r="F335" s="134" t="s">
        <v>166</v>
      </c>
      <c r="I335" s="132"/>
      <c r="L335" s="28"/>
      <c r="M335" s="133"/>
      <c r="T335" s="49"/>
      <c r="AT335" s="13" t="s">
        <v>152</v>
      </c>
      <c r="AU335" s="13" t="s">
        <v>77</v>
      </c>
    </row>
    <row r="336" spans="2:65" s="1" customFormat="1" ht="16.5" customHeight="1">
      <c r="B336" s="28"/>
      <c r="C336" s="117" t="s">
        <v>738</v>
      </c>
      <c r="D336" s="117" t="s">
        <v>142</v>
      </c>
      <c r="E336" s="118" t="s">
        <v>739</v>
      </c>
      <c r="F336" s="119" t="s">
        <v>740</v>
      </c>
      <c r="G336" s="120" t="s">
        <v>174</v>
      </c>
      <c r="H336" s="121">
        <v>661</v>
      </c>
      <c r="I336" s="122"/>
      <c r="J336" s="123">
        <f>ROUND(I336*H336,2)</f>
        <v>0</v>
      </c>
      <c r="K336" s="119" t="s">
        <v>146</v>
      </c>
      <c r="L336" s="28"/>
      <c r="M336" s="124" t="s">
        <v>19</v>
      </c>
      <c r="N336" s="125" t="s">
        <v>40</v>
      </c>
      <c r="P336" s="126">
        <f>O336*H336</f>
        <v>0</v>
      </c>
      <c r="Q336" s="126">
        <v>0</v>
      </c>
      <c r="R336" s="126">
        <f>Q336*H336</f>
        <v>0</v>
      </c>
      <c r="S336" s="126">
        <v>0</v>
      </c>
      <c r="T336" s="127">
        <f>S336*H336</f>
        <v>0</v>
      </c>
      <c r="AR336" s="128" t="s">
        <v>147</v>
      </c>
      <c r="AT336" s="128" t="s">
        <v>142</v>
      </c>
      <c r="AU336" s="128" t="s">
        <v>77</v>
      </c>
      <c r="AY336" s="13" t="s">
        <v>141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3" t="s">
        <v>77</v>
      </c>
      <c r="BK336" s="129">
        <f>ROUND(I336*H336,2)</f>
        <v>0</v>
      </c>
      <c r="BL336" s="13" t="s">
        <v>147</v>
      </c>
      <c r="BM336" s="128" t="s">
        <v>741</v>
      </c>
    </row>
    <row r="337" spans="2:65" s="1" customFormat="1" ht="29.25">
      <c r="B337" s="28"/>
      <c r="D337" s="130" t="s">
        <v>148</v>
      </c>
      <c r="F337" s="131" t="s">
        <v>742</v>
      </c>
      <c r="I337" s="132"/>
      <c r="L337" s="28"/>
      <c r="M337" s="133"/>
      <c r="T337" s="49"/>
      <c r="AT337" s="13" t="s">
        <v>148</v>
      </c>
      <c r="AU337" s="13" t="s">
        <v>77</v>
      </c>
    </row>
    <row r="338" spans="2:65" s="1" customFormat="1" ht="39">
      <c r="B338" s="28"/>
      <c r="D338" s="130" t="s">
        <v>150</v>
      </c>
      <c r="F338" s="134" t="s">
        <v>737</v>
      </c>
      <c r="I338" s="132"/>
      <c r="L338" s="28"/>
      <c r="M338" s="133"/>
      <c r="T338" s="49"/>
      <c r="AT338" s="13" t="s">
        <v>150</v>
      </c>
      <c r="AU338" s="13" t="s">
        <v>77</v>
      </c>
    </row>
    <row r="339" spans="2:65" s="1" customFormat="1" ht="19.5">
      <c r="B339" s="28"/>
      <c r="D339" s="130" t="s">
        <v>152</v>
      </c>
      <c r="F339" s="134" t="s">
        <v>166</v>
      </c>
      <c r="I339" s="132"/>
      <c r="L339" s="28"/>
      <c r="M339" s="133"/>
      <c r="T339" s="49"/>
      <c r="AT339" s="13" t="s">
        <v>152</v>
      </c>
      <c r="AU339" s="13" t="s">
        <v>77</v>
      </c>
    </row>
    <row r="340" spans="2:65" s="1" customFormat="1" ht="16.5" customHeight="1">
      <c r="B340" s="28"/>
      <c r="C340" s="117" t="s">
        <v>370</v>
      </c>
      <c r="D340" s="117" t="s">
        <v>142</v>
      </c>
      <c r="E340" s="118" t="s">
        <v>743</v>
      </c>
      <c r="F340" s="119" t="s">
        <v>744</v>
      </c>
      <c r="G340" s="120" t="s">
        <v>174</v>
      </c>
      <c r="H340" s="121">
        <v>218.03</v>
      </c>
      <c r="I340" s="122"/>
      <c r="J340" s="123">
        <f>ROUND(I340*H340,2)</f>
        <v>0</v>
      </c>
      <c r="K340" s="119" t="s">
        <v>146</v>
      </c>
      <c r="L340" s="28"/>
      <c r="M340" s="124" t="s">
        <v>19</v>
      </c>
      <c r="N340" s="125" t="s">
        <v>40</v>
      </c>
      <c r="P340" s="126">
        <f>O340*H340</f>
        <v>0</v>
      </c>
      <c r="Q340" s="126">
        <v>0</v>
      </c>
      <c r="R340" s="126">
        <f>Q340*H340</f>
        <v>0</v>
      </c>
      <c r="S340" s="126">
        <v>0</v>
      </c>
      <c r="T340" s="127">
        <f>S340*H340</f>
        <v>0</v>
      </c>
      <c r="AR340" s="128" t="s">
        <v>147</v>
      </c>
      <c r="AT340" s="128" t="s">
        <v>142</v>
      </c>
      <c r="AU340" s="128" t="s">
        <v>77</v>
      </c>
      <c r="AY340" s="13" t="s">
        <v>141</v>
      </c>
      <c r="BE340" s="129">
        <f>IF(N340="základní",J340,0)</f>
        <v>0</v>
      </c>
      <c r="BF340" s="129">
        <f>IF(N340="snížená",J340,0)</f>
        <v>0</v>
      </c>
      <c r="BG340" s="129">
        <f>IF(N340="zákl. přenesená",J340,0)</f>
        <v>0</v>
      </c>
      <c r="BH340" s="129">
        <f>IF(N340="sníž. přenesená",J340,0)</f>
        <v>0</v>
      </c>
      <c r="BI340" s="129">
        <f>IF(N340="nulová",J340,0)</f>
        <v>0</v>
      </c>
      <c r="BJ340" s="13" t="s">
        <v>77</v>
      </c>
      <c r="BK340" s="129">
        <f>ROUND(I340*H340,2)</f>
        <v>0</v>
      </c>
      <c r="BL340" s="13" t="s">
        <v>147</v>
      </c>
      <c r="BM340" s="128" t="s">
        <v>745</v>
      </c>
    </row>
    <row r="341" spans="2:65" s="1" customFormat="1" ht="19.5">
      <c r="B341" s="28"/>
      <c r="D341" s="130" t="s">
        <v>148</v>
      </c>
      <c r="F341" s="131" t="s">
        <v>746</v>
      </c>
      <c r="I341" s="132"/>
      <c r="L341" s="28"/>
      <c r="M341" s="133"/>
      <c r="T341" s="49"/>
      <c r="AT341" s="13" t="s">
        <v>148</v>
      </c>
      <c r="AU341" s="13" t="s">
        <v>77</v>
      </c>
    </row>
    <row r="342" spans="2:65" s="1" customFormat="1" ht="29.25">
      <c r="B342" s="28"/>
      <c r="D342" s="130" t="s">
        <v>150</v>
      </c>
      <c r="F342" s="134" t="s">
        <v>747</v>
      </c>
      <c r="I342" s="132"/>
      <c r="L342" s="28"/>
      <c r="M342" s="133"/>
      <c r="T342" s="49"/>
      <c r="AT342" s="13" t="s">
        <v>150</v>
      </c>
      <c r="AU342" s="13" t="s">
        <v>77</v>
      </c>
    </row>
    <row r="343" spans="2:65" s="1" customFormat="1" ht="29.25">
      <c r="B343" s="28"/>
      <c r="D343" s="130" t="s">
        <v>152</v>
      </c>
      <c r="F343" s="134" t="s">
        <v>748</v>
      </c>
      <c r="I343" s="132"/>
      <c r="L343" s="28"/>
      <c r="M343" s="133"/>
      <c r="T343" s="49"/>
      <c r="AT343" s="13" t="s">
        <v>152</v>
      </c>
      <c r="AU343" s="13" t="s">
        <v>77</v>
      </c>
    </row>
    <row r="344" spans="2:65" s="1" customFormat="1" ht="16.5" customHeight="1">
      <c r="B344" s="28"/>
      <c r="C344" s="117" t="s">
        <v>749</v>
      </c>
      <c r="D344" s="117" t="s">
        <v>142</v>
      </c>
      <c r="E344" s="118" t="s">
        <v>750</v>
      </c>
      <c r="F344" s="119" t="s">
        <v>751</v>
      </c>
      <c r="G344" s="120" t="s">
        <v>174</v>
      </c>
      <c r="H344" s="121">
        <v>218.03</v>
      </c>
      <c r="I344" s="122"/>
      <c r="J344" s="123">
        <f>ROUND(I344*H344,2)</f>
        <v>0</v>
      </c>
      <c r="K344" s="119" t="s">
        <v>146</v>
      </c>
      <c r="L344" s="28"/>
      <c r="M344" s="124" t="s">
        <v>19</v>
      </c>
      <c r="N344" s="125" t="s">
        <v>40</v>
      </c>
      <c r="P344" s="126">
        <f>O344*H344</f>
        <v>0</v>
      </c>
      <c r="Q344" s="126">
        <v>0</v>
      </c>
      <c r="R344" s="126">
        <f>Q344*H344</f>
        <v>0</v>
      </c>
      <c r="S344" s="126">
        <v>0</v>
      </c>
      <c r="T344" s="127">
        <f>S344*H344</f>
        <v>0</v>
      </c>
      <c r="AR344" s="128" t="s">
        <v>147</v>
      </c>
      <c r="AT344" s="128" t="s">
        <v>142</v>
      </c>
      <c r="AU344" s="128" t="s">
        <v>77</v>
      </c>
      <c r="AY344" s="13" t="s">
        <v>141</v>
      </c>
      <c r="BE344" s="129">
        <f>IF(N344="základní",J344,0)</f>
        <v>0</v>
      </c>
      <c r="BF344" s="129">
        <f>IF(N344="snížená",J344,0)</f>
        <v>0</v>
      </c>
      <c r="BG344" s="129">
        <f>IF(N344="zákl. přenesená",J344,0)</f>
        <v>0</v>
      </c>
      <c r="BH344" s="129">
        <f>IF(N344="sníž. přenesená",J344,0)</f>
        <v>0</v>
      </c>
      <c r="BI344" s="129">
        <f>IF(N344="nulová",J344,0)</f>
        <v>0</v>
      </c>
      <c r="BJ344" s="13" t="s">
        <v>77</v>
      </c>
      <c r="BK344" s="129">
        <f>ROUND(I344*H344,2)</f>
        <v>0</v>
      </c>
      <c r="BL344" s="13" t="s">
        <v>147</v>
      </c>
      <c r="BM344" s="128" t="s">
        <v>752</v>
      </c>
    </row>
    <row r="345" spans="2:65" s="1" customFormat="1" ht="19.5">
      <c r="B345" s="28"/>
      <c r="D345" s="130" t="s">
        <v>148</v>
      </c>
      <c r="F345" s="131" t="s">
        <v>753</v>
      </c>
      <c r="I345" s="132"/>
      <c r="L345" s="28"/>
      <c r="M345" s="133"/>
      <c r="T345" s="49"/>
      <c r="AT345" s="13" t="s">
        <v>148</v>
      </c>
      <c r="AU345" s="13" t="s">
        <v>77</v>
      </c>
    </row>
    <row r="346" spans="2:65" s="1" customFormat="1" ht="29.25">
      <c r="B346" s="28"/>
      <c r="D346" s="130" t="s">
        <v>150</v>
      </c>
      <c r="F346" s="134" t="s">
        <v>747</v>
      </c>
      <c r="I346" s="132"/>
      <c r="L346" s="28"/>
      <c r="M346" s="133"/>
      <c r="T346" s="49"/>
      <c r="AT346" s="13" t="s">
        <v>150</v>
      </c>
      <c r="AU346" s="13" t="s">
        <v>77</v>
      </c>
    </row>
    <row r="347" spans="2:65" s="1" customFormat="1" ht="29.25">
      <c r="B347" s="28"/>
      <c r="D347" s="130" t="s">
        <v>152</v>
      </c>
      <c r="F347" s="134" t="s">
        <v>748</v>
      </c>
      <c r="I347" s="132"/>
      <c r="L347" s="28"/>
      <c r="M347" s="133"/>
      <c r="T347" s="49"/>
      <c r="AT347" s="13" t="s">
        <v>152</v>
      </c>
      <c r="AU347" s="13" t="s">
        <v>77</v>
      </c>
    </row>
    <row r="348" spans="2:65" s="1" customFormat="1" ht="16.5" customHeight="1">
      <c r="B348" s="28"/>
      <c r="C348" s="117" t="s">
        <v>374</v>
      </c>
      <c r="D348" s="117" t="s">
        <v>142</v>
      </c>
      <c r="E348" s="118" t="s">
        <v>754</v>
      </c>
      <c r="F348" s="119" t="s">
        <v>755</v>
      </c>
      <c r="G348" s="120" t="s">
        <v>243</v>
      </c>
      <c r="H348" s="121">
        <v>5</v>
      </c>
      <c r="I348" s="122"/>
      <c r="J348" s="123">
        <f>ROUND(I348*H348,2)</f>
        <v>0</v>
      </c>
      <c r="K348" s="119" t="s">
        <v>146</v>
      </c>
      <c r="L348" s="28"/>
      <c r="M348" s="124" t="s">
        <v>19</v>
      </c>
      <c r="N348" s="125" t="s">
        <v>40</v>
      </c>
      <c r="P348" s="126">
        <f>O348*H348</f>
        <v>0</v>
      </c>
      <c r="Q348" s="126">
        <v>0</v>
      </c>
      <c r="R348" s="126">
        <f>Q348*H348</f>
        <v>0</v>
      </c>
      <c r="S348" s="126">
        <v>0</v>
      </c>
      <c r="T348" s="127">
        <f>S348*H348</f>
        <v>0</v>
      </c>
      <c r="AR348" s="128" t="s">
        <v>147</v>
      </c>
      <c r="AT348" s="128" t="s">
        <v>142</v>
      </c>
      <c r="AU348" s="128" t="s">
        <v>77</v>
      </c>
      <c r="AY348" s="13" t="s">
        <v>141</v>
      </c>
      <c r="BE348" s="129">
        <f>IF(N348="základní",J348,0)</f>
        <v>0</v>
      </c>
      <c r="BF348" s="129">
        <f>IF(N348="snížená",J348,0)</f>
        <v>0</v>
      </c>
      <c r="BG348" s="129">
        <f>IF(N348="zákl. přenesená",J348,0)</f>
        <v>0</v>
      </c>
      <c r="BH348" s="129">
        <f>IF(N348="sníž. přenesená",J348,0)</f>
        <v>0</v>
      </c>
      <c r="BI348" s="129">
        <f>IF(N348="nulová",J348,0)</f>
        <v>0</v>
      </c>
      <c r="BJ348" s="13" t="s">
        <v>77</v>
      </c>
      <c r="BK348" s="129">
        <f>ROUND(I348*H348,2)</f>
        <v>0</v>
      </c>
      <c r="BL348" s="13" t="s">
        <v>147</v>
      </c>
      <c r="BM348" s="128" t="s">
        <v>756</v>
      </c>
    </row>
    <row r="349" spans="2:65" s="1" customFormat="1" ht="19.5">
      <c r="B349" s="28"/>
      <c r="D349" s="130" t="s">
        <v>148</v>
      </c>
      <c r="F349" s="131" t="s">
        <v>757</v>
      </c>
      <c r="I349" s="132"/>
      <c r="L349" s="28"/>
      <c r="M349" s="133"/>
      <c r="T349" s="49"/>
      <c r="AT349" s="13" t="s">
        <v>148</v>
      </c>
      <c r="AU349" s="13" t="s">
        <v>77</v>
      </c>
    </row>
    <row r="350" spans="2:65" s="1" customFormat="1" ht="29.25">
      <c r="B350" s="28"/>
      <c r="D350" s="130" t="s">
        <v>150</v>
      </c>
      <c r="F350" s="134" t="s">
        <v>758</v>
      </c>
      <c r="I350" s="132"/>
      <c r="L350" s="28"/>
      <c r="M350" s="133"/>
      <c r="T350" s="49"/>
      <c r="AT350" s="13" t="s">
        <v>150</v>
      </c>
      <c r="AU350" s="13" t="s">
        <v>77</v>
      </c>
    </row>
    <row r="351" spans="2:65" s="1" customFormat="1" ht="19.5">
      <c r="B351" s="28"/>
      <c r="D351" s="130" t="s">
        <v>152</v>
      </c>
      <c r="F351" s="134" t="s">
        <v>166</v>
      </c>
      <c r="I351" s="132"/>
      <c r="L351" s="28"/>
      <c r="M351" s="133"/>
      <c r="T351" s="49"/>
      <c r="AT351" s="13" t="s">
        <v>152</v>
      </c>
      <c r="AU351" s="13" t="s">
        <v>77</v>
      </c>
    </row>
    <row r="352" spans="2:65" s="1" customFormat="1" ht="16.5" customHeight="1">
      <c r="B352" s="28"/>
      <c r="C352" s="117" t="s">
        <v>759</v>
      </c>
      <c r="D352" s="117" t="s">
        <v>142</v>
      </c>
      <c r="E352" s="118" t="s">
        <v>760</v>
      </c>
      <c r="F352" s="119" t="s">
        <v>761</v>
      </c>
      <c r="G352" s="120" t="s">
        <v>243</v>
      </c>
      <c r="H352" s="121">
        <v>1</v>
      </c>
      <c r="I352" s="122"/>
      <c r="J352" s="123">
        <f>ROUND(I352*H352,2)</f>
        <v>0</v>
      </c>
      <c r="K352" s="119" t="s">
        <v>146</v>
      </c>
      <c r="L352" s="28"/>
      <c r="M352" s="124" t="s">
        <v>19</v>
      </c>
      <c r="N352" s="125" t="s">
        <v>40</v>
      </c>
      <c r="P352" s="126">
        <f>O352*H352</f>
        <v>0</v>
      </c>
      <c r="Q352" s="126">
        <v>0</v>
      </c>
      <c r="R352" s="126">
        <f>Q352*H352</f>
        <v>0</v>
      </c>
      <c r="S352" s="126">
        <v>0</v>
      </c>
      <c r="T352" s="127">
        <f>S352*H352</f>
        <v>0</v>
      </c>
      <c r="AR352" s="128" t="s">
        <v>147</v>
      </c>
      <c r="AT352" s="128" t="s">
        <v>142</v>
      </c>
      <c r="AU352" s="128" t="s">
        <v>77</v>
      </c>
      <c r="AY352" s="13" t="s">
        <v>141</v>
      </c>
      <c r="BE352" s="129">
        <f>IF(N352="základní",J352,0)</f>
        <v>0</v>
      </c>
      <c r="BF352" s="129">
        <f>IF(N352="snížená",J352,0)</f>
        <v>0</v>
      </c>
      <c r="BG352" s="129">
        <f>IF(N352="zákl. přenesená",J352,0)</f>
        <v>0</v>
      </c>
      <c r="BH352" s="129">
        <f>IF(N352="sníž. přenesená",J352,0)</f>
        <v>0</v>
      </c>
      <c r="BI352" s="129">
        <f>IF(N352="nulová",J352,0)</f>
        <v>0</v>
      </c>
      <c r="BJ352" s="13" t="s">
        <v>77</v>
      </c>
      <c r="BK352" s="129">
        <f>ROUND(I352*H352,2)</f>
        <v>0</v>
      </c>
      <c r="BL352" s="13" t="s">
        <v>147</v>
      </c>
      <c r="BM352" s="128" t="s">
        <v>762</v>
      </c>
    </row>
    <row r="353" spans="2:65" s="1" customFormat="1" ht="19.5">
      <c r="B353" s="28"/>
      <c r="D353" s="130" t="s">
        <v>148</v>
      </c>
      <c r="F353" s="131" t="s">
        <v>763</v>
      </c>
      <c r="I353" s="132"/>
      <c r="L353" s="28"/>
      <c r="M353" s="133"/>
      <c r="T353" s="49"/>
      <c r="AT353" s="13" t="s">
        <v>148</v>
      </c>
      <c r="AU353" s="13" t="s">
        <v>77</v>
      </c>
    </row>
    <row r="354" spans="2:65" s="1" customFormat="1" ht="29.25">
      <c r="B354" s="28"/>
      <c r="D354" s="130" t="s">
        <v>150</v>
      </c>
      <c r="F354" s="134" t="s">
        <v>764</v>
      </c>
      <c r="I354" s="132"/>
      <c r="L354" s="28"/>
      <c r="M354" s="133"/>
      <c r="T354" s="49"/>
      <c r="AT354" s="13" t="s">
        <v>150</v>
      </c>
      <c r="AU354" s="13" t="s">
        <v>77</v>
      </c>
    </row>
    <row r="355" spans="2:65" s="1" customFormat="1" ht="19.5">
      <c r="B355" s="28"/>
      <c r="D355" s="130" t="s">
        <v>152</v>
      </c>
      <c r="F355" s="134" t="s">
        <v>166</v>
      </c>
      <c r="I355" s="132"/>
      <c r="L355" s="28"/>
      <c r="M355" s="133"/>
      <c r="T355" s="49"/>
      <c r="AT355" s="13" t="s">
        <v>152</v>
      </c>
      <c r="AU355" s="13" t="s">
        <v>77</v>
      </c>
    </row>
    <row r="356" spans="2:65" s="1" customFormat="1" ht="16.5" customHeight="1">
      <c r="B356" s="28"/>
      <c r="C356" s="117" t="s">
        <v>378</v>
      </c>
      <c r="D356" s="117" t="s">
        <v>142</v>
      </c>
      <c r="E356" s="118" t="s">
        <v>765</v>
      </c>
      <c r="F356" s="119" t="s">
        <v>766</v>
      </c>
      <c r="G356" s="120" t="s">
        <v>243</v>
      </c>
      <c r="H356" s="121">
        <v>1</v>
      </c>
      <c r="I356" s="122"/>
      <c r="J356" s="123">
        <f>ROUND(I356*H356,2)</f>
        <v>0</v>
      </c>
      <c r="K356" s="119" t="s">
        <v>146</v>
      </c>
      <c r="L356" s="28"/>
      <c r="M356" s="124" t="s">
        <v>19</v>
      </c>
      <c r="N356" s="125" t="s">
        <v>40</v>
      </c>
      <c r="P356" s="126">
        <f>O356*H356</f>
        <v>0</v>
      </c>
      <c r="Q356" s="126">
        <v>0</v>
      </c>
      <c r="R356" s="126">
        <f>Q356*H356</f>
        <v>0</v>
      </c>
      <c r="S356" s="126">
        <v>0</v>
      </c>
      <c r="T356" s="127">
        <f>S356*H356</f>
        <v>0</v>
      </c>
      <c r="AR356" s="128" t="s">
        <v>147</v>
      </c>
      <c r="AT356" s="128" t="s">
        <v>142</v>
      </c>
      <c r="AU356" s="128" t="s">
        <v>77</v>
      </c>
      <c r="AY356" s="13" t="s">
        <v>141</v>
      </c>
      <c r="BE356" s="129">
        <f>IF(N356="základní",J356,0)</f>
        <v>0</v>
      </c>
      <c r="BF356" s="129">
        <f>IF(N356="snížená",J356,0)</f>
        <v>0</v>
      </c>
      <c r="BG356" s="129">
        <f>IF(N356="zákl. přenesená",J356,0)</f>
        <v>0</v>
      </c>
      <c r="BH356" s="129">
        <f>IF(N356="sníž. přenesená",J356,0)</f>
        <v>0</v>
      </c>
      <c r="BI356" s="129">
        <f>IF(N356="nulová",J356,0)</f>
        <v>0</v>
      </c>
      <c r="BJ356" s="13" t="s">
        <v>77</v>
      </c>
      <c r="BK356" s="129">
        <f>ROUND(I356*H356,2)</f>
        <v>0</v>
      </c>
      <c r="BL356" s="13" t="s">
        <v>147</v>
      </c>
      <c r="BM356" s="128" t="s">
        <v>767</v>
      </c>
    </row>
    <row r="357" spans="2:65" s="1" customFormat="1" ht="19.5">
      <c r="B357" s="28"/>
      <c r="D357" s="130" t="s">
        <v>148</v>
      </c>
      <c r="F357" s="131" t="s">
        <v>768</v>
      </c>
      <c r="I357" s="132"/>
      <c r="L357" s="28"/>
      <c r="M357" s="133"/>
      <c r="T357" s="49"/>
      <c r="AT357" s="13" t="s">
        <v>148</v>
      </c>
      <c r="AU357" s="13" t="s">
        <v>77</v>
      </c>
    </row>
    <row r="358" spans="2:65" s="1" customFormat="1" ht="29.25">
      <c r="B358" s="28"/>
      <c r="D358" s="130" t="s">
        <v>150</v>
      </c>
      <c r="F358" s="134" t="s">
        <v>764</v>
      </c>
      <c r="I358" s="132"/>
      <c r="L358" s="28"/>
      <c r="M358" s="133"/>
      <c r="T358" s="49"/>
      <c r="AT358" s="13" t="s">
        <v>150</v>
      </c>
      <c r="AU358" s="13" t="s">
        <v>77</v>
      </c>
    </row>
    <row r="359" spans="2:65" s="1" customFormat="1" ht="19.5">
      <c r="B359" s="28"/>
      <c r="D359" s="130" t="s">
        <v>152</v>
      </c>
      <c r="F359" s="134" t="s">
        <v>166</v>
      </c>
      <c r="I359" s="132"/>
      <c r="L359" s="28"/>
      <c r="M359" s="133"/>
      <c r="T359" s="49"/>
      <c r="AT359" s="13" t="s">
        <v>152</v>
      </c>
      <c r="AU359" s="13" t="s">
        <v>77</v>
      </c>
    </row>
    <row r="360" spans="2:65" s="1" customFormat="1" ht="16.5" customHeight="1">
      <c r="B360" s="28"/>
      <c r="C360" s="117" t="s">
        <v>769</v>
      </c>
      <c r="D360" s="117" t="s">
        <v>142</v>
      </c>
      <c r="E360" s="118" t="s">
        <v>770</v>
      </c>
      <c r="F360" s="119" t="s">
        <v>771</v>
      </c>
      <c r="G360" s="120" t="s">
        <v>243</v>
      </c>
      <c r="H360" s="121">
        <v>2</v>
      </c>
      <c r="I360" s="122"/>
      <c r="J360" s="123">
        <f>ROUND(I360*H360,2)</f>
        <v>0</v>
      </c>
      <c r="K360" s="119" t="s">
        <v>146</v>
      </c>
      <c r="L360" s="28"/>
      <c r="M360" s="124" t="s">
        <v>19</v>
      </c>
      <c r="N360" s="125" t="s">
        <v>40</v>
      </c>
      <c r="P360" s="126">
        <f>O360*H360</f>
        <v>0</v>
      </c>
      <c r="Q360" s="126">
        <v>0</v>
      </c>
      <c r="R360" s="126">
        <f>Q360*H360</f>
        <v>0</v>
      </c>
      <c r="S360" s="126">
        <v>0</v>
      </c>
      <c r="T360" s="127">
        <f>S360*H360</f>
        <v>0</v>
      </c>
      <c r="AR360" s="128" t="s">
        <v>147</v>
      </c>
      <c r="AT360" s="128" t="s">
        <v>142</v>
      </c>
      <c r="AU360" s="128" t="s">
        <v>77</v>
      </c>
      <c r="AY360" s="13" t="s">
        <v>141</v>
      </c>
      <c r="BE360" s="129">
        <f>IF(N360="základní",J360,0)</f>
        <v>0</v>
      </c>
      <c r="BF360" s="129">
        <f>IF(N360="snížená",J360,0)</f>
        <v>0</v>
      </c>
      <c r="BG360" s="129">
        <f>IF(N360="zákl. přenesená",J360,0)</f>
        <v>0</v>
      </c>
      <c r="BH360" s="129">
        <f>IF(N360="sníž. přenesená",J360,0)</f>
        <v>0</v>
      </c>
      <c r="BI360" s="129">
        <f>IF(N360="nulová",J360,0)</f>
        <v>0</v>
      </c>
      <c r="BJ360" s="13" t="s">
        <v>77</v>
      </c>
      <c r="BK360" s="129">
        <f>ROUND(I360*H360,2)</f>
        <v>0</v>
      </c>
      <c r="BL360" s="13" t="s">
        <v>147</v>
      </c>
      <c r="BM360" s="128" t="s">
        <v>772</v>
      </c>
    </row>
    <row r="361" spans="2:65" s="1" customFormat="1" ht="19.5">
      <c r="B361" s="28"/>
      <c r="D361" s="130" t="s">
        <v>148</v>
      </c>
      <c r="F361" s="131" t="s">
        <v>773</v>
      </c>
      <c r="I361" s="132"/>
      <c r="L361" s="28"/>
      <c r="M361" s="133"/>
      <c r="T361" s="49"/>
      <c r="AT361" s="13" t="s">
        <v>148</v>
      </c>
      <c r="AU361" s="13" t="s">
        <v>77</v>
      </c>
    </row>
    <row r="362" spans="2:65" s="1" customFormat="1" ht="29.25">
      <c r="B362" s="28"/>
      <c r="D362" s="130" t="s">
        <v>150</v>
      </c>
      <c r="F362" s="134" t="s">
        <v>774</v>
      </c>
      <c r="I362" s="132"/>
      <c r="L362" s="28"/>
      <c r="M362" s="133"/>
      <c r="T362" s="49"/>
      <c r="AT362" s="13" t="s">
        <v>150</v>
      </c>
      <c r="AU362" s="13" t="s">
        <v>77</v>
      </c>
    </row>
    <row r="363" spans="2:65" s="1" customFormat="1" ht="29.25">
      <c r="B363" s="28"/>
      <c r="D363" s="130" t="s">
        <v>152</v>
      </c>
      <c r="F363" s="134" t="s">
        <v>775</v>
      </c>
      <c r="I363" s="132"/>
      <c r="L363" s="28"/>
      <c r="M363" s="133"/>
      <c r="T363" s="49"/>
      <c r="AT363" s="13" t="s">
        <v>152</v>
      </c>
      <c r="AU363" s="13" t="s">
        <v>77</v>
      </c>
    </row>
    <row r="364" spans="2:65" s="1" customFormat="1" ht="16.5" customHeight="1">
      <c r="B364" s="28"/>
      <c r="C364" s="117" t="s">
        <v>383</v>
      </c>
      <c r="D364" s="117" t="s">
        <v>142</v>
      </c>
      <c r="E364" s="118" t="s">
        <v>776</v>
      </c>
      <c r="F364" s="119" t="s">
        <v>777</v>
      </c>
      <c r="G364" s="120" t="s">
        <v>243</v>
      </c>
      <c r="H364" s="121">
        <v>5</v>
      </c>
      <c r="I364" s="122"/>
      <c r="J364" s="123">
        <f>ROUND(I364*H364,2)</f>
        <v>0</v>
      </c>
      <c r="K364" s="119" t="s">
        <v>146</v>
      </c>
      <c r="L364" s="28"/>
      <c r="M364" s="124" t="s">
        <v>19</v>
      </c>
      <c r="N364" s="125" t="s">
        <v>40</v>
      </c>
      <c r="P364" s="126">
        <f>O364*H364</f>
        <v>0</v>
      </c>
      <c r="Q364" s="126">
        <v>0</v>
      </c>
      <c r="R364" s="126">
        <f>Q364*H364</f>
        <v>0</v>
      </c>
      <c r="S364" s="126">
        <v>0</v>
      </c>
      <c r="T364" s="127">
        <f>S364*H364</f>
        <v>0</v>
      </c>
      <c r="AR364" s="128" t="s">
        <v>147</v>
      </c>
      <c r="AT364" s="128" t="s">
        <v>142</v>
      </c>
      <c r="AU364" s="128" t="s">
        <v>77</v>
      </c>
      <c r="AY364" s="13" t="s">
        <v>141</v>
      </c>
      <c r="BE364" s="129">
        <f>IF(N364="základní",J364,0)</f>
        <v>0</v>
      </c>
      <c r="BF364" s="129">
        <f>IF(N364="snížená",J364,0)</f>
        <v>0</v>
      </c>
      <c r="BG364" s="129">
        <f>IF(N364="zákl. přenesená",J364,0)</f>
        <v>0</v>
      </c>
      <c r="BH364" s="129">
        <f>IF(N364="sníž. přenesená",J364,0)</f>
        <v>0</v>
      </c>
      <c r="BI364" s="129">
        <f>IF(N364="nulová",J364,0)</f>
        <v>0</v>
      </c>
      <c r="BJ364" s="13" t="s">
        <v>77</v>
      </c>
      <c r="BK364" s="129">
        <f>ROUND(I364*H364,2)</f>
        <v>0</v>
      </c>
      <c r="BL364" s="13" t="s">
        <v>147</v>
      </c>
      <c r="BM364" s="128" t="s">
        <v>778</v>
      </c>
    </row>
    <row r="365" spans="2:65" s="1" customFormat="1" ht="19.5">
      <c r="B365" s="28"/>
      <c r="D365" s="130" t="s">
        <v>148</v>
      </c>
      <c r="F365" s="131" t="s">
        <v>779</v>
      </c>
      <c r="I365" s="132"/>
      <c r="L365" s="28"/>
      <c r="M365" s="133"/>
      <c r="T365" s="49"/>
      <c r="AT365" s="13" t="s">
        <v>148</v>
      </c>
      <c r="AU365" s="13" t="s">
        <v>77</v>
      </c>
    </row>
    <row r="366" spans="2:65" s="1" customFormat="1" ht="29.25">
      <c r="B366" s="28"/>
      <c r="D366" s="130" t="s">
        <v>150</v>
      </c>
      <c r="F366" s="134" t="s">
        <v>780</v>
      </c>
      <c r="I366" s="132"/>
      <c r="L366" s="28"/>
      <c r="M366" s="133"/>
      <c r="T366" s="49"/>
      <c r="AT366" s="13" t="s">
        <v>150</v>
      </c>
      <c r="AU366" s="13" t="s">
        <v>77</v>
      </c>
    </row>
    <row r="367" spans="2:65" s="1" customFormat="1" ht="19.5">
      <c r="B367" s="28"/>
      <c r="D367" s="130" t="s">
        <v>152</v>
      </c>
      <c r="F367" s="134" t="s">
        <v>166</v>
      </c>
      <c r="I367" s="132"/>
      <c r="L367" s="28"/>
      <c r="M367" s="133"/>
      <c r="T367" s="49"/>
      <c r="AT367" s="13" t="s">
        <v>152</v>
      </c>
      <c r="AU367" s="13" t="s">
        <v>77</v>
      </c>
    </row>
    <row r="368" spans="2:65" s="1" customFormat="1" ht="16.5" customHeight="1">
      <c r="B368" s="28"/>
      <c r="C368" s="117" t="s">
        <v>781</v>
      </c>
      <c r="D368" s="117" t="s">
        <v>142</v>
      </c>
      <c r="E368" s="118" t="s">
        <v>782</v>
      </c>
      <c r="F368" s="119" t="s">
        <v>783</v>
      </c>
      <c r="G368" s="120" t="s">
        <v>243</v>
      </c>
      <c r="H368" s="121">
        <v>6</v>
      </c>
      <c r="I368" s="122"/>
      <c r="J368" s="123">
        <f>ROUND(I368*H368,2)</f>
        <v>0</v>
      </c>
      <c r="K368" s="119" t="s">
        <v>19</v>
      </c>
      <c r="L368" s="28"/>
      <c r="M368" s="124" t="s">
        <v>19</v>
      </c>
      <c r="N368" s="125" t="s">
        <v>40</v>
      </c>
      <c r="P368" s="126">
        <f>O368*H368</f>
        <v>0</v>
      </c>
      <c r="Q368" s="126">
        <v>0</v>
      </c>
      <c r="R368" s="126">
        <f>Q368*H368</f>
        <v>0</v>
      </c>
      <c r="S368" s="126">
        <v>0</v>
      </c>
      <c r="T368" s="127">
        <f>S368*H368</f>
        <v>0</v>
      </c>
      <c r="AR368" s="128" t="s">
        <v>147</v>
      </c>
      <c r="AT368" s="128" t="s">
        <v>142</v>
      </c>
      <c r="AU368" s="128" t="s">
        <v>77</v>
      </c>
      <c r="AY368" s="13" t="s">
        <v>141</v>
      </c>
      <c r="BE368" s="129">
        <f>IF(N368="základní",J368,0)</f>
        <v>0</v>
      </c>
      <c r="BF368" s="129">
        <f>IF(N368="snížená",J368,0)</f>
        <v>0</v>
      </c>
      <c r="BG368" s="129">
        <f>IF(N368="zákl. přenesená",J368,0)</f>
        <v>0</v>
      </c>
      <c r="BH368" s="129">
        <f>IF(N368="sníž. přenesená",J368,0)</f>
        <v>0</v>
      </c>
      <c r="BI368" s="129">
        <f>IF(N368="nulová",J368,0)</f>
        <v>0</v>
      </c>
      <c r="BJ368" s="13" t="s">
        <v>77</v>
      </c>
      <c r="BK368" s="129">
        <f>ROUND(I368*H368,2)</f>
        <v>0</v>
      </c>
      <c r="BL368" s="13" t="s">
        <v>147</v>
      </c>
      <c r="BM368" s="128" t="s">
        <v>784</v>
      </c>
    </row>
    <row r="369" spans="2:65" s="1" customFormat="1" ht="11.25">
      <c r="B369" s="28"/>
      <c r="D369" s="130" t="s">
        <v>148</v>
      </c>
      <c r="F369" s="131" t="s">
        <v>783</v>
      </c>
      <c r="I369" s="132"/>
      <c r="L369" s="28"/>
      <c r="M369" s="133"/>
      <c r="T369" s="49"/>
      <c r="AT369" s="13" t="s">
        <v>148</v>
      </c>
      <c r="AU369" s="13" t="s">
        <v>77</v>
      </c>
    </row>
    <row r="370" spans="2:65" s="1" customFormat="1" ht="19.5">
      <c r="B370" s="28"/>
      <c r="D370" s="130" t="s">
        <v>152</v>
      </c>
      <c r="F370" s="134" t="s">
        <v>166</v>
      </c>
      <c r="I370" s="132"/>
      <c r="L370" s="28"/>
      <c r="M370" s="133"/>
      <c r="T370" s="49"/>
      <c r="AT370" s="13" t="s">
        <v>152</v>
      </c>
      <c r="AU370" s="13" t="s">
        <v>77</v>
      </c>
    </row>
    <row r="371" spans="2:65" s="1" customFormat="1" ht="16.5" customHeight="1">
      <c r="B371" s="28"/>
      <c r="C371" s="117" t="s">
        <v>386</v>
      </c>
      <c r="D371" s="117" t="s">
        <v>142</v>
      </c>
      <c r="E371" s="118" t="s">
        <v>785</v>
      </c>
      <c r="F371" s="119" t="s">
        <v>786</v>
      </c>
      <c r="G371" s="120" t="s">
        <v>243</v>
      </c>
      <c r="H371" s="121">
        <v>3</v>
      </c>
      <c r="I371" s="122"/>
      <c r="J371" s="123">
        <f>ROUND(I371*H371,2)</f>
        <v>0</v>
      </c>
      <c r="K371" s="119" t="s">
        <v>19</v>
      </c>
      <c r="L371" s="28"/>
      <c r="M371" s="124" t="s">
        <v>19</v>
      </c>
      <c r="N371" s="125" t="s">
        <v>40</v>
      </c>
      <c r="P371" s="126">
        <f>O371*H371</f>
        <v>0</v>
      </c>
      <c r="Q371" s="126">
        <v>0</v>
      </c>
      <c r="R371" s="126">
        <f>Q371*H371</f>
        <v>0</v>
      </c>
      <c r="S371" s="126">
        <v>0</v>
      </c>
      <c r="T371" s="127">
        <f>S371*H371</f>
        <v>0</v>
      </c>
      <c r="AR371" s="128" t="s">
        <v>147</v>
      </c>
      <c r="AT371" s="128" t="s">
        <v>142</v>
      </c>
      <c r="AU371" s="128" t="s">
        <v>77</v>
      </c>
      <c r="AY371" s="13" t="s">
        <v>141</v>
      </c>
      <c r="BE371" s="129">
        <f>IF(N371="základní",J371,0)</f>
        <v>0</v>
      </c>
      <c r="BF371" s="129">
        <f>IF(N371="snížená",J371,0)</f>
        <v>0</v>
      </c>
      <c r="BG371" s="129">
        <f>IF(N371="zákl. přenesená",J371,0)</f>
        <v>0</v>
      </c>
      <c r="BH371" s="129">
        <f>IF(N371="sníž. přenesená",J371,0)</f>
        <v>0</v>
      </c>
      <c r="BI371" s="129">
        <f>IF(N371="nulová",J371,0)</f>
        <v>0</v>
      </c>
      <c r="BJ371" s="13" t="s">
        <v>77</v>
      </c>
      <c r="BK371" s="129">
        <f>ROUND(I371*H371,2)</f>
        <v>0</v>
      </c>
      <c r="BL371" s="13" t="s">
        <v>147</v>
      </c>
      <c r="BM371" s="128" t="s">
        <v>787</v>
      </c>
    </row>
    <row r="372" spans="2:65" s="1" customFormat="1" ht="11.25">
      <c r="B372" s="28"/>
      <c r="D372" s="130" t="s">
        <v>148</v>
      </c>
      <c r="F372" s="131" t="s">
        <v>786</v>
      </c>
      <c r="I372" s="132"/>
      <c r="L372" s="28"/>
      <c r="M372" s="133"/>
      <c r="T372" s="49"/>
      <c r="AT372" s="13" t="s">
        <v>148</v>
      </c>
      <c r="AU372" s="13" t="s">
        <v>77</v>
      </c>
    </row>
    <row r="373" spans="2:65" s="1" customFormat="1" ht="19.5">
      <c r="B373" s="28"/>
      <c r="D373" s="130" t="s">
        <v>152</v>
      </c>
      <c r="F373" s="134" t="s">
        <v>166</v>
      </c>
      <c r="I373" s="132"/>
      <c r="L373" s="28"/>
      <c r="M373" s="133"/>
      <c r="T373" s="49"/>
      <c r="AT373" s="13" t="s">
        <v>152</v>
      </c>
      <c r="AU373" s="13" t="s">
        <v>77</v>
      </c>
    </row>
    <row r="374" spans="2:65" s="1" customFormat="1" ht="16.5" customHeight="1">
      <c r="B374" s="28"/>
      <c r="C374" s="117" t="s">
        <v>788</v>
      </c>
      <c r="D374" s="117" t="s">
        <v>142</v>
      </c>
      <c r="E374" s="118" t="s">
        <v>251</v>
      </c>
      <c r="F374" s="119" t="s">
        <v>252</v>
      </c>
      <c r="G374" s="120" t="s">
        <v>253</v>
      </c>
      <c r="H374" s="121">
        <v>0.5</v>
      </c>
      <c r="I374" s="122"/>
      <c r="J374" s="123">
        <f>ROUND(I374*H374,2)</f>
        <v>0</v>
      </c>
      <c r="K374" s="119" t="s">
        <v>146</v>
      </c>
      <c r="L374" s="28"/>
      <c r="M374" s="124" t="s">
        <v>19</v>
      </c>
      <c r="N374" s="125" t="s">
        <v>40</v>
      </c>
      <c r="P374" s="126">
        <f>O374*H374</f>
        <v>0</v>
      </c>
      <c r="Q374" s="126">
        <v>0</v>
      </c>
      <c r="R374" s="126">
        <f>Q374*H374</f>
        <v>0</v>
      </c>
      <c r="S374" s="126">
        <v>0</v>
      </c>
      <c r="T374" s="127">
        <f>S374*H374</f>
        <v>0</v>
      </c>
      <c r="AR374" s="128" t="s">
        <v>147</v>
      </c>
      <c r="AT374" s="128" t="s">
        <v>142</v>
      </c>
      <c r="AU374" s="128" t="s">
        <v>77</v>
      </c>
      <c r="AY374" s="13" t="s">
        <v>141</v>
      </c>
      <c r="BE374" s="129">
        <f>IF(N374="základní",J374,0)</f>
        <v>0</v>
      </c>
      <c r="BF374" s="129">
        <f>IF(N374="snížená",J374,0)</f>
        <v>0</v>
      </c>
      <c r="BG374" s="129">
        <f>IF(N374="zákl. přenesená",J374,0)</f>
        <v>0</v>
      </c>
      <c r="BH374" s="129">
        <f>IF(N374="sníž. přenesená",J374,0)</f>
        <v>0</v>
      </c>
      <c r="BI374" s="129">
        <f>IF(N374="nulová",J374,0)</f>
        <v>0</v>
      </c>
      <c r="BJ374" s="13" t="s">
        <v>77</v>
      </c>
      <c r="BK374" s="129">
        <f>ROUND(I374*H374,2)</f>
        <v>0</v>
      </c>
      <c r="BL374" s="13" t="s">
        <v>147</v>
      </c>
      <c r="BM374" s="128" t="s">
        <v>789</v>
      </c>
    </row>
    <row r="375" spans="2:65" s="1" customFormat="1" ht="19.5">
      <c r="B375" s="28"/>
      <c r="D375" s="130" t="s">
        <v>148</v>
      </c>
      <c r="F375" s="131" t="s">
        <v>254</v>
      </c>
      <c r="I375" s="132"/>
      <c r="L375" s="28"/>
      <c r="M375" s="133"/>
      <c r="T375" s="49"/>
      <c r="AT375" s="13" t="s">
        <v>148</v>
      </c>
      <c r="AU375" s="13" t="s">
        <v>77</v>
      </c>
    </row>
    <row r="376" spans="2:65" s="1" customFormat="1" ht="19.5">
      <c r="B376" s="28"/>
      <c r="D376" s="130" t="s">
        <v>150</v>
      </c>
      <c r="F376" s="134" t="s">
        <v>151</v>
      </c>
      <c r="I376" s="132"/>
      <c r="L376" s="28"/>
      <c r="M376" s="133"/>
      <c r="T376" s="49"/>
      <c r="AT376" s="13" t="s">
        <v>150</v>
      </c>
      <c r="AU376" s="13" t="s">
        <v>77</v>
      </c>
    </row>
    <row r="377" spans="2:65" s="1" customFormat="1" ht="29.25">
      <c r="B377" s="28"/>
      <c r="D377" s="130" t="s">
        <v>152</v>
      </c>
      <c r="F377" s="134" t="s">
        <v>790</v>
      </c>
      <c r="I377" s="132"/>
      <c r="L377" s="28"/>
      <c r="M377" s="133"/>
      <c r="T377" s="49"/>
      <c r="AT377" s="13" t="s">
        <v>152</v>
      </c>
      <c r="AU377" s="13" t="s">
        <v>77</v>
      </c>
    </row>
    <row r="378" spans="2:65" s="1" customFormat="1" ht="16.5" customHeight="1">
      <c r="B378" s="28"/>
      <c r="C378" s="117" t="s">
        <v>390</v>
      </c>
      <c r="D378" s="117" t="s">
        <v>142</v>
      </c>
      <c r="E378" s="118" t="s">
        <v>791</v>
      </c>
      <c r="F378" s="119" t="s">
        <v>792</v>
      </c>
      <c r="G378" s="120" t="s">
        <v>253</v>
      </c>
      <c r="H378" s="121">
        <v>847</v>
      </c>
      <c r="I378" s="122"/>
      <c r="J378" s="123">
        <f>ROUND(I378*H378,2)</f>
        <v>0</v>
      </c>
      <c r="K378" s="119" t="s">
        <v>146</v>
      </c>
      <c r="L378" s="28"/>
      <c r="M378" s="124" t="s">
        <v>19</v>
      </c>
      <c r="N378" s="125" t="s">
        <v>40</v>
      </c>
      <c r="P378" s="126">
        <f>O378*H378</f>
        <v>0</v>
      </c>
      <c r="Q378" s="126">
        <v>0</v>
      </c>
      <c r="R378" s="126">
        <f>Q378*H378</f>
        <v>0</v>
      </c>
      <c r="S378" s="126">
        <v>0</v>
      </c>
      <c r="T378" s="127">
        <f>S378*H378</f>
        <v>0</v>
      </c>
      <c r="AR378" s="128" t="s">
        <v>147</v>
      </c>
      <c r="AT378" s="128" t="s">
        <v>142</v>
      </c>
      <c r="AU378" s="128" t="s">
        <v>77</v>
      </c>
      <c r="AY378" s="13" t="s">
        <v>141</v>
      </c>
      <c r="BE378" s="129">
        <f>IF(N378="základní",J378,0)</f>
        <v>0</v>
      </c>
      <c r="BF378" s="129">
        <f>IF(N378="snížená",J378,0)</f>
        <v>0</v>
      </c>
      <c r="BG378" s="129">
        <f>IF(N378="zákl. přenesená",J378,0)</f>
        <v>0</v>
      </c>
      <c r="BH378" s="129">
        <f>IF(N378="sníž. přenesená",J378,0)</f>
        <v>0</v>
      </c>
      <c r="BI378" s="129">
        <f>IF(N378="nulová",J378,0)</f>
        <v>0</v>
      </c>
      <c r="BJ378" s="13" t="s">
        <v>77</v>
      </c>
      <c r="BK378" s="129">
        <f>ROUND(I378*H378,2)</f>
        <v>0</v>
      </c>
      <c r="BL378" s="13" t="s">
        <v>147</v>
      </c>
      <c r="BM378" s="128" t="s">
        <v>793</v>
      </c>
    </row>
    <row r="379" spans="2:65" s="1" customFormat="1" ht="19.5">
      <c r="B379" s="28"/>
      <c r="D379" s="130" t="s">
        <v>148</v>
      </c>
      <c r="F379" s="131" t="s">
        <v>794</v>
      </c>
      <c r="I379" s="132"/>
      <c r="L379" s="28"/>
      <c r="M379" s="133"/>
      <c r="T379" s="49"/>
      <c r="AT379" s="13" t="s">
        <v>148</v>
      </c>
      <c r="AU379" s="13" t="s">
        <v>77</v>
      </c>
    </row>
    <row r="380" spans="2:65" s="1" customFormat="1" ht="19.5">
      <c r="B380" s="28"/>
      <c r="D380" s="130" t="s">
        <v>150</v>
      </c>
      <c r="F380" s="134" t="s">
        <v>795</v>
      </c>
      <c r="I380" s="132"/>
      <c r="L380" s="28"/>
      <c r="M380" s="133"/>
      <c r="T380" s="49"/>
      <c r="AT380" s="13" t="s">
        <v>150</v>
      </c>
      <c r="AU380" s="13" t="s">
        <v>77</v>
      </c>
    </row>
    <row r="381" spans="2:65" s="1" customFormat="1" ht="29.25">
      <c r="B381" s="28"/>
      <c r="D381" s="130" t="s">
        <v>152</v>
      </c>
      <c r="F381" s="134" t="s">
        <v>796</v>
      </c>
      <c r="I381" s="132"/>
      <c r="L381" s="28"/>
      <c r="M381" s="133"/>
      <c r="T381" s="49"/>
      <c r="AT381" s="13" t="s">
        <v>152</v>
      </c>
      <c r="AU381" s="13" t="s">
        <v>77</v>
      </c>
    </row>
    <row r="382" spans="2:65" s="1" customFormat="1" ht="16.5" customHeight="1">
      <c r="B382" s="28"/>
      <c r="C382" s="117" t="s">
        <v>797</v>
      </c>
      <c r="D382" s="117" t="s">
        <v>142</v>
      </c>
      <c r="E382" s="118" t="s">
        <v>798</v>
      </c>
      <c r="F382" s="119" t="s">
        <v>799</v>
      </c>
      <c r="G382" s="120" t="s">
        <v>258</v>
      </c>
      <c r="H382" s="121">
        <v>162.27000000000001</v>
      </c>
      <c r="I382" s="122"/>
      <c r="J382" s="123">
        <f>ROUND(I382*H382,2)</f>
        <v>0</v>
      </c>
      <c r="K382" s="119" t="s">
        <v>146</v>
      </c>
      <c r="L382" s="28"/>
      <c r="M382" s="124" t="s">
        <v>19</v>
      </c>
      <c r="N382" s="125" t="s">
        <v>40</v>
      </c>
      <c r="P382" s="126">
        <f>O382*H382</f>
        <v>0</v>
      </c>
      <c r="Q382" s="126">
        <v>0</v>
      </c>
      <c r="R382" s="126">
        <f>Q382*H382</f>
        <v>0</v>
      </c>
      <c r="S382" s="126">
        <v>0</v>
      </c>
      <c r="T382" s="127">
        <f>S382*H382</f>
        <v>0</v>
      </c>
      <c r="AR382" s="128" t="s">
        <v>147</v>
      </c>
      <c r="AT382" s="128" t="s">
        <v>142</v>
      </c>
      <c r="AU382" s="128" t="s">
        <v>77</v>
      </c>
      <c r="AY382" s="13" t="s">
        <v>141</v>
      </c>
      <c r="BE382" s="129">
        <f>IF(N382="základní",J382,0)</f>
        <v>0</v>
      </c>
      <c r="BF382" s="129">
        <f>IF(N382="snížená",J382,0)</f>
        <v>0</v>
      </c>
      <c r="BG382" s="129">
        <f>IF(N382="zákl. přenesená",J382,0)</f>
        <v>0</v>
      </c>
      <c r="BH382" s="129">
        <f>IF(N382="sníž. přenesená",J382,0)</f>
        <v>0</v>
      </c>
      <c r="BI382" s="129">
        <f>IF(N382="nulová",J382,0)</f>
        <v>0</v>
      </c>
      <c r="BJ382" s="13" t="s">
        <v>77</v>
      </c>
      <c r="BK382" s="129">
        <f>ROUND(I382*H382,2)</f>
        <v>0</v>
      </c>
      <c r="BL382" s="13" t="s">
        <v>147</v>
      </c>
      <c r="BM382" s="128" t="s">
        <v>800</v>
      </c>
    </row>
    <row r="383" spans="2:65" s="1" customFormat="1" ht="19.5">
      <c r="B383" s="28"/>
      <c r="D383" s="130" t="s">
        <v>148</v>
      </c>
      <c r="F383" s="131" t="s">
        <v>801</v>
      </c>
      <c r="I383" s="132"/>
      <c r="L383" s="28"/>
      <c r="M383" s="133"/>
      <c r="T383" s="49"/>
      <c r="AT383" s="13" t="s">
        <v>148</v>
      </c>
      <c r="AU383" s="13" t="s">
        <v>77</v>
      </c>
    </row>
    <row r="384" spans="2:65" s="1" customFormat="1" ht="19.5">
      <c r="B384" s="28"/>
      <c r="D384" s="130" t="s">
        <v>150</v>
      </c>
      <c r="F384" s="134" t="s">
        <v>802</v>
      </c>
      <c r="I384" s="132"/>
      <c r="L384" s="28"/>
      <c r="M384" s="133"/>
      <c r="T384" s="49"/>
      <c r="AT384" s="13" t="s">
        <v>150</v>
      </c>
      <c r="AU384" s="13" t="s">
        <v>77</v>
      </c>
    </row>
    <row r="385" spans="2:65" s="1" customFormat="1" ht="29.25">
      <c r="B385" s="28"/>
      <c r="D385" s="130" t="s">
        <v>152</v>
      </c>
      <c r="F385" s="134" t="s">
        <v>803</v>
      </c>
      <c r="I385" s="132"/>
      <c r="L385" s="28"/>
      <c r="M385" s="133"/>
      <c r="T385" s="49"/>
      <c r="AT385" s="13" t="s">
        <v>152</v>
      </c>
      <c r="AU385" s="13" t="s">
        <v>77</v>
      </c>
    </row>
    <row r="386" spans="2:65" s="1" customFormat="1" ht="16.5" customHeight="1">
      <c r="B386" s="28"/>
      <c r="C386" s="117" t="s">
        <v>393</v>
      </c>
      <c r="D386" s="117" t="s">
        <v>142</v>
      </c>
      <c r="E386" s="118" t="s">
        <v>804</v>
      </c>
      <c r="F386" s="119" t="s">
        <v>805</v>
      </c>
      <c r="G386" s="120" t="s">
        <v>258</v>
      </c>
      <c r="H386" s="121">
        <v>55.86</v>
      </c>
      <c r="I386" s="122"/>
      <c r="J386" s="123">
        <f>ROUND(I386*H386,2)</f>
        <v>0</v>
      </c>
      <c r="K386" s="119" t="s">
        <v>146</v>
      </c>
      <c r="L386" s="28"/>
      <c r="M386" s="124" t="s">
        <v>19</v>
      </c>
      <c r="N386" s="125" t="s">
        <v>40</v>
      </c>
      <c r="P386" s="126">
        <f>O386*H386</f>
        <v>0</v>
      </c>
      <c r="Q386" s="126">
        <v>0</v>
      </c>
      <c r="R386" s="126">
        <f>Q386*H386</f>
        <v>0</v>
      </c>
      <c r="S386" s="126">
        <v>0</v>
      </c>
      <c r="T386" s="127">
        <f>S386*H386</f>
        <v>0</v>
      </c>
      <c r="AR386" s="128" t="s">
        <v>147</v>
      </c>
      <c r="AT386" s="128" t="s">
        <v>142</v>
      </c>
      <c r="AU386" s="128" t="s">
        <v>77</v>
      </c>
      <c r="AY386" s="13" t="s">
        <v>141</v>
      </c>
      <c r="BE386" s="129">
        <f>IF(N386="základní",J386,0)</f>
        <v>0</v>
      </c>
      <c r="BF386" s="129">
        <f>IF(N386="snížená",J386,0)</f>
        <v>0</v>
      </c>
      <c r="BG386" s="129">
        <f>IF(N386="zákl. přenesená",J386,0)</f>
        <v>0</v>
      </c>
      <c r="BH386" s="129">
        <f>IF(N386="sníž. přenesená",J386,0)</f>
        <v>0</v>
      </c>
      <c r="BI386" s="129">
        <f>IF(N386="nulová",J386,0)</f>
        <v>0</v>
      </c>
      <c r="BJ386" s="13" t="s">
        <v>77</v>
      </c>
      <c r="BK386" s="129">
        <f>ROUND(I386*H386,2)</f>
        <v>0</v>
      </c>
      <c r="BL386" s="13" t="s">
        <v>147</v>
      </c>
      <c r="BM386" s="128" t="s">
        <v>806</v>
      </c>
    </row>
    <row r="387" spans="2:65" s="1" customFormat="1" ht="11.25">
      <c r="B387" s="28"/>
      <c r="D387" s="130" t="s">
        <v>148</v>
      </c>
      <c r="F387" s="131" t="s">
        <v>807</v>
      </c>
      <c r="I387" s="132"/>
      <c r="L387" s="28"/>
      <c r="M387" s="133"/>
      <c r="T387" s="49"/>
      <c r="AT387" s="13" t="s">
        <v>148</v>
      </c>
      <c r="AU387" s="13" t="s">
        <v>77</v>
      </c>
    </row>
    <row r="388" spans="2:65" s="1" customFormat="1" ht="19.5">
      <c r="B388" s="28"/>
      <c r="D388" s="130" t="s">
        <v>150</v>
      </c>
      <c r="F388" s="134" t="s">
        <v>802</v>
      </c>
      <c r="I388" s="132"/>
      <c r="L388" s="28"/>
      <c r="M388" s="133"/>
      <c r="T388" s="49"/>
      <c r="AT388" s="13" t="s">
        <v>150</v>
      </c>
      <c r="AU388" s="13" t="s">
        <v>77</v>
      </c>
    </row>
    <row r="389" spans="2:65" s="1" customFormat="1" ht="29.25">
      <c r="B389" s="28"/>
      <c r="D389" s="130" t="s">
        <v>152</v>
      </c>
      <c r="F389" s="134" t="s">
        <v>808</v>
      </c>
      <c r="I389" s="132"/>
      <c r="L389" s="28"/>
      <c r="M389" s="133"/>
      <c r="T389" s="49"/>
      <c r="AT389" s="13" t="s">
        <v>152</v>
      </c>
      <c r="AU389" s="13" t="s">
        <v>77</v>
      </c>
    </row>
    <row r="390" spans="2:65" s="1" customFormat="1" ht="16.5" customHeight="1">
      <c r="B390" s="28"/>
      <c r="C390" s="117" t="s">
        <v>809</v>
      </c>
      <c r="D390" s="117" t="s">
        <v>142</v>
      </c>
      <c r="E390" s="118" t="s">
        <v>810</v>
      </c>
      <c r="F390" s="119" t="s">
        <v>811</v>
      </c>
      <c r="G390" s="120" t="s">
        <v>258</v>
      </c>
      <c r="H390" s="121">
        <v>148.5</v>
      </c>
      <c r="I390" s="122"/>
      <c r="J390" s="123">
        <f>ROUND(I390*H390,2)</f>
        <v>0</v>
      </c>
      <c r="K390" s="119" t="s">
        <v>146</v>
      </c>
      <c r="L390" s="28"/>
      <c r="M390" s="124" t="s">
        <v>19</v>
      </c>
      <c r="N390" s="125" t="s">
        <v>40</v>
      </c>
      <c r="P390" s="126">
        <f>O390*H390</f>
        <v>0</v>
      </c>
      <c r="Q390" s="126">
        <v>0</v>
      </c>
      <c r="R390" s="126">
        <f>Q390*H390</f>
        <v>0</v>
      </c>
      <c r="S390" s="126">
        <v>0</v>
      </c>
      <c r="T390" s="127">
        <f>S390*H390</f>
        <v>0</v>
      </c>
      <c r="AR390" s="128" t="s">
        <v>147</v>
      </c>
      <c r="AT390" s="128" t="s">
        <v>142</v>
      </c>
      <c r="AU390" s="128" t="s">
        <v>77</v>
      </c>
      <c r="AY390" s="13" t="s">
        <v>141</v>
      </c>
      <c r="BE390" s="129">
        <f>IF(N390="základní",J390,0)</f>
        <v>0</v>
      </c>
      <c r="BF390" s="129">
        <f>IF(N390="snížená",J390,0)</f>
        <v>0</v>
      </c>
      <c r="BG390" s="129">
        <f>IF(N390="zákl. přenesená",J390,0)</f>
        <v>0</v>
      </c>
      <c r="BH390" s="129">
        <f>IF(N390="sníž. přenesená",J390,0)</f>
        <v>0</v>
      </c>
      <c r="BI390" s="129">
        <f>IF(N390="nulová",J390,0)</f>
        <v>0</v>
      </c>
      <c r="BJ390" s="13" t="s">
        <v>77</v>
      </c>
      <c r="BK390" s="129">
        <f>ROUND(I390*H390,2)</f>
        <v>0</v>
      </c>
      <c r="BL390" s="13" t="s">
        <v>147</v>
      </c>
      <c r="BM390" s="128" t="s">
        <v>812</v>
      </c>
    </row>
    <row r="391" spans="2:65" s="1" customFormat="1" ht="19.5">
      <c r="B391" s="28"/>
      <c r="D391" s="130" t="s">
        <v>148</v>
      </c>
      <c r="F391" s="131" t="s">
        <v>813</v>
      </c>
      <c r="I391" s="132"/>
      <c r="L391" s="28"/>
      <c r="M391" s="133"/>
      <c r="T391" s="49"/>
      <c r="AT391" s="13" t="s">
        <v>148</v>
      </c>
      <c r="AU391" s="13" t="s">
        <v>77</v>
      </c>
    </row>
    <row r="392" spans="2:65" s="1" customFormat="1" ht="29.25">
      <c r="B392" s="28"/>
      <c r="D392" s="130" t="s">
        <v>150</v>
      </c>
      <c r="F392" s="134" t="s">
        <v>814</v>
      </c>
      <c r="I392" s="132"/>
      <c r="L392" s="28"/>
      <c r="M392" s="133"/>
      <c r="T392" s="49"/>
      <c r="AT392" s="13" t="s">
        <v>150</v>
      </c>
      <c r="AU392" s="13" t="s">
        <v>77</v>
      </c>
    </row>
    <row r="393" spans="2:65" s="1" customFormat="1" ht="29.25">
      <c r="B393" s="28"/>
      <c r="D393" s="130" t="s">
        <v>152</v>
      </c>
      <c r="F393" s="134" t="s">
        <v>815</v>
      </c>
      <c r="I393" s="132"/>
      <c r="L393" s="28"/>
      <c r="M393" s="133"/>
      <c r="T393" s="49"/>
      <c r="AT393" s="13" t="s">
        <v>152</v>
      </c>
      <c r="AU393" s="13" t="s">
        <v>77</v>
      </c>
    </row>
    <row r="394" spans="2:65" s="1" customFormat="1" ht="16.5" customHeight="1">
      <c r="B394" s="28"/>
      <c r="C394" s="117" t="s">
        <v>397</v>
      </c>
      <c r="D394" s="117" t="s">
        <v>142</v>
      </c>
      <c r="E394" s="118" t="s">
        <v>816</v>
      </c>
      <c r="F394" s="119" t="s">
        <v>817</v>
      </c>
      <c r="G394" s="120" t="s">
        <v>174</v>
      </c>
      <c r="H394" s="121">
        <v>190</v>
      </c>
      <c r="I394" s="122"/>
      <c r="J394" s="123">
        <f>ROUND(I394*H394,2)</f>
        <v>0</v>
      </c>
      <c r="K394" s="119" t="s">
        <v>146</v>
      </c>
      <c r="L394" s="28"/>
      <c r="M394" s="124" t="s">
        <v>19</v>
      </c>
      <c r="N394" s="125" t="s">
        <v>40</v>
      </c>
      <c r="P394" s="126">
        <f>O394*H394</f>
        <v>0</v>
      </c>
      <c r="Q394" s="126">
        <v>0</v>
      </c>
      <c r="R394" s="126">
        <f>Q394*H394</f>
        <v>0</v>
      </c>
      <c r="S394" s="126">
        <v>0</v>
      </c>
      <c r="T394" s="127">
        <f>S394*H394</f>
        <v>0</v>
      </c>
      <c r="AR394" s="128" t="s">
        <v>147</v>
      </c>
      <c r="AT394" s="128" t="s">
        <v>142</v>
      </c>
      <c r="AU394" s="128" t="s">
        <v>77</v>
      </c>
      <c r="AY394" s="13" t="s">
        <v>141</v>
      </c>
      <c r="BE394" s="129">
        <f>IF(N394="základní",J394,0)</f>
        <v>0</v>
      </c>
      <c r="BF394" s="129">
        <f>IF(N394="snížená",J394,0)</f>
        <v>0</v>
      </c>
      <c r="BG394" s="129">
        <f>IF(N394="zákl. přenesená",J394,0)</f>
        <v>0</v>
      </c>
      <c r="BH394" s="129">
        <f>IF(N394="sníž. přenesená",J394,0)</f>
        <v>0</v>
      </c>
      <c r="BI394" s="129">
        <f>IF(N394="nulová",J394,0)</f>
        <v>0</v>
      </c>
      <c r="BJ394" s="13" t="s">
        <v>77</v>
      </c>
      <c r="BK394" s="129">
        <f>ROUND(I394*H394,2)</f>
        <v>0</v>
      </c>
      <c r="BL394" s="13" t="s">
        <v>147</v>
      </c>
      <c r="BM394" s="128" t="s">
        <v>818</v>
      </c>
    </row>
    <row r="395" spans="2:65" s="1" customFormat="1" ht="19.5">
      <c r="B395" s="28"/>
      <c r="D395" s="130" t="s">
        <v>148</v>
      </c>
      <c r="F395" s="131" t="s">
        <v>819</v>
      </c>
      <c r="I395" s="132"/>
      <c r="L395" s="28"/>
      <c r="M395" s="133"/>
      <c r="T395" s="49"/>
      <c r="AT395" s="13" t="s">
        <v>148</v>
      </c>
      <c r="AU395" s="13" t="s">
        <v>77</v>
      </c>
    </row>
    <row r="396" spans="2:65" s="1" customFormat="1" ht="29.25">
      <c r="B396" s="28"/>
      <c r="D396" s="130" t="s">
        <v>150</v>
      </c>
      <c r="F396" s="134" t="s">
        <v>820</v>
      </c>
      <c r="I396" s="132"/>
      <c r="L396" s="28"/>
      <c r="M396" s="133"/>
      <c r="T396" s="49"/>
      <c r="AT396" s="13" t="s">
        <v>150</v>
      </c>
      <c r="AU396" s="13" t="s">
        <v>77</v>
      </c>
    </row>
    <row r="397" spans="2:65" s="1" customFormat="1" ht="29.25">
      <c r="B397" s="28"/>
      <c r="D397" s="130" t="s">
        <v>152</v>
      </c>
      <c r="F397" s="134" t="s">
        <v>821</v>
      </c>
      <c r="I397" s="132"/>
      <c r="L397" s="28"/>
      <c r="M397" s="133"/>
      <c r="T397" s="49"/>
      <c r="AT397" s="13" t="s">
        <v>152</v>
      </c>
      <c r="AU397" s="13" t="s">
        <v>77</v>
      </c>
    </row>
    <row r="398" spans="2:65" s="1" customFormat="1" ht="16.5" customHeight="1">
      <c r="B398" s="28"/>
      <c r="C398" s="117" t="s">
        <v>822</v>
      </c>
      <c r="D398" s="117" t="s">
        <v>142</v>
      </c>
      <c r="E398" s="118" t="s">
        <v>823</v>
      </c>
      <c r="F398" s="119" t="s">
        <v>824</v>
      </c>
      <c r="G398" s="120" t="s">
        <v>243</v>
      </c>
      <c r="H398" s="121">
        <v>1</v>
      </c>
      <c r="I398" s="122"/>
      <c r="J398" s="123">
        <f>ROUND(I398*H398,2)</f>
        <v>0</v>
      </c>
      <c r="K398" s="119" t="s">
        <v>19</v>
      </c>
      <c r="L398" s="28"/>
      <c r="M398" s="124" t="s">
        <v>19</v>
      </c>
      <c r="N398" s="125" t="s">
        <v>40</v>
      </c>
      <c r="P398" s="126">
        <f>O398*H398</f>
        <v>0</v>
      </c>
      <c r="Q398" s="126">
        <v>0</v>
      </c>
      <c r="R398" s="126">
        <f>Q398*H398</f>
        <v>0</v>
      </c>
      <c r="S398" s="126">
        <v>0</v>
      </c>
      <c r="T398" s="127">
        <f>S398*H398</f>
        <v>0</v>
      </c>
      <c r="AR398" s="128" t="s">
        <v>147</v>
      </c>
      <c r="AT398" s="128" t="s">
        <v>142</v>
      </c>
      <c r="AU398" s="128" t="s">
        <v>77</v>
      </c>
      <c r="AY398" s="13" t="s">
        <v>141</v>
      </c>
      <c r="BE398" s="129">
        <f>IF(N398="základní",J398,0)</f>
        <v>0</v>
      </c>
      <c r="BF398" s="129">
        <f>IF(N398="snížená",J398,0)</f>
        <v>0</v>
      </c>
      <c r="BG398" s="129">
        <f>IF(N398="zákl. přenesená",J398,0)</f>
        <v>0</v>
      </c>
      <c r="BH398" s="129">
        <f>IF(N398="sníž. přenesená",J398,0)</f>
        <v>0</v>
      </c>
      <c r="BI398" s="129">
        <f>IF(N398="nulová",J398,0)</f>
        <v>0</v>
      </c>
      <c r="BJ398" s="13" t="s">
        <v>77</v>
      </c>
      <c r="BK398" s="129">
        <f>ROUND(I398*H398,2)</f>
        <v>0</v>
      </c>
      <c r="BL398" s="13" t="s">
        <v>147</v>
      </c>
      <c r="BM398" s="128" t="s">
        <v>825</v>
      </c>
    </row>
    <row r="399" spans="2:65" s="1" customFormat="1" ht="11.25">
      <c r="B399" s="28"/>
      <c r="D399" s="130" t="s">
        <v>148</v>
      </c>
      <c r="F399" s="131" t="s">
        <v>824</v>
      </c>
      <c r="I399" s="132"/>
      <c r="L399" s="28"/>
      <c r="M399" s="133"/>
      <c r="T399" s="49"/>
      <c r="AT399" s="13" t="s">
        <v>148</v>
      </c>
      <c r="AU399" s="13" t="s">
        <v>77</v>
      </c>
    </row>
    <row r="400" spans="2:65" s="1" customFormat="1" ht="29.25">
      <c r="B400" s="28"/>
      <c r="D400" s="130" t="s">
        <v>152</v>
      </c>
      <c r="F400" s="134" t="s">
        <v>826</v>
      </c>
      <c r="I400" s="132"/>
      <c r="L400" s="28"/>
      <c r="M400" s="133"/>
      <c r="T400" s="49"/>
      <c r="AT400" s="13" t="s">
        <v>152</v>
      </c>
      <c r="AU400" s="13" t="s">
        <v>77</v>
      </c>
    </row>
    <row r="401" spans="2:65" s="1" customFormat="1" ht="16.5" customHeight="1">
      <c r="B401" s="28"/>
      <c r="C401" s="117" t="s">
        <v>400</v>
      </c>
      <c r="D401" s="117" t="s">
        <v>142</v>
      </c>
      <c r="E401" s="118" t="s">
        <v>827</v>
      </c>
      <c r="F401" s="119" t="s">
        <v>828</v>
      </c>
      <c r="G401" s="120" t="s">
        <v>243</v>
      </c>
      <c r="H401" s="121">
        <v>1</v>
      </c>
      <c r="I401" s="122"/>
      <c r="J401" s="123">
        <f>ROUND(I401*H401,2)</f>
        <v>0</v>
      </c>
      <c r="K401" s="119" t="s">
        <v>19</v>
      </c>
      <c r="L401" s="28"/>
      <c r="M401" s="124" t="s">
        <v>19</v>
      </c>
      <c r="N401" s="125" t="s">
        <v>40</v>
      </c>
      <c r="P401" s="126">
        <f>O401*H401</f>
        <v>0</v>
      </c>
      <c r="Q401" s="126">
        <v>0</v>
      </c>
      <c r="R401" s="126">
        <f>Q401*H401</f>
        <v>0</v>
      </c>
      <c r="S401" s="126">
        <v>0</v>
      </c>
      <c r="T401" s="127">
        <f>S401*H401</f>
        <v>0</v>
      </c>
      <c r="AR401" s="128" t="s">
        <v>147</v>
      </c>
      <c r="AT401" s="128" t="s">
        <v>142</v>
      </c>
      <c r="AU401" s="128" t="s">
        <v>77</v>
      </c>
      <c r="AY401" s="13" t="s">
        <v>141</v>
      </c>
      <c r="BE401" s="129">
        <f>IF(N401="základní",J401,0)</f>
        <v>0</v>
      </c>
      <c r="BF401" s="129">
        <f>IF(N401="snížená",J401,0)</f>
        <v>0</v>
      </c>
      <c r="BG401" s="129">
        <f>IF(N401="zákl. přenesená",J401,0)</f>
        <v>0</v>
      </c>
      <c r="BH401" s="129">
        <f>IF(N401="sníž. přenesená",J401,0)</f>
        <v>0</v>
      </c>
      <c r="BI401" s="129">
        <f>IF(N401="nulová",J401,0)</f>
        <v>0</v>
      </c>
      <c r="BJ401" s="13" t="s">
        <v>77</v>
      </c>
      <c r="BK401" s="129">
        <f>ROUND(I401*H401,2)</f>
        <v>0</v>
      </c>
      <c r="BL401" s="13" t="s">
        <v>147</v>
      </c>
      <c r="BM401" s="128" t="s">
        <v>829</v>
      </c>
    </row>
    <row r="402" spans="2:65" s="1" customFormat="1" ht="11.25">
      <c r="B402" s="28"/>
      <c r="D402" s="130" t="s">
        <v>148</v>
      </c>
      <c r="F402" s="131" t="s">
        <v>828</v>
      </c>
      <c r="I402" s="132"/>
      <c r="L402" s="28"/>
      <c r="M402" s="133"/>
      <c r="T402" s="49"/>
      <c r="AT402" s="13" t="s">
        <v>148</v>
      </c>
      <c r="AU402" s="13" t="s">
        <v>77</v>
      </c>
    </row>
    <row r="403" spans="2:65" s="1" customFormat="1" ht="29.25">
      <c r="B403" s="28"/>
      <c r="D403" s="130" t="s">
        <v>152</v>
      </c>
      <c r="F403" s="134" t="s">
        <v>826</v>
      </c>
      <c r="I403" s="132"/>
      <c r="L403" s="28"/>
      <c r="M403" s="133"/>
      <c r="T403" s="49"/>
      <c r="AT403" s="13" t="s">
        <v>152</v>
      </c>
      <c r="AU403" s="13" t="s">
        <v>77</v>
      </c>
    </row>
    <row r="404" spans="2:65" s="1" customFormat="1" ht="16.5" customHeight="1">
      <c r="B404" s="28"/>
      <c r="C404" s="117" t="s">
        <v>830</v>
      </c>
      <c r="D404" s="117" t="s">
        <v>142</v>
      </c>
      <c r="E404" s="118" t="s">
        <v>831</v>
      </c>
      <c r="F404" s="119" t="s">
        <v>832</v>
      </c>
      <c r="G404" s="120" t="s">
        <v>243</v>
      </c>
      <c r="H404" s="121">
        <v>8</v>
      </c>
      <c r="I404" s="122"/>
      <c r="J404" s="123">
        <f>ROUND(I404*H404,2)</f>
        <v>0</v>
      </c>
      <c r="K404" s="119" t="s">
        <v>19</v>
      </c>
      <c r="L404" s="28"/>
      <c r="M404" s="124" t="s">
        <v>19</v>
      </c>
      <c r="N404" s="125" t="s">
        <v>40</v>
      </c>
      <c r="P404" s="126">
        <f>O404*H404</f>
        <v>0</v>
      </c>
      <c r="Q404" s="126">
        <v>0</v>
      </c>
      <c r="R404" s="126">
        <f>Q404*H404</f>
        <v>0</v>
      </c>
      <c r="S404" s="126">
        <v>0</v>
      </c>
      <c r="T404" s="127">
        <f>S404*H404</f>
        <v>0</v>
      </c>
      <c r="AR404" s="128" t="s">
        <v>147</v>
      </c>
      <c r="AT404" s="128" t="s">
        <v>142</v>
      </c>
      <c r="AU404" s="128" t="s">
        <v>77</v>
      </c>
      <c r="AY404" s="13" t="s">
        <v>141</v>
      </c>
      <c r="BE404" s="129">
        <f>IF(N404="základní",J404,0)</f>
        <v>0</v>
      </c>
      <c r="BF404" s="129">
        <f>IF(N404="snížená",J404,0)</f>
        <v>0</v>
      </c>
      <c r="BG404" s="129">
        <f>IF(N404="zákl. přenesená",J404,0)</f>
        <v>0</v>
      </c>
      <c r="BH404" s="129">
        <f>IF(N404="sníž. přenesená",J404,0)</f>
        <v>0</v>
      </c>
      <c r="BI404" s="129">
        <f>IF(N404="nulová",J404,0)</f>
        <v>0</v>
      </c>
      <c r="BJ404" s="13" t="s">
        <v>77</v>
      </c>
      <c r="BK404" s="129">
        <f>ROUND(I404*H404,2)</f>
        <v>0</v>
      </c>
      <c r="BL404" s="13" t="s">
        <v>147</v>
      </c>
      <c r="BM404" s="128" t="s">
        <v>833</v>
      </c>
    </row>
    <row r="405" spans="2:65" s="1" customFormat="1" ht="11.25">
      <c r="B405" s="28"/>
      <c r="D405" s="130" t="s">
        <v>148</v>
      </c>
      <c r="F405" s="131" t="s">
        <v>832</v>
      </c>
      <c r="I405" s="132"/>
      <c r="L405" s="28"/>
      <c r="M405" s="133"/>
      <c r="T405" s="49"/>
      <c r="AT405" s="13" t="s">
        <v>148</v>
      </c>
      <c r="AU405" s="13" t="s">
        <v>77</v>
      </c>
    </row>
    <row r="406" spans="2:65" s="1" customFormat="1" ht="29.25">
      <c r="B406" s="28"/>
      <c r="D406" s="130" t="s">
        <v>152</v>
      </c>
      <c r="F406" s="134" t="s">
        <v>540</v>
      </c>
      <c r="I406" s="132"/>
      <c r="L406" s="28"/>
      <c r="M406" s="133"/>
      <c r="T406" s="49"/>
      <c r="AT406" s="13" t="s">
        <v>152</v>
      </c>
      <c r="AU406" s="13" t="s">
        <v>77</v>
      </c>
    </row>
    <row r="407" spans="2:65" s="1" customFormat="1" ht="16.5" customHeight="1">
      <c r="B407" s="28"/>
      <c r="C407" s="117" t="s">
        <v>404</v>
      </c>
      <c r="D407" s="117" t="s">
        <v>142</v>
      </c>
      <c r="E407" s="118" t="s">
        <v>229</v>
      </c>
      <c r="F407" s="119" t="s">
        <v>834</v>
      </c>
      <c r="G407" s="120" t="s">
        <v>243</v>
      </c>
      <c r="H407" s="121">
        <v>4</v>
      </c>
      <c r="I407" s="122"/>
      <c r="J407" s="123">
        <f>ROUND(I407*H407,2)</f>
        <v>0</v>
      </c>
      <c r="K407" s="119" t="s">
        <v>542</v>
      </c>
      <c r="L407" s="28"/>
      <c r="M407" s="124" t="s">
        <v>19</v>
      </c>
      <c r="N407" s="125" t="s">
        <v>40</v>
      </c>
      <c r="P407" s="126">
        <f>O407*H407</f>
        <v>0</v>
      </c>
      <c r="Q407" s="126">
        <v>0</v>
      </c>
      <c r="R407" s="126">
        <f>Q407*H407</f>
        <v>0</v>
      </c>
      <c r="S407" s="126">
        <v>0</v>
      </c>
      <c r="T407" s="127">
        <f>S407*H407</f>
        <v>0</v>
      </c>
      <c r="AR407" s="128" t="s">
        <v>147</v>
      </c>
      <c r="AT407" s="128" t="s">
        <v>142</v>
      </c>
      <c r="AU407" s="128" t="s">
        <v>77</v>
      </c>
      <c r="AY407" s="13" t="s">
        <v>141</v>
      </c>
      <c r="BE407" s="129">
        <f>IF(N407="základní",J407,0)</f>
        <v>0</v>
      </c>
      <c r="BF407" s="129">
        <f>IF(N407="snížená",J407,0)</f>
        <v>0</v>
      </c>
      <c r="BG407" s="129">
        <f>IF(N407="zákl. přenesená",J407,0)</f>
        <v>0</v>
      </c>
      <c r="BH407" s="129">
        <f>IF(N407="sníž. přenesená",J407,0)</f>
        <v>0</v>
      </c>
      <c r="BI407" s="129">
        <f>IF(N407="nulová",J407,0)</f>
        <v>0</v>
      </c>
      <c r="BJ407" s="13" t="s">
        <v>77</v>
      </c>
      <c r="BK407" s="129">
        <f>ROUND(I407*H407,2)</f>
        <v>0</v>
      </c>
      <c r="BL407" s="13" t="s">
        <v>147</v>
      </c>
      <c r="BM407" s="128" t="s">
        <v>835</v>
      </c>
    </row>
    <row r="408" spans="2:65" s="1" customFormat="1" ht="11.25">
      <c r="B408" s="28"/>
      <c r="D408" s="130" t="s">
        <v>148</v>
      </c>
      <c r="F408" s="131" t="s">
        <v>834</v>
      </c>
      <c r="I408" s="132"/>
      <c r="L408" s="28"/>
      <c r="M408" s="133"/>
      <c r="T408" s="49"/>
      <c r="AT408" s="13" t="s">
        <v>148</v>
      </c>
      <c r="AU408" s="13" t="s">
        <v>77</v>
      </c>
    </row>
    <row r="409" spans="2:65" s="1" customFormat="1" ht="29.25">
      <c r="B409" s="28"/>
      <c r="D409" s="130" t="s">
        <v>152</v>
      </c>
      <c r="F409" s="134" t="s">
        <v>836</v>
      </c>
      <c r="I409" s="132"/>
      <c r="L409" s="28"/>
      <c r="M409" s="133"/>
      <c r="T409" s="49"/>
      <c r="AT409" s="13" t="s">
        <v>152</v>
      </c>
      <c r="AU409" s="13" t="s">
        <v>77</v>
      </c>
    </row>
    <row r="410" spans="2:65" s="10" customFormat="1" ht="25.9" customHeight="1">
      <c r="B410" s="107"/>
      <c r="D410" s="108" t="s">
        <v>68</v>
      </c>
      <c r="E410" s="109" t="s">
        <v>160</v>
      </c>
      <c r="F410" s="109" t="s">
        <v>837</v>
      </c>
      <c r="I410" s="110"/>
      <c r="J410" s="111">
        <f>BK410</f>
        <v>0</v>
      </c>
      <c r="L410" s="107"/>
      <c r="M410" s="112"/>
      <c r="P410" s="113">
        <f>SUM(P411:P426)</f>
        <v>0</v>
      </c>
      <c r="R410" s="113">
        <f>SUM(R411:R426)</f>
        <v>0</v>
      </c>
      <c r="T410" s="114">
        <f>SUM(T411:T426)</f>
        <v>0</v>
      </c>
      <c r="AR410" s="108" t="s">
        <v>77</v>
      </c>
      <c r="AT410" s="115" t="s">
        <v>68</v>
      </c>
      <c r="AU410" s="115" t="s">
        <v>69</v>
      </c>
      <c r="AY410" s="108" t="s">
        <v>141</v>
      </c>
      <c r="BK410" s="116">
        <f>SUM(BK411:BK426)</f>
        <v>0</v>
      </c>
    </row>
    <row r="411" spans="2:65" s="1" customFormat="1" ht="16.5" customHeight="1">
      <c r="B411" s="28"/>
      <c r="C411" s="117" t="s">
        <v>838</v>
      </c>
      <c r="D411" s="117" t="s">
        <v>142</v>
      </c>
      <c r="E411" s="118" t="s">
        <v>839</v>
      </c>
      <c r="F411" s="119" t="s">
        <v>840</v>
      </c>
      <c r="G411" s="120" t="s">
        <v>258</v>
      </c>
      <c r="H411" s="121">
        <v>130.06</v>
      </c>
      <c r="I411" s="122"/>
      <c r="J411" s="123">
        <f>ROUND(I411*H411,2)</f>
        <v>0</v>
      </c>
      <c r="K411" s="119" t="s">
        <v>146</v>
      </c>
      <c r="L411" s="28"/>
      <c r="M411" s="124" t="s">
        <v>19</v>
      </c>
      <c r="N411" s="125" t="s">
        <v>40</v>
      </c>
      <c r="P411" s="126">
        <f>O411*H411</f>
        <v>0</v>
      </c>
      <c r="Q411" s="126">
        <v>0</v>
      </c>
      <c r="R411" s="126">
        <f>Q411*H411</f>
        <v>0</v>
      </c>
      <c r="S411" s="126">
        <v>0</v>
      </c>
      <c r="T411" s="127">
        <f>S411*H411</f>
        <v>0</v>
      </c>
      <c r="AR411" s="128" t="s">
        <v>147</v>
      </c>
      <c r="AT411" s="128" t="s">
        <v>142</v>
      </c>
      <c r="AU411" s="128" t="s">
        <v>77</v>
      </c>
      <c r="AY411" s="13" t="s">
        <v>141</v>
      </c>
      <c r="BE411" s="129">
        <f>IF(N411="základní",J411,0)</f>
        <v>0</v>
      </c>
      <c r="BF411" s="129">
        <f>IF(N411="snížená",J411,0)</f>
        <v>0</v>
      </c>
      <c r="BG411" s="129">
        <f>IF(N411="zákl. přenesená",J411,0)</f>
        <v>0</v>
      </c>
      <c r="BH411" s="129">
        <f>IF(N411="sníž. přenesená",J411,0)</f>
        <v>0</v>
      </c>
      <c r="BI411" s="129">
        <f>IF(N411="nulová",J411,0)</f>
        <v>0</v>
      </c>
      <c r="BJ411" s="13" t="s">
        <v>77</v>
      </c>
      <c r="BK411" s="129">
        <f>ROUND(I411*H411,2)</f>
        <v>0</v>
      </c>
      <c r="BL411" s="13" t="s">
        <v>147</v>
      </c>
      <c r="BM411" s="128" t="s">
        <v>841</v>
      </c>
    </row>
    <row r="412" spans="2:65" s="1" customFormat="1" ht="29.25">
      <c r="B412" s="28"/>
      <c r="D412" s="130" t="s">
        <v>148</v>
      </c>
      <c r="F412" s="131" t="s">
        <v>842</v>
      </c>
      <c r="I412" s="132"/>
      <c r="L412" s="28"/>
      <c r="M412" s="133"/>
      <c r="T412" s="49"/>
      <c r="AT412" s="13" t="s">
        <v>148</v>
      </c>
      <c r="AU412" s="13" t="s">
        <v>77</v>
      </c>
    </row>
    <row r="413" spans="2:65" s="1" customFormat="1" ht="39">
      <c r="B413" s="28"/>
      <c r="D413" s="130" t="s">
        <v>150</v>
      </c>
      <c r="F413" s="134" t="s">
        <v>843</v>
      </c>
      <c r="I413" s="132"/>
      <c r="L413" s="28"/>
      <c r="M413" s="133"/>
      <c r="T413" s="49"/>
      <c r="AT413" s="13" t="s">
        <v>150</v>
      </c>
      <c r="AU413" s="13" t="s">
        <v>77</v>
      </c>
    </row>
    <row r="414" spans="2:65" s="1" customFormat="1" ht="29.25">
      <c r="B414" s="28"/>
      <c r="D414" s="130" t="s">
        <v>152</v>
      </c>
      <c r="F414" s="134" t="s">
        <v>844</v>
      </c>
      <c r="I414" s="132"/>
      <c r="L414" s="28"/>
      <c r="M414" s="133"/>
      <c r="T414" s="49"/>
      <c r="AT414" s="13" t="s">
        <v>152</v>
      </c>
      <c r="AU414" s="13" t="s">
        <v>77</v>
      </c>
    </row>
    <row r="415" spans="2:65" s="1" customFormat="1" ht="16.5" customHeight="1">
      <c r="B415" s="28"/>
      <c r="C415" s="117" t="s">
        <v>408</v>
      </c>
      <c r="D415" s="117" t="s">
        <v>142</v>
      </c>
      <c r="E415" s="118" t="s">
        <v>845</v>
      </c>
      <c r="F415" s="119" t="s">
        <v>846</v>
      </c>
      <c r="G415" s="120" t="s">
        <v>258</v>
      </c>
      <c r="H415" s="121">
        <v>1789.66</v>
      </c>
      <c r="I415" s="122"/>
      <c r="J415" s="123">
        <f>ROUND(I415*H415,2)</f>
        <v>0</v>
      </c>
      <c r="K415" s="119" t="s">
        <v>146</v>
      </c>
      <c r="L415" s="28"/>
      <c r="M415" s="124" t="s">
        <v>19</v>
      </c>
      <c r="N415" s="125" t="s">
        <v>40</v>
      </c>
      <c r="P415" s="126">
        <f>O415*H415</f>
        <v>0</v>
      </c>
      <c r="Q415" s="126">
        <v>0</v>
      </c>
      <c r="R415" s="126">
        <f>Q415*H415</f>
        <v>0</v>
      </c>
      <c r="S415" s="126">
        <v>0</v>
      </c>
      <c r="T415" s="127">
        <f>S415*H415</f>
        <v>0</v>
      </c>
      <c r="AR415" s="128" t="s">
        <v>147</v>
      </c>
      <c r="AT415" s="128" t="s">
        <v>142</v>
      </c>
      <c r="AU415" s="128" t="s">
        <v>77</v>
      </c>
      <c r="AY415" s="13" t="s">
        <v>141</v>
      </c>
      <c r="BE415" s="129">
        <f>IF(N415="základní",J415,0)</f>
        <v>0</v>
      </c>
      <c r="BF415" s="129">
        <f>IF(N415="snížená",J415,0)</f>
        <v>0</v>
      </c>
      <c r="BG415" s="129">
        <f>IF(N415="zákl. přenesená",J415,0)</f>
        <v>0</v>
      </c>
      <c r="BH415" s="129">
        <f>IF(N415="sníž. přenesená",J415,0)</f>
        <v>0</v>
      </c>
      <c r="BI415" s="129">
        <f>IF(N415="nulová",J415,0)</f>
        <v>0</v>
      </c>
      <c r="BJ415" s="13" t="s">
        <v>77</v>
      </c>
      <c r="BK415" s="129">
        <f>ROUND(I415*H415,2)</f>
        <v>0</v>
      </c>
      <c r="BL415" s="13" t="s">
        <v>147</v>
      </c>
      <c r="BM415" s="128" t="s">
        <v>847</v>
      </c>
    </row>
    <row r="416" spans="2:65" s="1" customFormat="1" ht="29.25">
      <c r="B416" s="28"/>
      <c r="D416" s="130" t="s">
        <v>148</v>
      </c>
      <c r="F416" s="131" t="s">
        <v>848</v>
      </c>
      <c r="I416" s="132"/>
      <c r="L416" s="28"/>
      <c r="M416" s="133"/>
      <c r="T416" s="49"/>
      <c r="AT416" s="13" t="s">
        <v>148</v>
      </c>
      <c r="AU416" s="13" t="s">
        <v>77</v>
      </c>
    </row>
    <row r="417" spans="2:65" s="1" customFormat="1" ht="39">
      <c r="B417" s="28"/>
      <c r="D417" s="130" t="s">
        <v>150</v>
      </c>
      <c r="F417" s="134" t="s">
        <v>843</v>
      </c>
      <c r="I417" s="132"/>
      <c r="L417" s="28"/>
      <c r="M417" s="133"/>
      <c r="T417" s="49"/>
      <c r="AT417" s="13" t="s">
        <v>150</v>
      </c>
      <c r="AU417" s="13" t="s">
        <v>77</v>
      </c>
    </row>
    <row r="418" spans="2:65" s="1" customFormat="1" ht="29.25">
      <c r="B418" s="28"/>
      <c r="D418" s="130" t="s">
        <v>152</v>
      </c>
      <c r="F418" s="134" t="s">
        <v>849</v>
      </c>
      <c r="I418" s="132"/>
      <c r="L418" s="28"/>
      <c r="M418" s="133"/>
      <c r="T418" s="49"/>
      <c r="AT418" s="13" t="s">
        <v>152</v>
      </c>
      <c r="AU418" s="13" t="s">
        <v>77</v>
      </c>
    </row>
    <row r="419" spans="2:65" s="1" customFormat="1" ht="24.2" customHeight="1">
      <c r="B419" s="28"/>
      <c r="C419" s="117" t="s">
        <v>850</v>
      </c>
      <c r="D419" s="117" t="s">
        <v>142</v>
      </c>
      <c r="E419" s="118" t="s">
        <v>851</v>
      </c>
      <c r="F419" s="119" t="s">
        <v>852</v>
      </c>
      <c r="G419" s="120" t="s">
        <v>258</v>
      </c>
      <c r="H419" s="121">
        <v>8838.4</v>
      </c>
      <c r="I419" s="122"/>
      <c r="J419" s="123">
        <f>ROUND(I419*H419,2)</f>
        <v>0</v>
      </c>
      <c r="K419" s="119" t="s">
        <v>146</v>
      </c>
      <c r="L419" s="28"/>
      <c r="M419" s="124" t="s">
        <v>19</v>
      </c>
      <c r="N419" s="125" t="s">
        <v>40</v>
      </c>
      <c r="P419" s="126">
        <f>O419*H419</f>
        <v>0</v>
      </c>
      <c r="Q419" s="126">
        <v>0</v>
      </c>
      <c r="R419" s="126">
        <f>Q419*H419</f>
        <v>0</v>
      </c>
      <c r="S419" s="126">
        <v>0</v>
      </c>
      <c r="T419" s="127">
        <f>S419*H419</f>
        <v>0</v>
      </c>
      <c r="AR419" s="128" t="s">
        <v>147</v>
      </c>
      <c r="AT419" s="128" t="s">
        <v>142</v>
      </c>
      <c r="AU419" s="128" t="s">
        <v>77</v>
      </c>
      <c r="AY419" s="13" t="s">
        <v>141</v>
      </c>
      <c r="BE419" s="129">
        <f>IF(N419="základní",J419,0)</f>
        <v>0</v>
      </c>
      <c r="BF419" s="129">
        <f>IF(N419="snížená",J419,0)</f>
        <v>0</v>
      </c>
      <c r="BG419" s="129">
        <f>IF(N419="zákl. přenesená",J419,0)</f>
        <v>0</v>
      </c>
      <c r="BH419" s="129">
        <f>IF(N419="sníž. přenesená",J419,0)</f>
        <v>0</v>
      </c>
      <c r="BI419" s="129">
        <f>IF(N419="nulová",J419,0)</f>
        <v>0</v>
      </c>
      <c r="BJ419" s="13" t="s">
        <v>77</v>
      </c>
      <c r="BK419" s="129">
        <f>ROUND(I419*H419,2)</f>
        <v>0</v>
      </c>
      <c r="BL419" s="13" t="s">
        <v>147</v>
      </c>
      <c r="BM419" s="128" t="s">
        <v>853</v>
      </c>
    </row>
    <row r="420" spans="2:65" s="1" customFormat="1" ht="29.25">
      <c r="B420" s="28"/>
      <c r="D420" s="130" t="s">
        <v>148</v>
      </c>
      <c r="F420" s="131" t="s">
        <v>854</v>
      </c>
      <c r="I420" s="132"/>
      <c r="L420" s="28"/>
      <c r="M420" s="133"/>
      <c r="T420" s="49"/>
      <c r="AT420" s="13" t="s">
        <v>148</v>
      </c>
      <c r="AU420" s="13" t="s">
        <v>77</v>
      </c>
    </row>
    <row r="421" spans="2:65" s="1" customFormat="1" ht="24.2" customHeight="1">
      <c r="B421" s="28"/>
      <c r="C421" s="117" t="s">
        <v>413</v>
      </c>
      <c r="D421" s="117" t="s">
        <v>142</v>
      </c>
      <c r="E421" s="118" t="s">
        <v>855</v>
      </c>
      <c r="F421" s="119" t="s">
        <v>856</v>
      </c>
      <c r="G421" s="120" t="s">
        <v>258</v>
      </c>
      <c r="H421" s="121">
        <v>16317.66</v>
      </c>
      <c r="I421" s="122"/>
      <c r="J421" s="123">
        <f>ROUND(I421*H421,2)</f>
        <v>0</v>
      </c>
      <c r="K421" s="119" t="s">
        <v>146</v>
      </c>
      <c r="L421" s="28"/>
      <c r="M421" s="124" t="s">
        <v>19</v>
      </c>
      <c r="N421" s="125" t="s">
        <v>40</v>
      </c>
      <c r="P421" s="126">
        <f>O421*H421</f>
        <v>0</v>
      </c>
      <c r="Q421" s="126">
        <v>0</v>
      </c>
      <c r="R421" s="126">
        <f>Q421*H421</f>
        <v>0</v>
      </c>
      <c r="S421" s="126">
        <v>0</v>
      </c>
      <c r="T421" s="127">
        <f>S421*H421</f>
        <v>0</v>
      </c>
      <c r="AR421" s="128" t="s">
        <v>147</v>
      </c>
      <c r="AT421" s="128" t="s">
        <v>142</v>
      </c>
      <c r="AU421" s="128" t="s">
        <v>77</v>
      </c>
      <c r="AY421" s="13" t="s">
        <v>141</v>
      </c>
      <c r="BE421" s="129">
        <f>IF(N421="základní",J421,0)</f>
        <v>0</v>
      </c>
      <c r="BF421" s="129">
        <f>IF(N421="snížená",J421,0)</f>
        <v>0</v>
      </c>
      <c r="BG421" s="129">
        <f>IF(N421="zákl. přenesená",J421,0)</f>
        <v>0</v>
      </c>
      <c r="BH421" s="129">
        <f>IF(N421="sníž. přenesená",J421,0)</f>
        <v>0</v>
      </c>
      <c r="BI421" s="129">
        <f>IF(N421="nulová",J421,0)</f>
        <v>0</v>
      </c>
      <c r="BJ421" s="13" t="s">
        <v>77</v>
      </c>
      <c r="BK421" s="129">
        <f>ROUND(I421*H421,2)</f>
        <v>0</v>
      </c>
      <c r="BL421" s="13" t="s">
        <v>147</v>
      </c>
      <c r="BM421" s="128" t="s">
        <v>857</v>
      </c>
    </row>
    <row r="422" spans="2:65" s="1" customFormat="1" ht="29.25">
      <c r="B422" s="28"/>
      <c r="D422" s="130" t="s">
        <v>148</v>
      </c>
      <c r="F422" s="131" t="s">
        <v>858</v>
      </c>
      <c r="I422" s="132"/>
      <c r="L422" s="28"/>
      <c r="M422" s="133"/>
      <c r="T422" s="49"/>
      <c r="AT422" s="13" t="s">
        <v>148</v>
      </c>
      <c r="AU422" s="13" t="s">
        <v>77</v>
      </c>
    </row>
    <row r="423" spans="2:65" s="1" customFormat="1" ht="24.2" customHeight="1">
      <c r="B423" s="28"/>
      <c r="C423" s="117" t="s">
        <v>859</v>
      </c>
      <c r="D423" s="117" t="s">
        <v>142</v>
      </c>
      <c r="E423" s="118" t="s">
        <v>289</v>
      </c>
      <c r="F423" s="119" t="s">
        <v>290</v>
      </c>
      <c r="G423" s="120" t="s">
        <v>258</v>
      </c>
      <c r="H423" s="121">
        <v>409.71600000000001</v>
      </c>
      <c r="I423" s="122"/>
      <c r="J423" s="123">
        <f>ROUND(I423*H423,2)</f>
        <v>0</v>
      </c>
      <c r="K423" s="119" t="s">
        <v>146</v>
      </c>
      <c r="L423" s="28"/>
      <c r="M423" s="124" t="s">
        <v>19</v>
      </c>
      <c r="N423" s="125" t="s">
        <v>40</v>
      </c>
      <c r="P423" s="126">
        <f>O423*H423</f>
        <v>0</v>
      </c>
      <c r="Q423" s="126">
        <v>0</v>
      </c>
      <c r="R423" s="126">
        <f>Q423*H423</f>
        <v>0</v>
      </c>
      <c r="S423" s="126">
        <v>0</v>
      </c>
      <c r="T423" s="127">
        <f>S423*H423</f>
        <v>0</v>
      </c>
      <c r="AR423" s="128" t="s">
        <v>147</v>
      </c>
      <c r="AT423" s="128" t="s">
        <v>142</v>
      </c>
      <c r="AU423" s="128" t="s">
        <v>77</v>
      </c>
      <c r="AY423" s="13" t="s">
        <v>141</v>
      </c>
      <c r="BE423" s="129">
        <f>IF(N423="základní",J423,0)</f>
        <v>0</v>
      </c>
      <c r="BF423" s="129">
        <f>IF(N423="snížená",J423,0)</f>
        <v>0</v>
      </c>
      <c r="BG423" s="129">
        <f>IF(N423="zákl. přenesená",J423,0)</f>
        <v>0</v>
      </c>
      <c r="BH423" s="129">
        <f>IF(N423="sníž. přenesená",J423,0)</f>
        <v>0</v>
      </c>
      <c r="BI423" s="129">
        <f>IF(N423="nulová",J423,0)</f>
        <v>0</v>
      </c>
      <c r="BJ423" s="13" t="s">
        <v>77</v>
      </c>
      <c r="BK423" s="129">
        <f>ROUND(I423*H423,2)</f>
        <v>0</v>
      </c>
      <c r="BL423" s="13" t="s">
        <v>147</v>
      </c>
      <c r="BM423" s="128" t="s">
        <v>860</v>
      </c>
    </row>
    <row r="424" spans="2:65" s="1" customFormat="1" ht="29.25">
      <c r="B424" s="28"/>
      <c r="D424" s="130" t="s">
        <v>148</v>
      </c>
      <c r="F424" s="131" t="s">
        <v>291</v>
      </c>
      <c r="I424" s="132"/>
      <c r="L424" s="28"/>
      <c r="M424" s="133"/>
      <c r="T424" s="49"/>
      <c r="AT424" s="13" t="s">
        <v>148</v>
      </c>
      <c r="AU424" s="13" t="s">
        <v>77</v>
      </c>
    </row>
    <row r="425" spans="2:65" s="1" customFormat="1" ht="33" customHeight="1">
      <c r="B425" s="28"/>
      <c r="C425" s="117" t="s">
        <v>417</v>
      </c>
      <c r="D425" s="117" t="s">
        <v>142</v>
      </c>
      <c r="E425" s="118" t="s">
        <v>861</v>
      </c>
      <c r="F425" s="119" t="s">
        <v>862</v>
      </c>
      <c r="G425" s="120" t="s">
        <v>258</v>
      </c>
      <c r="H425" s="121">
        <v>9734.8439999999991</v>
      </c>
      <c r="I425" s="122"/>
      <c r="J425" s="123">
        <f>ROUND(I425*H425,2)</f>
        <v>0</v>
      </c>
      <c r="K425" s="119" t="s">
        <v>146</v>
      </c>
      <c r="L425" s="28"/>
      <c r="M425" s="124" t="s">
        <v>19</v>
      </c>
      <c r="N425" s="125" t="s">
        <v>40</v>
      </c>
      <c r="P425" s="126">
        <f>O425*H425</f>
        <v>0</v>
      </c>
      <c r="Q425" s="126">
        <v>0</v>
      </c>
      <c r="R425" s="126">
        <f>Q425*H425</f>
        <v>0</v>
      </c>
      <c r="S425" s="126">
        <v>0</v>
      </c>
      <c r="T425" s="127">
        <f>S425*H425</f>
        <v>0</v>
      </c>
      <c r="AR425" s="128" t="s">
        <v>147</v>
      </c>
      <c r="AT425" s="128" t="s">
        <v>142</v>
      </c>
      <c r="AU425" s="128" t="s">
        <v>77</v>
      </c>
      <c r="AY425" s="13" t="s">
        <v>141</v>
      </c>
      <c r="BE425" s="129">
        <f>IF(N425="základní",J425,0)</f>
        <v>0</v>
      </c>
      <c r="BF425" s="129">
        <f>IF(N425="snížená",J425,0)</f>
        <v>0</v>
      </c>
      <c r="BG425" s="129">
        <f>IF(N425="zákl. přenesená",J425,0)</f>
        <v>0</v>
      </c>
      <c r="BH425" s="129">
        <f>IF(N425="sníž. přenesená",J425,0)</f>
        <v>0</v>
      </c>
      <c r="BI425" s="129">
        <f>IF(N425="nulová",J425,0)</f>
        <v>0</v>
      </c>
      <c r="BJ425" s="13" t="s">
        <v>77</v>
      </c>
      <c r="BK425" s="129">
        <f>ROUND(I425*H425,2)</f>
        <v>0</v>
      </c>
      <c r="BL425" s="13" t="s">
        <v>147</v>
      </c>
      <c r="BM425" s="128" t="s">
        <v>863</v>
      </c>
    </row>
    <row r="426" spans="2:65" s="1" customFormat="1" ht="29.25">
      <c r="B426" s="28"/>
      <c r="D426" s="130" t="s">
        <v>148</v>
      </c>
      <c r="F426" s="131" t="s">
        <v>864</v>
      </c>
      <c r="I426" s="132"/>
      <c r="L426" s="28"/>
      <c r="M426" s="133"/>
      <c r="T426" s="49"/>
      <c r="AT426" s="13" t="s">
        <v>148</v>
      </c>
      <c r="AU426" s="13" t="s">
        <v>77</v>
      </c>
    </row>
    <row r="427" spans="2:65" s="10" customFormat="1" ht="25.9" customHeight="1">
      <c r="B427" s="107"/>
      <c r="D427" s="108" t="s">
        <v>68</v>
      </c>
      <c r="E427" s="109" t="s">
        <v>147</v>
      </c>
      <c r="F427" s="109" t="s">
        <v>865</v>
      </c>
      <c r="I427" s="110"/>
      <c r="J427" s="111">
        <f>BK427</f>
        <v>0</v>
      </c>
      <c r="L427" s="107"/>
      <c r="M427" s="112"/>
      <c r="P427" s="113">
        <f>SUM(P428:P443)</f>
        <v>0</v>
      </c>
      <c r="R427" s="113">
        <f>SUM(R428:R443)</f>
        <v>0</v>
      </c>
      <c r="T427" s="114">
        <f>SUM(T428:T443)</f>
        <v>0</v>
      </c>
      <c r="AR427" s="108" t="s">
        <v>77</v>
      </c>
      <c r="AT427" s="115" t="s">
        <v>68</v>
      </c>
      <c r="AU427" s="115" t="s">
        <v>69</v>
      </c>
      <c r="AY427" s="108" t="s">
        <v>141</v>
      </c>
      <c r="BK427" s="116">
        <f>SUM(BK428:BK443)</f>
        <v>0</v>
      </c>
    </row>
    <row r="428" spans="2:65" s="1" customFormat="1" ht="16.5" customHeight="1">
      <c r="B428" s="28"/>
      <c r="C428" s="117" t="s">
        <v>866</v>
      </c>
      <c r="D428" s="117" t="s">
        <v>142</v>
      </c>
      <c r="E428" s="118" t="s">
        <v>867</v>
      </c>
      <c r="F428" s="119" t="s">
        <v>868</v>
      </c>
      <c r="G428" s="120" t="s">
        <v>258</v>
      </c>
      <c r="H428" s="121">
        <v>2407.3000000000002</v>
      </c>
      <c r="I428" s="122"/>
      <c r="J428" s="123">
        <f>ROUND(I428*H428,2)</f>
        <v>0</v>
      </c>
      <c r="K428" s="119" t="s">
        <v>146</v>
      </c>
      <c r="L428" s="28"/>
      <c r="M428" s="124" t="s">
        <v>19</v>
      </c>
      <c r="N428" s="125" t="s">
        <v>40</v>
      </c>
      <c r="P428" s="126">
        <f>O428*H428</f>
        <v>0</v>
      </c>
      <c r="Q428" s="126">
        <v>0</v>
      </c>
      <c r="R428" s="126">
        <f>Q428*H428</f>
        <v>0</v>
      </c>
      <c r="S428" s="126">
        <v>0</v>
      </c>
      <c r="T428" s="127">
        <f>S428*H428</f>
        <v>0</v>
      </c>
      <c r="AR428" s="128" t="s">
        <v>147</v>
      </c>
      <c r="AT428" s="128" t="s">
        <v>142</v>
      </c>
      <c r="AU428" s="128" t="s">
        <v>77</v>
      </c>
      <c r="AY428" s="13" t="s">
        <v>141</v>
      </c>
      <c r="BE428" s="129">
        <f>IF(N428="základní",J428,0)</f>
        <v>0</v>
      </c>
      <c r="BF428" s="129">
        <f>IF(N428="snížená",J428,0)</f>
        <v>0</v>
      </c>
      <c r="BG428" s="129">
        <f>IF(N428="zákl. přenesená",J428,0)</f>
        <v>0</v>
      </c>
      <c r="BH428" s="129">
        <f>IF(N428="sníž. přenesená",J428,0)</f>
        <v>0</v>
      </c>
      <c r="BI428" s="129">
        <f>IF(N428="nulová",J428,0)</f>
        <v>0</v>
      </c>
      <c r="BJ428" s="13" t="s">
        <v>77</v>
      </c>
      <c r="BK428" s="129">
        <f>ROUND(I428*H428,2)</f>
        <v>0</v>
      </c>
      <c r="BL428" s="13" t="s">
        <v>147</v>
      </c>
      <c r="BM428" s="128" t="s">
        <v>869</v>
      </c>
    </row>
    <row r="429" spans="2:65" s="1" customFormat="1" ht="29.25">
      <c r="B429" s="28"/>
      <c r="D429" s="130" t="s">
        <v>148</v>
      </c>
      <c r="F429" s="131" t="s">
        <v>870</v>
      </c>
      <c r="I429" s="132"/>
      <c r="L429" s="28"/>
      <c r="M429" s="133"/>
      <c r="T429" s="49"/>
      <c r="AT429" s="13" t="s">
        <v>148</v>
      </c>
      <c r="AU429" s="13" t="s">
        <v>77</v>
      </c>
    </row>
    <row r="430" spans="2:65" s="1" customFormat="1" ht="39">
      <c r="B430" s="28"/>
      <c r="D430" s="130" t="s">
        <v>150</v>
      </c>
      <c r="F430" s="134" t="s">
        <v>239</v>
      </c>
      <c r="I430" s="132"/>
      <c r="L430" s="28"/>
      <c r="M430" s="133"/>
      <c r="T430" s="49"/>
      <c r="AT430" s="13" t="s">
        <v>150</v>
      </c>
      <c r="AU430" s="13" t="s">
        <v>77</v>
      </c>
    </row>
    <row r="431" spans="2:65" s="1" customFormat="1" ht="29.25">
      <c r="B431" s="28"/>
      <c r="D431" s="130" t="s">
        <v>152</v>
      </c>
      <c r="F431" s="134" t="s">
        <v>871</v>
      </c>
      <c r="I431" s="132"/>
      <c r="L431" s="28"/>
      <c r="M431" s="133"/>
      <c r="T431" s="49"/>
      <c r="AT431" s="13" t="s">
        <v>152</v>
      </c>
      <c r="AU431" s="13" t="s">
        <v>77</v>
      </c>
    </row>
    <row r="432" spans="2:65" s="1" customFormat="1" ht="16.5" customHeight="1">
      <c r="B432" s="28"/>
      <c r="C432" s="117" t="s">
        <v>421</v>
      </c>
      <c r="D432" s="117" t="s">
        <v>142</v>
      </c>
      <c r="E432" s="118" t="s">
        <v>234</v>
      </c>
      <c r="F432" s="119" t="s">
        <v>235</v>
      </c>
      <c r="G432" s="120" t="s">
        <v>258</v>
      </c>
      <c r="H432" s="121">
        <v>2535.7800000000002</v>
      </c>
      <c r="I432" s="122"/>
      <c r="J432" s="123">
        <f>ROUND(I432*H432,2)</f>
        <v>0</v>
      </c>
      <c r="K432" s="119" t="s">
        <v>146</v>
      </c>
      <c r="L432" s="28"/>
      <c r="M432" s="124" t="s">
        <v>19</v>
      </c>
      <c r="N432" s="125" t="s">
        <v>40</v>
      </c>
      <c r="P432" s="126">
        <f>O432*H432</f>
        <v>0</v>
      </c>
      <c r="Q432" s="126">
        <v>0</v>
      </c>
      <c r="R432" s="126">
        <f>Q432*H432</f>
        <v>0</v>
      </c>
      <c r="S432" s="126">
        <v>0</v>
      </c>
      <c r="T432" s="127">
        <f>S432*H432</f>
        <v>0</v>
      </c>
      <c r="AR432" s="128" t="s">
        <v>147</v>
      </c>
      <c r="AT432" s="128" t="s">
        <v>142</v>
      </c>
      <c r="AU432" s="128" t="s">
        <v>77</v>
      </c>
      <c r="AY432" s="13" t="s">
        <v>141</v>
      </c>
      <c r="BE432" s="129">
        <f>IF(N432="základní",J432,0)</f>
        <v>0</v>
      </c>
      <c r="BF432" s="129">
        <f>IF(N432="snížená",J432,0)</f>
        <v>0</v>
      </c>
      <c r="BG432" s="129">
        <f>IF(N432="zákl. přenesená",J432,0)</f>
        <v>0</v>
      </c>
      <c r="BH432" s="129">
        <f>IF(N432="sníž. přenesená",J432,0)</f>
        <v>0</v>
      </c>
      <c r="BI432" s="129">
        <f>IF(N432="nulová",J432,0)</f>
        <v>0</v>
      </c>
      <c r="BJ432" s="13" t="s">
        <v>77</v>
      </c>
      <c r="BK432" s="129">
        <f>ROUND(I432*H432,2)</f>
        <v>0</v>
      </c>
      <c r="BL432" s="13" t="s">
        <v>147</v>
      </c>
      <c r="BM432" s="128" t="s">
        <v>872</v>
      </c>
    </row>
    <row r="433" spans="2:65" s="1" customFormat="1" ht="29.25">
      <c r="B433" s="28"/>
      <c r="D433" s="130" t="s">
        <v>148</v>
      </c>
      <c r="F433" s="131" t="s">
        <v>238</v>
      </c>
      <c r="I433" s="132"/>
      <c r="L433" s="28"/>
      <c r="M433" s="133"/>
      <c r="T433" s="49"/>
      <c r="AT433" s="13" t="s">
        <v>148</v>
      </c>
      <c r="AU433" s="13" t="s">
        <v>77</v>
      </c>
    </row>
    <row r="434" spans="2:65" s="1" customFormat="1" ht="39">
      <c r="B434" s="28"/>
      <c r="D434" s="130" t="s">
        <v>150</v>
      </c>
      <c r="F434" s="134" t="s">
        <v>239</v>
      </c>
      <c r="I434" s="132"/>
      <c r="L434" s="28"/>
      <c r="M434" s="133"/>
      <c r="T434" s="49"/>
      <c r="AT434" s="13" t="s">
        <v>150</v>
      </c>
      <c r="AU434" s="13" t="s">
        <v>77</v>
      </c>
    </row>
    <row r="435" spans="2:65" s="1" customFormat="1" ht="29.25">
      <c r="B435" s="28"/>
      <c r="D435" s="130" t="s">
        <v>152</v>
      </c>
      <c r="F435" s="134" t="s">
        <v>873</v>
      </c>
      <c r="I435" s="132"/>
      <c r="L435" s="28"/>
      <c r="M435" s="133"/>
      <c r="T435" s="49"/>
      <c r="AT435" s="13" t="s">
        <v>152</v>
      </c>
      <c r="AU435" s="13" t="s">
        <v>77</v>
      </c>
    </row>
    <row r="436" spans="2:65" s="1" customFormat="1" ht="16.5" customHeight="1">
      <c r="B436" s="28"/>
      <c r="C436" s="117" t="s">
        <v>874</v>
      </c>
      <c r="D436" s="117" t="s">
        <v>142</v>
      </c>
      <c r="E436" s="118" t="s">
        <v>875</v>
      </c>
      <c r="F436" s="119" t="s">
        <v>876</v>
      </c>
      <c r="G436" s="120" t="s">
        <v>258</v>
      </c>
      <c r="H436" s="121">
        <v>11.48</v>
      </c>
      <c r="I436" s="122"/>
      <c r="J436" s="123">
        <f>ROUND(I436*H436,2)</f>
        <v>0</v>
      </c>
      <c r="K436" s="119" t="s">
        <v>146</v>
      </c>
      <c r="L436" s="28"/>
      <c r="M436" s="124" t="s">
        <v>19</v>
      </c>
      <c r="N436" s="125" t="s">
        <v>40</v>
      </c>
      <c r="P436" s="126">
        <f>O436*H436</f>
        <v>0</v>
      </c>
      <c r="Q436" s="126">
        <v>0</v>
      </c>
      <c r="R436" s="126">
        <f>Q436*H436</f>
        <v>0</v>
      </c>
      <c r="S436" s="126">
        <v>0</v>
      </c>
      <c r="T436" s="127">
        <f>S436*H436</f>
        <v>0</v>
      </c>
      <c r="AR436" s="128" t="s">
        <v>147</v>
      </c>
      <c r="AT436" s="128" t="s">
        <v>142</v>
      </c>
      <c r="AU436" s="128" t="s">
        <v>77</v>
      </c>
      <c r="AY436" s="13" t="s">
        <v>141</v>
      </c>
      <c r="BE436" s="129">
        <f>IF(N436="základní",J436,0)</f>
        <v>0</v>
      </c>
      <c r="BF436" s="129">
        <f>IF(N436="snížená",J436,0)</f>
        <v>0</v>
      </c>
      <c r="BG436" s="129">
        <f>IF(N436="zákl. přenesená",J436,0)</f>
        <v>0</v>
      </c>
      <c r="BH436" s="129">
        <f>IF(N436="sníž. přenesená",J436,0)</f>
        <v>0</v>
      </c>
      <c r="BI436" s="129">
        <f>IF(N436="nulová",J436,0)</f>
        <v>0</v>
      </c>
      <c r="BJ436" s="13" t="s">
        <v>77</v>
      </c>
      <c r="BK436" s="129">
        <f>ROUND(I436*H436,2)</f>
        <v>0</v>
      </c>
      <c r="BL436" s="13" t="s">
        <v>147</v>
      </c>
      <c r="BM436" s="128" t="s">
        <v>877</v>
      </c>
    </row>
    <row r="437" spans="2:65" s="1" customFormat="1" ht="29.25">
      <c r="B437" s="28"/>
      <c r="D437" s="130" t="s">
        <v>148</v>
      </c>
      <c r="F437" s="131" t="s">
        <v>878</v>
      </c>
      <c r="I437" s="132"/>
      <c r="L437" s="28"/>
      <c r="M437" s="133"/>
      <c r="T437" s="49"/>
      <c r="AT437" s="13" t="s">
        <v>148</v>
      </c>
      <c r="AU437" s="13" t="s">
        <v>77</v>
      </c>
    </row>
    <row r="438" spans="2:65" s="1" customFormat="1" ht="39">
      <c r="B438" s="28"/>
      <c r="D438" s="130" t="s">
        <v>150</v>
      </c>
      <c r="F438" s="134" t="s">
        <v>239</v>
      </c>
      <c r="I438" s="132"/>
      <c r="L438" s="28"/>
      <c r="M438" s="133"/>
      <c r="T438" s="49"/>
      <c r="AT438" s="13" t="s">
        <v>150</v>
      </c>
      <c r="AU438" s="13" t="s">
        <v>77</v>
      </c>
    </row>
    <row r="439" spans="2:65" s="1" customFormat="1" ht="29.25">
      <c r="B439" s="28"/>
      <c r="D439" s="130" t="s">
        <v>152</v>
      </c>
      <c r="F439" s="134" t="s">
        <v>879</v>
      </c>
      <c r="I439" s="132"/>
      <c r="L439" s="28"/>
      <c r="M439" s="133"/>
      <c r="T439" s="49"/>
      <c r="AT439" s="13" t="s">
        <v>152</v>
      </c>
      <c r="AU439" s="13" t="s">
        <v>77</v>
      </c>
    </row>
    <row r="440" spans="2:65" s="1" customFormat="1" ht="16.5" customHeight="1">
      <c r="B440" s="28"/>
      <c r="C440" s="117" t="s">
        <v>425</v>
      </c>
      <c r="D440" s="117" t="s">
        <v>142</v>
      </c>
      <c r="E440" s="118" t="s">
        <v>880</v>
      </c>
      <c r="F440" s="119" t="s">
        <v>881</v>
      </c>
      <c r="G440" s="120" t="s">
        <v>258</v>
      </c>
      <c r="H440" s="121">
        <v>2</v>
      </c>
      <c r="I440" s="122"/>
      <c r="J440" s="123">
        <f>ROUND(I440*H440,2)</f>
        <v>0</v>
      </c>
      <c r="K440" s="119" t="s">
        <v>146</v>
      </c>
      <c r="L440" s="28"/>
      <c r="M440" s="124" t="s">
        <v>19</v>
      </c>
      <c r="N440" s="125" t="s">
        <v>40</v>
      </c>
      <c r="P440" s="126">
        <f>O440*H440</f>
        <v>0</v>
      </c>
      <c r="Q440" s="126">
        <v>0</v>
      </c>
      <c r="R440" s="126">
        <f>Q440*H440</f>
        <v>0</v>
      </c>
      <c r="S440" s="126">
        <v>0</v>
      </c>
      <c r="T440" s="127">
        <f>S440*H440</f>
        <v>0</v>
      </c>
      <c r="AR440" s="128" t="s">
        <v>147</v>
      </c>
      <c r="AT440" s="128" t="s">
        <v>142</v>
      </c>
      <c r="AU440" s="128" t="s">
        <v>77</v>
      </c>
      <c r="AY440" s="13" t="s">
        <v>141</v>
      </c>
      <c r="BE440" s="129">
        <f>IF(N440="základní",J440,0)</f>
        <v>0</v>
      </c>
      <c r="BF440" s="129">
        <f>IF(N440="snížená",J440,0)</f>
        <v>0</v>
      </c>
      <c r="BG440" s="129">
        <f>IF(N440="zákl. přenesená",J440,0)</f>
        <v>0</v>
      </c>
      <c r="BH440" s="129">
        <f>IF(N440="sníž. přenesená",J440,0)</f>
        <v>0</v>
      </c>
      <c r="BI440" s="129">
        <f>IF(N440="nulová",J440,0)</f>
        <v>0</v>
      </c>
      <c r="BJ440" s="13" t="s">
        <v>77</v>
      </c>
      <c r="BK440" s="129">
        <f>ROUND(I440*H440,2)</f>
        <v>0</v>
      </c>
      <c r="BL440" s="13" t="s">
        <v>147</v>
      </c>
      <c r="BM440" s="128" t="s">
        <v>882</v>
      </c>
    </row>
    <row r="441" spans="2:65" s="1" customFormat="1" ht="29.25">
      <c r="B441" s="28"/>
      <c r="D441" s="130" t="s">
        <v>148</v>
      </c>
      <c r="F441" s="131" t="s">
        <v>883</v>
      </c>
      <c r="I441" s="132"/>
      <c r="L441" s="28"/>
      <c r="M441" s="133"/>
      <c r="T441" s="49"/>
      <c r="AT441" s="13" t="s">
        <v>148</v>
      </c>
      <c r="AU441" s="13" t="s">
        <v>77</v>
      </c>
    </row>
    <row r="442" spans="2:65" s="1" customFormat="1" ht="39">
      <c r="B442" s="28"/>
      <c r="D442" s="130" t="s">
        <v>150</v>
      </c>
      <c r="F442" s="134" t="s">
        <v>239</v>
      </c>
      <c r="I442" s="132"/>
      <c r="L442" s="28"/>
      <c r="M442" s="133"/>
      <c r="T442" s="49"/>
      <c r="AT442" s="13" t="s">
        <v>150</v>
      </c>
      <c r="AU442" s="13" t="s">
        <v>77</v>
      </c>
    </row>
    <row r="443" spans="2:65" s="1" customFormat="1" ht="19.5">
      <c r="B443" s="28"/>
      <c r="D443" s="130" t="s">
        <v>152</v>
      </c>
      <c r="F443" s="134" t="s">
        <v>166</v>
      </c>
      <c r="I443" s="132"/>
      <c r="L443" s="28"/>
      <c r="M443" s="145"/>
      <c r="N443" s="146"/>
      <c r="O443" s="146"/>
      <c r="P443" s="146"/>
      <c r="Q443" s="146"/>
      <c r="R443" s="146"/>
      <c r="S443" s="146"/>
      <c r="T443" s="147"/>
      <c r="AT443" s="13" t="s">
        <v>152</v>
      </c>
      <c r="AU443" s="13" t="s">
        <v>77</v>
      </c>
    </row>
    <row r="444" spans="2:65" s="1" customFormat="1" ht="6.95" customHeight="1">
      <c r="B444" s="37"/>
      <c r="C444" s="38"/>
      <c r="D444" s="38"/>
      <c r="E444" s="38"/>
      <c r="F444" s="38"/>
      <c r="G444" s="38"/>
      <c r="H444" s="38"/>
      <c r="I444" s="38"/>
      <c r="J444" s="38"/>
      <c r="K444" s="38"/>
      <c r="L444" s="28"/>
    </row>
  </sheetData>
  <sheetProtection algorithmName="SHA-512" hashValue="a3HmShNNGVjb2tiQ6hIpfg69CjTaskFJNIwh9b7KoZUL4PubS0wLHLJNGYjc3koTcQ+4yXOlUiJWMiPb7PCyag==" saltValue="/Ik2bEDMxoexP8pQkvWACQ==" spinCount="100000" sheet="1" objects="1" scenarios="1" formatColumns="0" formatRows="0" autoFilter="0"/>
  <autoFilter ref="C82:K443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3"/>
  <sheetViews>
    <sheetView showGridLines="0" topLeftCell="A71" workbookViewId="0">
      <selection activeCell="F88" sqref="F88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88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884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ROUND((SUM(BE83:BE212)),  2)</f>
        <v>0</v>
      </c>
      <c r="I33" s="85">
        <v>0.21</v>
      </c>
      <c r="J33" s="84">
        <f>ROUND(((SUM(BE83:BE212))*I33),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ROUND((SUM(BF83:BF212)),  2)</f>
        <v>0</v>
      </c>
      <c r="I34" s="85">
        <v>0.12</v>
      </c>
      <c r="J34" s="84">
        <f>ROUND(((SUM(BF83:BF212))*I34),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ROUND((SUM(BG83:BG212)),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ROUND((SUM(BH83:BH212)),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ROUND((SUM(BI83:BI212)),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03 - Železniční spodek A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J139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J195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J208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03 - Železniční spodek A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P84+P139+P195+P208</f>
        <v>0</v>
      </c>
      <c r="Q83" s="46"/>
      <c r="R83" s="104">
        <f>R84+R139+R195+R208</f>
        <v>1417.5805499999999</v>
      </c>
      <c r="S83" s="46"/>
      <c r="T83" s="105">
        <f>T84+T139+T195+T208</f>
        <v>0</v>
      </c>
      <c r="AT83" s="13" t="s">
        <v>68</v>
      </c>
      <c r="AU83" s="13" t="s">
        <v>122</v>
      </c>
      <c r="BK83" s="106">
        <f>BK84+BK139+BK195+BK208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SUM(P85:P138)</f>
        <v>0</v>
      </c>
      <c r="R84" s="113">
        <f>SUM(R85:R138)</f>
        <v>1417.5805499999999</v>
      </c>
      <c r="T84" s="114">
        <f>SUM(T85:T138)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SUM(BK85:BK138)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256</v>
      </c>
      <c r="F85" s="137" t="s">
        <v>257</v>
      </c>
      <c r="G85" s="138" t="s">
        <v>258</v>
      </c>
      <c r="H85" s="139">
        <v>26.428999999999998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1</v>
      </c>
      <c r="R85" s="126">
        <f>Q85*H85</f>
        <v>26.428999999999998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257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885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505</v>
      </c>
      <c r="F88" s="137" t="s">
        <v>506</v>
      </c>
      <c r="G88" s="138" t="s">
        <v>258</v>
      </c>
      <c r="H88" s="139">
        <v>502.142</v>
      </c>
      <c r="I88" s="282">
        <v>0</v>
      </c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502.142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506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886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887</v>
      </c>
      <c r="F91" s="137" t="s">
        <v>888</v>
      </c>
      <c r="G91" s="138" t="s">
        <v>258</v>
      </c>
      <c r="H91" s="139">
        <v>768.36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1</v>
      </c>
      <c r="R91" s="126">
        <f>Q91*H91</f>
        <v>768.36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888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889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890</v>
      </c>
      <c r="F94" s="137" t="s">
        <v>891</v>
      </c>
      <c r="G94" s="138" t="s">
        <v>258</v>
      </c>
      <c r="H94" s="139">
        <v>16.434999999999999</v>
      </c>
      <c r="I94" s="282">
        <v>0</v>
      </c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1</v>
      </c>
      <c r="R94" s="126">
        <f>Q94*H94</f>
        <v>16.434999999999999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169</v>
      </c>
    </row>
    <row r="95" spans="2:65" s="1" customFormat="1" ht="11.25">
      <c r="B95" s="28"/>
      <c r="D95" s="130" t="s">
        <v>148</v>
      </c>
      <c r="F95" s="131" t="s">
        <v>891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29.25">
      <c r="B96" s="28"/>
      <c r="D96" s="130" t="s">
        <v>152</v>
      </c>
      <c r="F96" s="134" t="s">
        <v>892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508</v>
      </c>
      <c r="F97" s="137" t="s">
        <v>509</v>
      </c>
      <c r="G97" s="138" t="s">
        <v>258</v>
      </c>
      <c r="H97" s="139">
        <v>95.135000000000005</v>
      </c>
      <c r="I97" s="282">
        <v>0</v>
      </c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1</v>
      </c>
      <c r="R97" s="126">
        <f>Q97*H97</f>
        <v>95.135000000000005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193</v>
      </c>
    </row>
    <row r="98" spans="2:65" s="1" customFormat="1" ht="11.25">
      <c r="B98" s="28"/>
      <c r="D98" s="130" t="s">
        <v>148</v>
      </c>
      <c r="F98" s="131" t="s">
        <v>509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893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894</v>
      </c>
      <c r="F100" s="137" t="s">
        <v>895</v>
      </c>
      <c r="G100" s="138" t="s">
        <v>174</v>
      </c>
      <c r="H100" s="139">
        <v>277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8</v>
      </c>
    </row>
    <row r="101" spans="2:65" s="1" customFormat="1" ht="11.25">
      <c r="B101" s="28"/>
      <c r="D101" s="130" t="s">
        <v>148</v>
      </c>
      <c r="F101" s="131" t="s">
        <v>895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896</v>
      </c>
      <c r="F103" s="137" t="s">
        <v>897</v>
      </c>
      <c r="G103" s="138" t="s">
        <v>243</v>
      </c>
      <c r="H103" s="139">
        <v>8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183</v>
      </c>
    </row>
    <row r="104" spans="2:65" s="1" customFormat="1" ht="11.25">
      <c r="B104" s="28"/>
      <c r="D104" s="130" t="s">
        <v>148</v>
      </c>
      <c r="F104" s="131" t="s">
        <v>897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898</v>
      </c>
      <c r="F106" s="137" t="s">
        <v>899</v>
      </c>
      <c r="G106" s="138" t="s">
        <v>243</v>
      </c>
      <c r="H106" s="139">
        <v>1</v>
      </c>
      <c r="I106" s="140"/>
      <c r="J106" s="141">
        <f>ROUND(I106*H106,2)</f>
        <v>0</v>
      </c>
      <c r="K106" s="137" t="s">
        <v>19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0.06</v>
      </c>
      <c r="R106" s="126">
        <f>Q106*H106</f>
        <v>0.06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186</v>
      </c>
    </row>
    <row r="107" spans="2:65" s="1" customFormat="1" ht="11.25">
      <c r="B107" s="28"/>
      <c r="D107" s="130" t="s">
        <v>148</v>
      </c>
      <c r="F107" s="131" t="s">
        <v>899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19.5">
      <c r="B108" s="28"/>
      <c r="D108" s="130" t="s">
        <v>152</v>
      </c>
      <c r="F108" s="134" t="s">
        <v>166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900</v>
      </c>
      <c r="F109" s="137" t="s">
        <v>901</v>
      </c>
      <c r="G109" s="138" t="s">
        <v>243</v>
      </c>
      <c r="H109" s="139">
        <v>8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191</v>
      </c>
    </row>
    <row r="110" spans="2:65" s="1" customFormat="1" ht="11.25">
      <c r="B110" s="28"/>
      <c r="D110" s="130" t="s">
        <v>148</v>
      </c>
      <c r="F110" s="131" t="s">
        <v>901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19.5">
      <c r="B111" s="28"/>
      <c r="D111" s="130" t="s">
        <v>152</v>
      </c>
      <c r="F111" s="134" t="s">
        <v>166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902</v>
      </c>
      <c r="F112" s="137" t="s">
        <v>903</v>
      </c>
      <c r="G112" s="138" t="s">
        <v>243</v>
      </c>
      <c r="H112" s="139">
        <v>1</v>
      </c>
      <c r="I112" s="140"/>
      <c r="J112" s="141">
        <f>ROUND(I112*H112,2)</f>
        <v>0</v>
      </c>
      <c r="K112" s="137" t="s">
        <v>19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3.0000000000000001E-3</v>
      </c>
      <c r="R112" s="126">
        <f>Q112*H112</f>
        <v>3.0000000000000001E-3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197</v>
      </c>
    </row>
    <row r="113" spans="2:65" s="1" customFormat="1" ht="11.25">
      <c r="B113" s="28"/>
      <c r="D113" s="130" t="s">
        <v>148</v>
      </c>
      <c r="F113" s="131" t="s">
        <v>903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19.5">
      <c r="B114" s="28"/>
      <c r="D114" s="130" t="s">
        <v>152</v>
      </c>
      <c r="F114" s="134" t="s">
        <v>166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904</v>
      </c>
      <c r="F115" s="137" t="s">
        <v>905</v>
      </c>
      <c r="G115" s="138" t="s">
        <v>174</v>
      </c>
      <c r="H115" s="139">
        <v>33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7.1300000000000001E-3</v>
      </c>
      <c r="R115" s="126">
        <f>Q115*H115</f>
        <v>0.23529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201</v>
      </c>
    </row>
    <row r="116" spans="2:65" s="1" customFormat="1" ht="11.25">
      <c r="B116" s="28"/>
      <c r="D116" s="130" t="s">
        <v>148</v>
      </c>
      <c r="F116" s="131" t="s">
        <v>905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19.5">
      <c r="B117" s="28"/>
      <c r="D117" s="130" t="s">
        <v>152</v>
      </c>
      <c r="F117" s="134" t="s">
        <v>166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906</v>
      </c>
      <c r="F118" s="137" t="s">
        <v>907</v>
      </c>
      <c r="G118" s="138" t="s">
        <v>243</v>
      </c>
      <c r="H118" s="139">
        <v>4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204</v>
      </c>
    </row>
    <row r="119" spans="2:65" s="1" customFormat="1" ht="11.25">
      <c r="B119" s="28"/>
      <c r="D119" s="130" t="s">
        <v>148</v>
      </c>
      <c r="F119" s="131" t="s">
        <v>907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19.5">
      <c r="B120" s="28"/>
      <c r="D120" s="130" t="s">
        <v>152</v>
      </c>
      <c r="F120" s="134" t="s">
        <v>166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908</v>
      </c>
      <c r="F121" s="137" t="s">
        <v>909</v>
      </c>
      <c r="G121" s="138" t="s">
        <v>243</v>
      </c>
      <c r="H121" s="139">
        <v>1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0</v>
      </c>
      <c r="R121" s="126">
        <f>Q121*H121</f>
        <v>0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208</v>
      </c>
    </row>
    <row r="122" spans="2:65" s="1" customFormat="1" ht="11.25">
      <c r="B122" s="28"/>
      <c r="D122" s="130" t="s">
        <v>148</v>
      </c>
      <c r="F122" s="131" t="s">
        <v>909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19.5">
      <c r="B123" s="28"/>
      <c r="D123" s="130" t="s">
        <v>152</v>
      </c>
      <c r="F123" s="134" t="s">
        <v>166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910</v>
      </c>
      <c r="F124" s="137" t="s">
        <v>911</v>
      </c>
      <c r="G124" s="138" t="s">
        <v>271</v>
      </c>
      <c r="H124" s="139">
        <v>1353.99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211</v>
      </c>
    </row>
    <row r="125" spans="2:65" s="1" customFormat="1" ht="11.25">
      <c r="B125" s="28"/>
      <c r="D125" s="130" t="s">
        <v>148</v>
      </c>
      <c r="F125" s="131" t="s">
        <v>911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912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913</v>
      </c>
      <c r="F127" s="137" t="s">
        <v>914</v>
      </c>
      <c r="G127" s="138" t="s">
        <v>271</v>
      </c>
      <c r="H127" s="139">
        <v>2224.1999999999998</v>
      </c>
      <c r="I127" s="140"/>
      <c r="J127" s="141">
        <f>ROUND(I127*H127,2)</f>
        <v>0</v>
      </c>
      <c r="K127" s="137" t="s">
        <v>19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2.9999999999999997E-4</v>
      </c>
      <c r="R127" s="126">
        <f>Q127*H127</f>
        <v>0.66725999999999985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215</v>
      </c>
    </row>
    <row r="128" spans="2:65" s="1" customFormat="1" ht="11.25">
      <c r="B128" s="28"/>
      <c r="D128" s="130" t="s">
        <v>148</v>
      </c>
      <c r="F128" s="131" t="s">
        <v>914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889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915</v>
      </c>
      <c r="F130" s="137" t="s">
        <v>916</v>
      </c>
      <c r="G130" s="138" t="s">
        <v>243</v>
      </c>
      <c r="H130" s="139">
        <v>1188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219</v>
      </c>
    </row>
    <row r="131" spans="2:65" s="1" customFormat="1" ht="11.25">
      <c r="B131" s="28"/>
      <c r="D131" s="130" t="s">
        <v>148</v>
      </c>
      <c r="F131" s="131" t="s">
        <v>916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917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918</v>
      </c>
      <c r="F133" s="137" t="s">
        <v>919</v>
      </c>
      <c r="G133" s="138" t="s">
        <v>243</v>
      </c>
      <c r="H133" s="139">
        <v>5</v>
      </c>
      <c r="I133" s="140"/>
      <c r="J133" s="141">
        <f>ROUND(I133*H133,2)</f>
        <v>0</v>
      </c>
      <c r="K133" s="137" t="s">
        <v>146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5.8999999999999997E-2</v>
      </c>
      <c r="R133" s="126">
        <f>Q133*H133</f>
        <v>0.29499999999999998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227</v>
      </c>
    </row>
    <row r="134" spans="2:65" s="1" customFormat="1" ht="11.25">
      <c r="B134" s="28"/>
      <c r="D134" s="130" t="s">
        <v>148</v>
      </c>
      <c r="F134" s="131" t="s">
        <v>919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920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35" t="s">
        <v>191</v>
      </c>
      <c r="D136" s="135" t="s">
        <v>171</v>
      </c>
      <c r="E136" s="136" t="s">
        <v>535</v>
      </c>
      <c r="F136" s="137" t="s">
        <v>536</v>
      </c>
      <c r="G136" s="138" t="s">
        <v>253</v>
      </c>
      <c r="H136" s="139">
        <v>3.5</v>
      </c>
      <c r="I136" s="140"/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2.234</v>
      </c>
      <c r="R136" s="126">
        <f>Q136*H136</f>
        <v>7.819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231</v>
      </c>
    </row>
    <row r="137" spans="2:65" s="1" customFormat="1" ht="11.25">
      <c r="B137" s="28"/>
      <c r="D137" s="130" t="s">
        <v>148</v>
      </c>
      <c r="F137" s="131" t="s">
        <v>536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152</v>
      </c>
      <c r="F138" s="134" t="s">
        <v>921</v>
      </c>
      <c r="I138" s="132"/>
      <c r="L138" s="28"/>
      <c r="M138" s="133"/>
      <c r="T138" s="49"/>
      <c r="AT138" s="13" t="s">
        <v>152</v>
      </c>
      <c r="AU138" s="13" t="s">
        <v>77</v>
      </c>
    </row>
    <row r="139" spans="2:65" s="10" customFormat="1" ht="25.9" customHeight="1">
      <c r="B139" s="107"/>
      <c r="D139" s="108" t="s">
        <v>68</v>
      </c>
      <c r="E139" s="109" t="s">
        <v>79</v>
      </c>
      <c r="F139" s="109" t="s">
        <v>544</v>
      </c>
      <c r="I139" s="110"/>
      <c r="J139" s="111">
        <f>BK139</f>
        <v>0</v>
      </c>
      <c r="L139" s="107"/>
      <c r="M139" s="112"/>
      <c r="P139" s="113">
        <f>SUM(P140:P194)</f>
        <v>0</v>
      </c>
      <c r="R139" s="113">
        <f>SUM(R140:R194)</f>
        <v>0</v>
      </c>
      <c r="T139" s="114">
        <f>SUM(T140:T194)</f>
        <v>0</v>
      </c>
      <c r="AR139" s="108" t="s">
        <v>77</v>
      </c>
      <c r="AT139" s="115" t="s">
        <v>68</v>
      </c>
      <c r="AU139" s="115" t="s">
        <v>69</v>
      </c>
      <c r="AY139" s="108" t="s">
        <v>141</v>
      </c>
      <c r="BK139" s="116">
        <f>SUM(BK140:BK194)</f>
        <v>0</v>
      </c>
    </row>
    <row r="140" spans="2:65" s="1" customFormat="1" ht="16.5" customHeight="1">
      <c r="B140" s="28"/>
      <c r="C140" s="117" t="s">
        <v>233</v>
      </c>
      <c r="D140" s="117" t="s">
        <v>142</v>
      </c>
      <c r="E140" s="118" t="s">
        <v>922</v>
      </c>
      <c r="F140" s="119" t="s">
        <v>923</v>
      </c>
      <c r="G140" s="120" t="s">
        <v>174</v>
      </c>
      <c r="H140" s="121">
        <v>10</v>
      </c>
      <c r="I140" s="122"/>
      <c r="J140" s="123">
        <f>ROUND(I140*H140,2)</f>
        <v>0</v>
      </c>
      <c r="K140" s="119" t="s">
        <v>146</v>
      </c>
      <c r="L140" s="28"/>
      <c r="M140" s="124" t="s">
        <v>19</v>
      </c>
      <c r="N140" s="125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147</v>
      </c>
      <c r="AT140" s="128" t="s">
        <v>142</v>
      </c>
      <c r="AU140" s="128" t="s">
        <v>77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237</v>
      </c>
    </row>
    <row r="141" spans="2:65" s="1" customFormat="1" ht="29.25">
      <c r="B141" s="28"/>
      <c r="D141" s="130" t="s">
        <v>148</v>
      </c>
      <c r="F141" s="131" t="s">
        <v>924</v>
      </c>
      <c r="I141" s="132"/>
      <c r="L141" s="28"/>
      <c r="M141" s="133"/>
      <c r="T141" s="49"/>
      <c r="AT141" s="13" t="s">
        <v>148</v>
      </c>
      <c r="AU141" s="13" t="s">
        <v>77</v>
      </c>
    </row>
    <row r="142" spans="2:65" s="1" customFormat="1" ht="29.25">
      <c r="B142" s="28"/>
      <c r="D142" s="130" t="s">
        <v>150</v>
      </c>
      <c r="F142" s="134" t="s">
        <v>925</v>
      </c>
      <c r="I142" s="132"/>
      <c r="L142" s="28"/>
      <c r="M142" s="133"/>
      <c r="T142" s="49"/>
      <c r="AT142" s="13" t="s">
        <v>150</v>
      </c>
      <c r="AU142" s="13" t="s">
        <v>77</v>
      </c>
    </row>
    <row r="143" spans="2:65" s="1" customFormat="1" ht="29.25">
      <c r="B143" s="28"/>
      <c r="D143" s="130" t="s">
        <v>152</v>
      </c>
      <c r="F143" s="134" t="s">
        <v>926</v>
      </c>
      <c r="I143" s="132"/>
      <c r="L143" s="28"/>
      <c r="M143" s="133"/>
      <c r="T143" s="49"/>
      <c r="AT143" s="13" t="s">
        <v>152</v>
      </c>
      <c r="AU143" s="13" t="s">
        <v>77</v>
      </c>
    </row>
    <row r="144" spans="2:65" s="1" customFormat="1" ht="16.5" customHeight="1">
      <c r="B144" s="28"/>
      <c r="C144" s="117" t="s">
        <v>197</v>
      </c>
      <c r="D144" s="117" t="s">
        <v>142</v>
      </c>
      <c r="E144" s="118" t="s">
        <v>927</v>
      </c>
      <c r="F144" s="119" t="s">
        <v>928</v>
      </c>
      <c r="G144" s="120" t="s">
        <v>174</v>
      </c>
      <c r="H144" s="121">
        <v>10</v>
      </c>
      <c r="I144" s="122"/>
      <c r="J144" s="123">
        <f>ROUND(I144*H144,2)</f>
        <v>0</v>
      </c>
      <c r="K144" s="119" t="s">
        <v>146</v>
      </c>
      <c r="L144" s="28"/>
      <c r="M144" s="124" t="s">
        <v>19</v>
      </c>
      <c r="N144" s="125" t="s">
        <v>40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147</v>
      </c>
      <c r="AT144" s="128" t="s">
        <v>142</v>
      </c>
      <c r="AU144" s="128" t="s">
        <v>77</v>
      </c>
      <c r="AY144" s="13" t="s">
        <v>141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3" t="s">
        <v>77</v>
      </c>
      <c r="BK144" s="129">
        <f>ROUND(I144*H144,2)</f>
        <v>0</v>
      </c>
      <c r="BL144" s="13" t="s">
        <v>147</v>
      </c>
      <c r="BM144" s="128" t="s">
        <v>306</v>
      </c>
    </row>
    <row r="145" spans="2:65" s="1" customFormat="1" ht="29.25">
      <c r="B145" s="28"/>
      <c r="D145" s="130" t="s">
        <v>148</v>
      </c>
      <c r="F145" s="131" t="s">
        <v>929</v>
      </c>
      <c r="I145" s="132"/>
      <c r="L145" s="28"/>
      <c r="M145" s="133"/>
      <c r="T145" s="49"/>
      <c r="AT145" s="13" t="s">
        <v>148</v>
      </c>
      <c r="AU145" s="13" t="s">
        <v>77</v>
      </c>
    </row>
    <row r="146" spans="2:65" s="1" customFormat="1" ht="39">
      <c r="B146" s="28"/>
      <c r="D146" s="130" t="s">
        <v>150</v>
      </c>
      <c r="F146" s="134" t="s">
        <v>930</v>
      </c>
      <c r="I146" s="132"/>
      <c r="L146" s="28"/>
      <c r="M146" s="133"/>
      <c r="T146" s="49"/>
      <c r="AT146" s="13" t="s">
        <v>150</v>
      </c>
      <c r="AU146" s="13" t="s">
        <v>77</v>
      </c>
    </row>
    <row r="147" spans="2:65" s="1" customFormat="1" ht="29.25">
      <c r="B147" s="28"/>
      <c r="D147" s="130" t="s">
        <v>152</v>
      </c>
      <c r="F147" s="134" t="s">
        <v>926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17" t="s">
        <v>7</v>
      </c>
      <c r="D148" s="117" t="s">
        <v>142</v>
      </c>
      <c r="E148" s="118" t="s">
        <v>931</v>
      </c>
      <c r="F148" s="119" t="s">
        <v>932</v>
      </c>
      <c r="G148" s="120" t="s">
        <v>174</v>
      </c>
      <c r="H148" s="121">
        <v>1</v>
      </c>
      <c r="I148" s="122"/>
      <c r="J148" s="123">
        <f>ROUND(I148*H148,2)</f>
        <v>0</v>
      </c>
      <c r="K148" s="119" t="s">
        <v>146</v>
      </c>
      <c r="L148" s="28"/>
      <c r="M148" s="124" t="s">
        <v>19</v>
      </c>
      <c r="N148" s="125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147</v>
      </c>
      <c r="AT148" s="128" t="s">
        <v>142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310</v>
      </c>
    </row>
    <row r="149" spans="2:65" s="1" customFormat="1" ht="29.25">
      <c r="B149" s="28"/>
      <c r="D149" s="130" t="s">
        <v>148</v>
      </c>
      <c r="F149" s="131" t="s">
        <v>933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39">
      <c r="B150" s="28"/>
      <c r="D150" s="130" t="s">
        <v>150</v>
      </c>
      <c r="F150" s="134" t="s">
        <v>930</v>
      </c>
      <c r="I150" s="132"/>
      <c r="L150" s="28"/>
      <c r="M150" s="133"/>
      <c r="T150" s="49"/>
      <c r="AT150" s="13" t="s">
        <v>150</v>
      </c>
      <c r="AU150" s="13" t="s">
        <v>77</v>
      </c>
    </row>
    <row r="151" spans="2:65" s="1" customFormat="1" ht="29.25">
      <c r="B151" s="28"/>
      <c r="D151" s="130" t="s">
        <v>152</v>
      </c>
      <c r="F151" s="134" t="s">
        <v>934</v>
      </c>
      <c r="I151" s="132"/>
      <c r="L151" s="28"/>
      <c r="M151" s="133"/>
      <c r="T151" s="49"/>
      <c r="AT151" s="13" t="s">
        <v>152</v>
      </c>
      <c r="AU151" s="13" t="s">
        <v>77</v>
      </c>
    </row>
    <row r="152" spans="2:65" s="1" customFormat="1" ht="16.5" customHeight="1">
      <c r="B152" s="28"/>
      <c r="C152" s="117" t="s">
        <v>201</v>
      </c>
      <c r="D152" s="117" t="s">
        <v>142</v>
      </c>
      <c r="E152" s="118" t="s">
        <v>935</v>
      </c>
      <c r="F152" s="119" t="s">
        <v>936</v>
      </c>
      <c r="G152" s="120" t="s">
        <v>174</v>
      </c>
      <c r="H152" s="121">
        <v>277</v>
      </c>
      <c r="I152" s="122"/>
      <c r="J152" s="123">
        <f>ROUND(I152*H152,2)</f>
        <v>0</v>
      </c>
      <c r="K152" s="119" t="s">
        <v>146</v>
      </c>
      <c r="L152" s="28"/>
      <c r="M152" s="124" t="s">
        <v>19</v>
      </c>
      <c r="N152" s="125" t="s">
        <v>40</v>
      </c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128" t="s">
        <v>147</v>
      </c>
      <c r="AT152" s="128" t="s">
        <v>142</v>
      </c>
      <c r="AU152" s="128" t="s">
        <v>77</v>
      </c>
      <c r="AY152" s="13" t="s">
        <v>141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3" t="s">
        <v>77</v>
      </c>
      <c r="BK152" s="129">
        <f>ROUND(I152*H152,2)</f>
        <v>0</v>
      </c>
      <c r="BL152" s="13" t="s">
        <v>147</v>
      </c>
      <c r="BM152" s="128" t="s">
        <v>314</v>
      </c>
    </row>
    <row r="153" spans="2:65" s="1" customFormat="1" ht="29.25">
      <c r="B153" s="28"/>
      <c r="D153" s="130" t="s">
        <v>148</v>
      </c>
      <c r="F153" s="131" t="s">
        <v>937</v>
      </c>
      <c r="I153" s="132"/>
      <c r="L153" s="28"/>
      <c r="M153" s="133"/>
      <c r="T153" s="49"/>
      <c r="AT153" s="13" t="s">
        <v>148</v>
      </c>
      <c r="AU153" s="13" t="s">
        <v>77</v>
      </c>
    </row>
    <row r="154" spans="2:65" s="1" customFormat="1" ht="39">
      <c r="B154" s="28"/>
      <c r="D154" s="130" t="s">
        <v>150</v>
      </c>
      <c r="F154" s="134" t="s">
        <v>938</v>
      </c>
      <c r="I154" s="132"/>
      <c r="L154" s="28"/>
      <c r="M154" s="133"/>
      <c r="T154" s="49"/>
      <c r="AT154" s="13" t="s">
        <v>150</v>
      </c>
      <c r="AU154" s="13" t="s">
        <v>77</v>
      </c>
    </row>
    <row r="155" spans="2:65" s="1" customFormat="1" ht="19.5">
      <c r="B155" s="28"/>
      <c r="D155" s="130" t="s">
        <v>152</v>
      </c>
      <c r="F155" s="134" t="s">
        <v>166</v>
      </c>
      <c r="I155" s="132"/>
      <c r="L155" s="28"/>
      <c r="M155" s="133"/>
      <c r="T155" s="49"/>
      <c r="AT155" s="13" t="s">
        <v>152</v>
      </c>
      <c r="AU155" s="13" t="s">
        <v>77</v>
      </c>
    </row>
    <row r="156" spans="2:65" s="1" customFormat="1" ht="16.5" customHeight="1">
      <c r="B156" s="28"/>
      <c r="C156" s="117" t="s">
        <v>307</v>
      </c>
      <c r="D156" s="117" t="s">
        <v>142</v>
      </c>
      <c r="E156" s="118" t="s">
        <v>939</v>
      </c>
      <c r="F156" s="119" t="s">
        <v>940</v>
      </c>
      <c r="G156" s="120" t="s">
        <v>174</v>
      </c>
      <c r="H156" s="121">
        <v>8</v>
      </c>
      <c r="I156" s="122"/>
      <c r="J156" s="123">
        <f>ROUND(I156*H156,2)</f>
        <v>0</v>
      </c>
      <c r="K156" s="119" t="s">
        <v>146</v>
      </c>
      <c r="L156" s="28"/>
      <c r="M156" s="124" t="s">
        <v>19</v>
      </c>
      <c r="N156" s="125" t="s">
        <v>40</v>
      </c>
      <c r="P156" s="126">
        <f>O156*H156</f>
        <v>0</v>
      </c>
      <c r="Q156" s="126">
        <v>0</v>
      </c>
      <c r="R156" s="126">
        <f>Q156*H156</f>
        <v>0</v>
      </c>
      <c r="S156" s="126">
        <v>0</v>
      </c>
      <c r="T156" s="127">
        <f>S156*H156</f>
        <v>0</v>
      </c>
      <c r="AR156" s="128" t="s">
        <v>147</v>
      </c>
      <c r="AT156" s="128" t="s">
        <v>142</v>
      </c>
      <c r="AU156" s="128" t="s">
        <v>77</v>
      </c>
      <c r="AY156" s="13" t="s">
        <v>141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3" t="s">
        <v>77</v>
      </c>
      <c r="BK156" s="129">
        <f>ROUND(I156*H156,2)</f>
        <v>0</v>
      </c>
      <c r="BL156" s="13" t="s">
        <v>147</v>
      </c>
      <c r="BM156" s="128" t="s">
        <v>318</v>
      </c>
    </row>
    <row r="157" spans="2:65" s="1" customFormat="1" ht="29.25">
      <c r="B157" s="28"/>
      <c r="D157" s="130" t="s">
        <v>148</v>
      </c>
      <c r="F157" s="131" t="s">
        <v>941</v>
      </c>
      <c r="I157" s="132"/>
      <c r="L157" s="28"/>
      <c r="M157" s="133"/>
      <c r="T157" s="49"/>
      <c r="AT157" s="13" t="s">
        <v>148</v>
      </c>
      <c r="AU157" s="13" t="s">
        <v>77</v>
      </c>
    </row>
    <row r="158" spans="2:65" s="1" customFormat="1" ht="39">
      <c r="B158" s="28"/>
      <c r="D158" s="130" t="s">
        <v>150</v>
      </c>
      <c r="F158" s="134" t="s">
        <v>938</v>
      </c>
      <c r="I158" s="132"/>
      <c r="L158" s="28"/>
      <c r="M158" s="133"/>
      <c r="T158" s="49"/>
      <c r="AT158" s="13" t="s">
        <v>150</v>
      </c>
      <c r="AU158" s="13" t="s">
        <v>77</v>
      </c>
    </row>
    <row r="159" spans="2:65" s="1" customFormat="1" ht="19.5">
      <c r="B159" s="28"/>
      <c r="D159" s="130" t="s">
        <v>152</v>
      </c>
      <c r="F159" s="134" t="s">
        <v>166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17" t="s">
        <v>204</v>
      </c>
      <c r="D160" s="117" t="s">
        <v>142</v>
      </c>
      <c r="E160" s="118" t="s">
        <v>942</v>
      </c>
      <c r="F160" s="119" t="s">
        <v>943</v>
      </c>
      <c r="G160" s="120" t="s">
        <v>174</v>
      </c>
      <c r="H160" s="121">
        <v>33</v>
      </c>
      <c r="I160" s="122"/>
      <c r="J160" s="123">
        <f>ROUND(I160*H160,2)</f>
        <v>0</v>
      </c>
      <c r="K160" s="119" t="s">
        <v>146</v>
      </c>
      <c r="L160" s="28"/>
      <c r="M160" s="124" t="s">
        <v>19</v>
      </c>
      <c r="N160" s="125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147</v>
      </c>
      <c r="AT160" s="128" t="s">
        <v>142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322</v>
      </c>
    </row>
    <row r="161" spans="2:65" s="1" customFormat="1" ht="29.25">
      <c r="B161" s="28"/>
      <c r="D161" s="130" t="s">
        <v>148</v>
      </c>
      <c r="F161" s="131" t="s">
        <v>944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39">
      <c r="B162" s="28"/>
      <c r="D162" s="130" t="s">
        <v>150</v>
      </c>
      <c r="F162" s="134" t="s">
        <v>938</v>
      </c>
      <c r="I162" s="132"/>
      <c r="L162" s="28"/>
      <c r="M162" s="133"/>
      <c r="T162" s="49"/>
      <c r="AT162" s="13" t="s">
        <v>150</v>
      </c>
      <c r="AU162" s="13" t="s">
        <v>77</v>
      </c>
    </row>
    <row r="163" spans="2:65" s="1" customFormat="1" ht="19.5">
      <c r="B163" s="28"/>
      <c r="D163" s="130" t="s">
        <v>152</v>
      </c>
      <c r="F163" s="134" t="s">
        <v>166</v>
      </c>
      <c r="I163" s="132"/>
      <c r="L163" s="28"/>
      <c r="M163" s="133"/>
      <c r="T163" s="49"/>
      <c r="AT163" s="13" t="s">
        <v>152</v>
      </c>
      <c r="AU163" s="13" t="s">
        <v>77</v>
      </c>
    </row>
    <row r="164" spans="2:65" s="1" customFormat="1" ht="16.5" customHeight="1">
      <c r="B164" s="28"/>
      <c r="C164" s="117" t="s">
        <v>315</v>
      </c>
      <c r="D164" s="117" t="s">
        <v>142</v>
      </c>
      <c r="E164" s="118" t="s">
        <v>945</v>
      </c>
      <c r="F164" s="119" t="s">
        <v>946</v>
      </c>
      <c r="G164" s="120" t="s">
        <v>174</v>
      </c>
      <c r="H164" s="121">
        <v>1</v>
      </c>
      <c r="I164" s="122"/>
      <c r="J164" s="123">
        <f>ROUND(I164*H164,2)</f>
        <v>0</v>
      </c>
      <c r="K164" s="119" t="s">
        <v>146</v>
      </c>
      <c r="L164" s="28"/>
      <c r="M164" s="124" t="s">
        <v>19</v>
      </c>
      <c r="N164" s="125" t="s">
        <v>40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147</v>
      </c>
      <c r="AT164" s="128" t="s">
        <v>142</v>
      </c>
      <c r="AU164" s="128" t="s">
        <v>77</v>
      </c>
      <c r="AY164" s="13" t="s">
        <v>141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77</v>
      </c>
      <c r="BK164" s="129">
        <f>ROUND(I164*H164,2)</f>
        <v>0</v>
      </c>
      <c r="BL164" s="13" t="s">
        <v>147</v>
      </c>
      <c r="BM164" s="128" t="s">
        <v>326</v>
      </c>
    </row>
    <row r="165" spans="2:65" s="1" customFormat="1" ht="29.25">
      <c r="B165" s="28"/>
      <c r="D165" s="130" t="s">
        <v>148</v>
      </c>
      <c r="F165" s="131" t="s">
        <v>947</v>
      </c>
      <c r="I165" s="132"/>
      <c r="L165" s="28"/>
      <c r="M165" s="133"/>
      <c r="T165" s="49"/>
      <c r="AT165" s="13" t="s">
        <v>148</v>
      </c>
      <c r="AU165" s="13" t="s">
        <v>77</v>
      </c>
    </row>
    <row r="166" spans="2:65" s="1" customFormat="1" ht="39">
      <c r="B166" s="28"/>
      <c r="D166" s="130" t="s">
        <v>150</v>
      </c>
      <c r="F166" s="134" t="s">
        <v>938</v>
      </c>
      <c r="I166" s="132"/>
      <c r="L166" s="28"/>
      <c r="M166" s="133"/>
      <c r="T166" s="49"/>
      <c r="AT166" s="13" t="s">
        <v>150</v>
      </c>
      <c r="AU166" s="13" t="s">
        <v>77</v>
      </c>
    </row>
    <row r="167" spans="2:65" s="1" customFormat="1" ht="19.5">
      <c r="B167" s="28"/>
      <c r="D167" s="130" t="s">
        <v>152</v>
      </c>
      <c r="F167" s="134" t="s">
        <v>166</v>
      </c>
      <c r="I167" s="132"/>
      <c r="L167" s="28"/>
      <c r="M167" s="133"/>
      <c r="T167" s="49"/>
      <c r="AT167" s="13" t="s">
        <v>152</v>
      </c>
      <c r="AU167" s="13" t="s">
        <v>77</v>
      </c>
    </row>
    <row r="168" spans="2:65" s="1" customFormat="1" ht="16.5" customHeight="1">
      <c r="B168" s="28"/>
      <c r="C168" s="117" t="s">
        <v>208</v>
      </c>
      <c r="D168" s="117" t="s">
        <v>142</v>
      </c>
      <c r="E168" s="118" t="s">
        <v>948</v>
      </c>
      <c r="F168" s="119" t="s">
        <v>949</v>
      </c>
      <c r="G168" s="120" t="s">
        <v>174</v>
      </c>
      <c r="H168" s="121">
        <v>1</v>
      </c>
      <c r="I168" s="122"/>
      <c r="J168" s="123">
        <f>ROUND(I168*H168,2)</f>
        <v>0</v>
      </c>
      <c r="K168" s="119" t="s">
        <v>146</v>
      </c>
      <c r="L168" s="28"/>
      <c r="M168" s="124" t="s">
        <v>19</v>
      </c>
      <c r="N168" s="125" t="s">
        <v>40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147</v>
      </c>
      <c r="AT168" s="128" t="s">
        <v>142</v>
      </c>
      <c r="AU168" s="128" t="s">
        <v>77</v>
      </c>
      <c r="AY168" s="13" t="s">
        <v>141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3" t="s">
        <v>77</v>
      </c>
      <c r="BK168" s="129">
        <f>ROUND(I168*H168,2)</f>
        <v>0</v>
      </c>
      <c r="BL168" s="13" t="s">
        <v>147</v>
      </c>
      <c r="BM168" s="128" t="s">
        <v>329</v>
      </c>
    </row>
    <row r="169" spans="2:65" s="1" customFormat="1" ht="29.25">
      <c r="B169" s="28"/>
      <c r="D169" s="130" t="s">
        <v>148</v>
      </c>
      <c r="F169" s="131" t="s">
        <v>950</v>
      </c>
      <c r="I169" s="132"/>
      <c r="L169" s="28"/>
      <c r="M169" s="133"/>
      <c r="T169" s="49"/>
      <c r="AT169" s="13" t="s">
        <v>148</v>
      </c>
      <c r="AU169" s="13" t="s">
        <v>77</v>
      </c>
    </row>
    <row r="170" spans="2:65" s="1" customFormat="1" ht="39">
      <c r="B170" s="28"/>
      <c r="D170" s="130" t="s">
        <v>150</v>
      </c>
      <c r="F170" s="134" t="s">
        <v>938</v>
      </c>
      <c r="I170" s="132"/>
      <c r="L170" s="28"/>
      <c r="M170" s="133"/>
      <c r="T170" s="49"/>
      <c r="AT170" s="13" t="s">
        <v>150</v>
      </c>
      <c r="AU170" s="13" t="s">
        <v>77</v>
      </c>
    </row>
    <row r="171" spans="2:65" s="1" customFormat="1" ht="19.5">
      <c r="B171" s="28"/>
      <c r="D171" s="130" t="s">
        <v>152</v>
      </c>
      <c r="F171" s="134" t="s">
        <v>166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" customFormat="1" ht="16.5" customHeight="1">
      <c r="B172" s="28"/>
      <c r="C172" s="117" t="s">
        <v>323</v>
      </c>
      <c r="D172" s="117" t="s">
        <v>142</v>
      </c>
      <c r="E172" s="118" t="s">
        <v>951</v>
      </c>
      <c r="F172" s="119" t="s">
        <v>952</v>
      </c>
      <c r="G172" s="120" t="s">
        <v>174</v>
      </c>
      <c r="H172" s="121">
        <v>276.60000000000002</v>
      </c>
      <c r="I172" s="122"/>
      <c r="J172" s="123">
        <f>ROUND(I172*H172,2)</f>
        <v>0</v>
      </c>
      <c r="K172" s="119" t="s">
        <v>146</v>
      </c>
      <c r="L172" s="28"/>
      <c r="M172" s="124" t="s">
        <v>19</v>
      </c>
      <c r="N172" s="125" t="s">
        <v>40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147</v>
      </c>
      <c r="AT172" s="128" t="s">
        <v>142</v>
      </c>
      <c r="AU172" s="128" t="s">
        <v>77</v>
      </c>
      <c r="AY172" s="13" t="s">
        <v>141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77</v>
      </c>
      <c r="BK172" s="129">
        <f>ROUND(I172*H172,2)</f>
        <v>0</v>
      </c>
      <c r="BL172" s="13" t="s">
        <v>147</v>
      </c>
      <c r="BM172" s="128" t="s">
        <v>333</v>
      </c>
    </row>
    <row r="173" spans="2:65" s="1" customFormat="1" ht="29.25">
      <c r="B173" s="28"/>
      <c r="D173" s="130" t="s">
        <v>148</v>
      </c>
      <c r="F173" s="131" t="s">
        <v>953</v>
      </c>
      <c r="I173" s="132"/>
      <c r="L173" s="28"/>
      <c r="M173" s="133"/>
      <c r="T173" s="49"/>
      <c r="AT173" s="13" t="s">
        <v>148</v>
      </c>
      <c r="AU173" s="13" t="s">
        <v>77</v>
      </c>
    </row>
    <row r="174" spans="2:65" s="1" customFormat="1" ht="39">
      <c r="B174" s="28"/>
      <c r="D174" s="130" t="s">
        <v>150</v>
      </c>
      <c r="F174" s="134" t="s">
        <v>938</v>
      </c>
      <c r="I174" s="132"/>
      <c r="L174" s="28"/>
      <c r="M174" s="133"/>
      <c r="T174" s="49"/>
      <c r="AT174" s="13" t="s">
        <v>150</v>
      </c>
      <c r="AU174" s="13" t="s">
        <v>77</v>
      </c>
    </row>
    <row r="175" spans="2:65" s="1" customFormat="1" ht="19.5">
      <c r="B175" s="28"/>
      <c r="D175" s="130" t="s">
        <v>152</v>
      </c>
      <c r="F175" s="134" t="s">
        <v>166</v>
      </c>
      <c r="I175" s="132"/>
      <c r="L175" s="28"/>
      <c r="M175" s="133"/>
      <c r="T175" s="49"/>
      <c r="AT175" s="13" t="s">
        <v>152</v>
      </c>
      <c r="AU175" s="13" t="s">
        <v>77</v>
      </c>
    </row>
    <row r="176" spans="2:65" s="1" customFormat="1" ht="16.5" customHeight="1">
      <c r="B176" s="28"/>
      <c r="C176" s="117" t="s">
        <v>211</v>
      </c>
      <c r="D176" s="117" t="s">
        <v>142</v>
      </c>
      <c r="E176" s="118" t="s">
        <v>954</v>
      </c>
      <c r="F176" s="119" t="s">
        <v>955</v>
      </c>
      <c r="G176" s="120" t="s">
        <v>271</v>
      </c>
      <c r="H176" s="121">
        <v>2022</v>
      </c>
      <c r="I176" s="122"/>
      <c r="J176" s="123">
        <f>ROUND(I176*H176,2)</f>
        <v>0</v>
      </c>
      <c r="K176" s="119" t="s">
        <v>19</v>
      </c>
      <c r="L176" s="28"/>
      <c r="M176" s="124" t="s">
        <v>19</v>
      </c>
      <c r="N176" s="125" t="s">
        <v>40</v>
      </c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128" t="s">
        <v>147</v>
      </c>
      <c r="AT176" s="128" t="s">
        <v>142</v>
      </c>
      <c r="AU176" s="128" t="s">
        <v>77</v>
      </c>
      <c r="AY176" s="13" t="s">
        <v>141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13" t="s">
        <v>77</v>
      </c>
      <c r="BK176" s="129">
        <f>ROUND(I176*H176,2)</f>
        <v>0</v>
      </c>
      <c r="BL176" s="13" t="s">
        <v>147</v>
      </c>
      <c r="BM176" s="128" t="s">
        <v>337</v>
      </c>
    </row>
    <row r="177" spans="2:65" s="1" customFormat="1" ht="11.25">
      <c r="B177" s="28"/>
      <c r="D177" s="130" t="s">
        <v>148</v>
      </c>
      <c r="F177" s="131" t="s">
        <v>955</v>
      </c>
      <c r="I177" s="132"/>
      <c r="L177" s="28"/>
      <c r="M177" s="133"/>
      <c r="T177" s="49"/>
      <c r="AT177" s="13" t="s">
        <v>148</v>
      </c>
      <c r="AU177" s="13" t="s">
        <v>77</v>
      </c>
    </row>
    <row r="178" spans="2:65" s="1" customFormat="1" ht="19.5">
      <c r="B178" s="28"/>
      <c r="D178" s="130" t="s">
        <v>152</v>
      </c>
      <c r="F178" s="134" t="s">
        <v>166</v>
      </c>
      <c r="I178" s="132"/>
      <c r="L178" s="28"/>
      <c r="M178" s="133"/>
      <c r="T178" s="49"/>
      <c r="AT178" s="13" t="s">
        <v>152</v>
      </c>
      <c r="AU178" s="13" t="s">
        <v>77</v>
      </c>
    </row>
    <row r="179" spans="2:65" s="1" customFormat="1" ht="16.5" customHeight="1">
      <c r="B179" s="28"/>
      <c r="C179" s="117" t="s">
        <v>330</v>
      </c>
      <c r="D179" s="117" t="s">
        <v>142</v>
      </c>
      <c r="E179" s="118" t="s">
        <v>956</v>
      </c>
      <c r="F179" s="119" t="s">
        <v>957</v>
      </c>
      <c r="G179" s="120" t="s">
        <v>271</v>
      </c>
      <c r="H179" s="121">
        <v>280</v>
      </c>
      <c r="I179" s="122"/>
      <c r="J179" s="123">
        <f>ROUND(I179*H179,2)</f>
        <v>0</v>
      </c>
      <c r="K179" s="119" t="s">
        <v>146</v>
      </c>
      <c r="L179" s="28"/>
      <c r="M179" s="124" t="s">
        <v>19</v>
      </c>
      <c r="N179" s="125" t="s">
        <v>40</v>
      </c>
      <c r="P179" s="126">
        <f>O179*H179</f>
        <v>0</v>
      </c>
      <c r="Q179" s="126">
        <v>0</v>
      </c>
      <c r="R179" s="126">
        <f>Q179*H179</f>
        <v>0</v>
      </c>
      <c r="S179" s="126">
        <v>0</v>
      </c>
      <c r="T179" s="127">
        <f>S179*H179</f>
        <v>0</v>
      </c>
      <c r="AR179" s="128" t="s">
        <v>147</v>
      </c>
      <c r="AT179" s="128" t="s">
        <v>142</v>
      </c>
      <c r="AU179" s="128" t="s">
        <v>77</v>
      </c>
      <c r="AY179" s="13" t="s">
        <v>141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77</v>
      </c>
      <c r="BK179" s="129">
        <f>ROUND(I179*H179,2)</f>
        <v>0</v>
      </c>
      <c r="BL179" s="13" t="s">
        <v>147</v>
      </c>
      <c r="BM179" s="128" t="s">
        <v>341</v>
      </c>
    </row>
    <row r="180" spans="2:65" s="1" customFormat="1" ht="19.5">
      <c r="B180" s="28"/>
      <c r="D180" s="130" t="s">
        <v>148</v>
      </c>
      <c r="F180" s="131" t="s">
        <v>958</v>
      </c>
      <c r="I180" s="132"/>
      <c r="L180" s="28"/>
      <c r="M180" s="133"/>
      <c r="T180" s="49"/>
      <c r="AT180" s="13" t="s">
        <v>148</v>
      </c>
      <c r="AU180" s="13" t="s">
        <v>77</v>
      </c>
    </row>
    <row r="181" spans="2:65" s="1" customFormat="1" ht="29.25">
      <c r="B181" s="28"/>
      <c r="D181" s="130" t="s">
        <v>150</v>
      </c>
      <c r="F181" s="134" t="s">
        <v>959</v>
      </c>
      <c r="I181" s="132"/>
      <c r="L181" s="28"/>
      <c r="M181" s="133"/>
      <c r="T181" s="49"/>
      <c r="AT181" s="13" t="s">
        <v>150</v>
      </c>
      <c r="AU181" s="13" t="s">
        <v>77</v>
      </c>
    </row>
    <row r="182" spans="2:65" s="1" customFormat="1" ht="19.5">
      <c r="B182" s="28"/>
      <c r="D182" s="130" t="s">
        <v>152</v>
      </c>
      <c r="F182" s="134" t="s">
        <v>166</v>
      </c>
      <c r="I182" s="132"/>
      <c r="L182" s="28"/>
      <c r="M182" s="133"/>
      <c r="T182" s="49"/>
      <c r="AT182" s="13" t="s">
        <v>152</v>
      </c>
      <c r="AU182" s="13" t="s">
        <v>77</v>
      </c>
    </row>
    <row r="183" spans="2:65" s="1" customFormat="1" ht="16.5" customHeight="1">
      <c r="B183" s="28"/>
      <c r="C183" s="117" t="s">
        <v>215</v>
      </c>
      <c r="D183" s="117" t="s">
        <v>142</v>
      </c>
      <c r="E183" s="118" t="s">
        <v>251</v>
      </c>
      <c r="F183" s="119" t="s">
        <v>252</v>
      </c>
      <c r="G183" s="120" t="s">
        <v>253</v>
      </c>
      <c r="H183" s="121">
        <v>311.726</v>
      </c>
      <c r="I183" s="122"/>
      <c r="J183" s="123">
        <f>ROUND(I183*H183,2)</f>
        <v>0</v>
      </c>
      <c r="K183" s="119" t="s">
        <v>146</v>
      </c>
      <c r="L183" s="28"/>
      <c r="M183" s="124" t="s">
        <v>19</v>
      </c>
      <c r="N183" s="125" t="s">
        <v>40</v>
      </c>
      <c r="P183" s="126">
        <f>O183*H183</f>
        <v>0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128" t="s">
        <v>147</v>
      </c>
      <c r="AT183" s="128" t="s">
        <v>142</v>
      </c>
      <c r="AU183" s="128" t="s">
        <v>77</v>
      </c>
      <c r="AY183" s="13" t="s">
        <v>141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13" t="s">
        <v>77</v>
      </c>
      <c r="BK183" s="129">
        <f>ROUND(I183*H183,2)</f>
        <v>0</v>
      </c>
      <c r="BL183" s="13" t="s">
        <v>147</v>
      </c>
      <c r="BM183" s="128" t="s">
        <v>345</v>
      </c>
    </row>
    <row r="184" spans="2:65" s="1" customFormat="1" ht="19.5">
      <c r="B184" s="28"/>
      <c r="D184" s="130" t="s">
        <v>148</v>
      </c>
      <c r="F184" s="131" t="s">
        <v>254</v>
      </c>
      <c r="I184" s="132"/>
      <c r="L184" s="28"/>
      <c r="M184" s="133"/>
      <c r="T184" s="49"/>
      <c r="AT184" s="13" t="s">
        <v>148</v>
      </c>
      <c r="AU184" s="13" t="s">
        <v>77</v>
      </c>
    </row>
    <row r="185" spans="2:65" s="1" customFormat="1" ht="19.5">
      <c r="B185" s="28"/>
      <c r="D185" s="130" t="s">
        <v>150</v>
      </c>
      <c r="F185" s="134" t="s">
        <v>151</v>
      </c>
      <c r="I185" s="132"/>
      <c r="L185" s="28"/>
      <c r="M185" s="133"/>
      <c r="T185" s="49"/>
      <c r="AT185" s="13" t="s">
        <v>150</v>
      </c>
      <c r="AU185" s="13" t="s">
        <v>77</v>
      </c>
    </row>
    <row r="186" spans="2:65" s="1" customFormat="1" ht="29.25">
      <c r="B186" s="28"/>
      <c r="D186" s="130" t="s">
        <v>152</v>
      </c>
      <c r="F186" s="134" t="s">
        <v>960</v>
      </c>
      <c r="I186" s="132"/>
      <c r="L186" s="28"/>
      <c r="M186" s="133"/>
      <c r="T186" s="49"/>
      <c r="AT186" s="13" t="s">
        <v>152</v>
      </c>
      <c r="AU186" s="13" t="s">
        <v>77</v>
      </c>
    </row>
    <row r="187" spans="2:65" s="1" customFormat="1" ht="16.5" customHeight="1">
      <c r="B187" s="28"/>
      <c r="C187" s="117" t="s">
        <v>338</v>
      </c>
      <c r="D187" s="117" t="s">
        <v>142</v>
      </c>
      <c r="E187" s="118" t="s">
        <v>961</v>
      </c>
      <c r="F187" s="119" t="s">
        <v>962</v>
      </c>
      <c r="G187" s="120" t="s">
        <v>253</v>
      </c>
      <c r="H187" s="121">
        <v>103.90900000000001</v>
      </c>
      <c r="I187" s="122"/>
      <c r="J187" s="123">
        <f>ROUND(I187*H187,2)</f>
        <v>0</v>
      </c>
      <c r="K187" s="119" t="s">
        <v>146</v>
      </c>
      <c r="L187" s="28"/>
      <c r="M187" s="124" t="s">
        <v>19</v>
      </c>
      <c r="N187" s="125" t="s">
        <v>40</v>
      </c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147</v>
      </c>
      <c r="AT187" s="128" t="s">
        <v>142</v>
      </c>
      <c r="AU187" s="128" t="s">
        <v>77</v>
      </c>
      <c r="AY187" s="13" t="s">
        <v>141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3" t="s">
        <v>77</v>
      </c>
      <c r="BK187" s="129">
        <f>ROUND(I187*H187,2)</f>
        <v>0</v>
      </c>
      <c r="BL187" s="13" t="s">
        <v>147</v>
      </c>
      <c r="BM187" s="128" t="s">
        <v>349</v>
      </c>
    </row>
    <row r="188" spans="2:65" s="1" customFormat="1" ht="19.5">
      <c r="B188" s="28"/>
      <c r="D188" s="130" t="s">
        <v>148</v>
      </c>
      <c r="F188" s="131" t="s">
        <v>963</v>
      </c>
      <c r="I188" s="132"/>
      <c r="L188" s="28"/>
      <c r="M188" s="133"/>
      <c r="T188" s="49"/>
      <c r="AT188" s="13" t="s">
        <v>148</v>
      </c>
      <c r="AU188" s="13" t="s">
        <v>77</v>
      </c>
    </row>
    <row r="189" spans="2:65" s="1" customFormat="1" ht="19.5">
      <c r="B189" s="28"/>
      <c r="D189" s="130" t="s">
        <v>150</v>
      </c>
      <c r="F189" s="134" t="s">
        <v>151</v>
      </c>
      <c r="I189" s="132"/>
      <c r="L189" s="28"/>
      <c r="M189" s="133"/>
      <c r="T189" s="49"/>
      <c r="AT189" s="13" t="s">
        <v>150</v>
      </c>
      <c r="AU189" s="13" t="s">
        <v>77</v>
      </c>
    </row>
    <row r="190" spans="2:65" s="1" customFormat="1" ht="29.25">
      <c r="B190" s="28"/>
      <c r="D190" s="130" t="s">
        <v>152</v>
      </c>
      <c r="F190" s="134" t="s">
        <v>964</v>
      </c>
      <c r="I190" s="132"/>
      <c r="L190" s="28"/>
      <c r="M190" s="133"/>
      <c r="T190" s="49"/>
      <c r="AT190" s="13" t="s">
        <v>152</v>
      </c>
      <c r="AU190" s="13" t="s">
        <v>77</v>
      </c>
    </row>
    <row r="191" spans="2:65" s="1" customFormat="1" ht="16.5" customHeight="1">
      <c r="B191" s="28"/>
      <c r="C191" s="117" t="s">
        <v>219</v>
      </c>
      <c r="D191" s="117" t="s">
        <v>142</v>
      </c>
      <c r="E191" s="118" t="s">
        <v>791</v>
      </c>
      <c r="F191" s="119" t="s">
        <v>792</v>
      </c>
      <c r="G191" s="120" t="s">
        <v>253</v>
      </c>
      <c r="H191" s="121">
        <v>1069.4000000000001</v>
      </c>
      <c r="I191" s="122"/>
      <c r="J191" s="123">
        <f>ROUND(I191*H191,2)</f>
        <v>0</v>
      </c>
      <c r="K191" s="119" t="s">
        <v>146</v>
      </c>
      <c r="L191" s="28"/>
      <c r="M191" s="124" t="s">
        <v>19</v>
      </c>
      <c r="N191" s="125" t="s">
        <v>40</v>
      </c>
      <c r="P191" s="126">
        <f>O191*H191</f>
        <v>0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128" t="s">
        <v>147</v>
      </c>
      <c r="AT191" s="128" t="s">
        <v>142</v>
      </c>
      <c r="AU191" s="128" t="s">
        <v>77</v>
      </c>
      <c r="AY191" s="13" t="s">
        <v>141</v>
      </c>
      <c r="BE191" s="129">
        <f>IF(N191="základní",J191,0)</f>
        <v>0</v>
      </c>
      <c r="BF191" s="129">
        <f>IF(N191="snížená",J191,0)</f>
        <v>0</v>
      </c>
      <c r="BG191" s="129">
        <f>IF(N191="zákl. přenesená",J191,0)</f>
        <v>0</v>
      </c>
      <c r="BH191" s="129">
        <f>IF(N191="sníž. přenesená",J191,0)</f>
        <v>0</v>
      </c>
      <c r="BI191" s="129">
        <f>IF(N191="nulová",J191,0)</f>
        <v>0</v>
      </c>
      <c r="BJ191" s="13" t="s">
        <v>77</v>
      </c>
      <c r="BK191" s="129">
        <f>ROUND(I191*H191,2)</f>
        <v>0</v>
      </c>
      <c r="BL191" s="13" t="s">
        <v>147</v>
      </c>
      <c r="BM191" s="128" t="s">
        <v>353</v>
      </c>
    </row>
    <row r="192" spans="2:65" s="1" customFormat="1" ht="19.5">
      <c r="B192" s="28"/>
      <c r="D192" s="130" t="s">
        <v>148</v>
      </c>
      <c r="F192" s="131" t="s">
        <v>794</v>
      </c>
      <c r="I192" s="132"/>
      <c r="L192" s="28"/>
      <c r="M192" s="133"/>
      <c r="T192" s="49"/>
      <c r="AT192" s="13" t="s">
        <v>148</v>
      </c>
      <c r="AU192" s="13" t="s">
        <v>77</v>
      </c>
    </row>
    <row r="193" spans="2:65" s="1" customFormat="1" ht="19.5">
      <c r="B193" s="28"/>
      <c r="D193" s="130" t="s">
        <v>150</v>
      </c>
      <c r="F193" s="134" t="s">
        <v>795</v>
      </c>
      <c r="I193" s="132"/>
      <c r="L193" s="28"/>
      <c r="M193" s="133"/>
      <c r="T193" s="49"/>
      <c r="AT193" s="13" t="s">
        <v>150</v>
      </c>
      <c r="AU193" s="13" t="s">
        <v>77</v>
      </c>
    </row>
    <row r="194" spans="2:65" s="1" customFormat="1" ht="29.25">
      <c r="B194" s="28"/>
      <c r="D194" s="130" t="s">
        <v>152</v>
      </c>
      <c r="F194" s="134" t="s">
        <v>965</v>
      </c>
      <c r="I194" s="132"/>
      <c r="L194" s="28"/>
      <c r="M194" s="133"/>
      <c r="T194" s="49"/>
      <c r="AT194" s="13" t="s">
        <v>152</v>
      </c>
      <c r="AU194" s="13" t="s">
        <v>77</v>
      </c>
    </row>
    <row r="195" spans="2:65" s="10" customFormat="1" ht="25.9" customHeight="1">
      <c r="B195" s="107"/>
      <c r="D195" s="108" t="s">
        <v>68</v>
      </c>
      <c r="E195" s="109" t="s">
        <v>160</v>
      </c>
      <c r="F195" s="109" t="s">
        <v>837</v>
      </c>
      <c r="I195" s="110"/>
      <c r="J195" s="111">
        <f>BK195</f>
        <v>0</v>
      </c>
      <c r="L195" s="107"/>
      <c r="M195" s="112"/>
      <c r="P195" s="113">
        <f>SUM(P196:P207)</f>
        <v>0</v>
      </c>
      <c r="R195" s="113">
        <f>SUM(R196:R207)</f>
        <v>0</v>
      </c>
      <c r="T195" s="114">
        <f>SUM(T196:T207)</f>
        <v>0</v>
      </c>
      <c r="AR195" s="108" t="s">
        <v>77</v>
      </c>
      <c r="AT195" s="115" t="s">
        <v>68</v>
      </c>
      <c r="AU195" s="115" t="s">
        <v>69</v>
      </c>
      <c r="AY195" s="108" t="s">
        <v>141</v>
      </c>
      <c r="BK195" s="116">
        <f>SUM(BK196:BK207)</f>
        <v>0</v>
      </c>
    </row>
    <row r="196" spans="2:65" s="1" customFormat="1" ht="16.5" customHeight="1">
      <c r="B196" s="28"/>
      <c r="C196" s="117" t="s">
        <v>346</v>
      </c>
      <c r="D196" s="117" t="s">
        <v>142</v>
      </c>
      <c r="E196" s="118" t="s">
        <v>845</v>
      </c>
      <c r="F196" s="119" t="s">
        <v>846</v>
      </c>
      <c r="G196" s="120" t="s">
        <v>258</v>
      </c>
      <c r="H196" s="121">
        <v>613.72</v>
      </c>
      <c r="I196" s="122"/>
      <c r="J196" s="123">
        <f>ROUND(I196*H196,2)</f>
        <v>0</v>
      </c>
      <c r="K196" s="119" t="s">
        <v>146</v>
      </c>
      <c r="L196" s="28"/>
      <c r="M196" s="124" t="s">
        <v>19</v>
      </c>
      <c r="N196" s="125" t="s">
        <v>40</v>
      </c>
      <c r="P196" s="126">
        <f>O196*H196</f>
        <v>0</v>
      </c>
      <c r="Q196" s="126">
        <v>0</v>
      </c>
      <c r="R196" s="126">
        <f>Q196*H196</f>
        <v>0</v>
      </c>
      <c r="S196" s="126">
        <v>0</v>
      </c>
      <c r="T196" s="127">
        <f>S196*H196</f>
        <v>0</v>
      </c>
      <c r="AR196" s="128" t="s">
        <v>147</v>
      </c>
      <c r="AT196" s="128" t="s">
        <v>142</v>
      </c>
      <c r="AU196" s="128" t="s">
        <v>77</v>
      </c>
      <c r="AY196" s="13" t="s">
        <v>141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13" t="s">
        <v>77</v>
      </c>
      <c r="BK196" s="129">
        <f>ROUND(I196*H196,2)</f>
        <v>0</v>
      </c>
      <c r="BL196" s="13" t="s">
        <v>147</v>
      </c>
      <c r="BM196" s="128" t="s">
        <v>366</v>
      </c>
    </row>
    <row r="197" spans="2:65" s="1" customFormat="1" ht="29.25">
      <c r="B197" s="28"/>
      <c r="D197" s="130" t="s">
        <v>148</v>
      </c>
      <c r="F197" s="131" t="s">
        <v>848</v>
      </c>
      <c r="I197" s="132"/>
      <c r="L197" s="28"/>
      <c r="M197" s="133"/>
      <c r="T197" s="49"/>
      <c r="AT197" s="13" t="s">
        <v>148</v>
      </c>
      <c r="AU197" s="13" t="s">
        <v>77</v>
      </c>
    </row>
    <row r="198" spans="2:65" s="1" customFormat="1" ht="39">
      <c r="B198" s="28"/>
      <c r="D198" s="130" t="s">
        <v>150</v>
      </c>
      <c r="F198" s="134" t="s">
        <v>843</v>
      </c>
      <c r="I198" s="132"/>
      <c r="L198" s="28"/>
      <c r="M198" s="133"/>
      <c r="T198" s="49"/>
      <c r="AT198" s="13" t="s">
        <v>150</v>
      </c>
      <c r="AU198" s="13" t="s">
        <v>77</v>
      </c>
    </row>
    <row r="199" spans="2:65" s="1" customFormat="1" ht="29.25">
      <c r="B199" s="28"/>
      <c r="D199" s="130" t="s">
        <v>152</v>
      </c>
      <c r="F199" s="134" t="s">
        <v>966</v>
      </c>
      <c r="I199" s="132"/>
      <c r="L199" s="28"/>
      <c r="M199" s="133"/>
      <c r="T199" s="49"/>
      <c r="AT199" s="13" t="s">
        <v>152</v>
      </c>
      <c r="AU199" s="13" t="s">
        <v>77</v>
      </c>
    </row>
    <row r="200" spans="2:65" s="1" customFormat="1" ht="24.2" customHeight="1">
      <c r="B200" s="28"/>
      <c r="C200" s="117" t="s">
        <v>227</v>
      </c>
      <c r="D200" s="117" t="s">
        <v>142</v>
      </c>
      <c r="E200" s="118" t="s">
        <v>851</v>
      </c>
      <c r="F200" s="119" t="s">
        <v>852</v>
      </c>
      <c r="G200" s="120" t="s">
        <v>258</v>
      </c>
      <c r="H200" s="121">
        <v>2855.32</v>
      </c>
      <c r="I200" s="122"/>
      <c r="J200" s="123">
        <f>ROUND(I200*H200,2)</f>
        <v>0</v>
      </c>
      <c r="K200" s="119" t="s">
        <v>146</v>
      </c>
      <c r="L200" s="28"/>
      <c r="M200" s="124" t="s">
        <v>19</v>
      </c>
      <c r="N200" s="125" t="s">
        <v>40</v>
      </c>
      <c r="P200" s="126">
        <f>O200*H200</f>
        <v>0</v>
      </c>
      <c r="Q200" s="126">
        <v>0</v>
      </c>
      <c r="R200" s="126">
        <f>Q200*H200</f>
        <v>0</v>
      </c>
      <c r="S200" s="126">
        <v>0</v>
      </c>
      <c r="T200" s="127">
        <f>S200*H200</f>
        <v>0</v>
      </c>
      <c r="AR200" s="128" t="s">
        <v>147</v>
      </c>
      <c r="AT200" s="128" t="s">
        <v>142</v>
      </c>
      <c r="AU200" s="128" t="s">
        <v>77</v>
      </c>
      <c r="AY200" s="13" t="s">
        <v>141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3" t="s">
        <v>77</v>
      </c>
      <c r="BK200" s="129">
        <f>ROUND(I200*H200,2)</f>
        <v>0</v>
      </c>
      <c r="BL200" s="13" t="s">
        <v>147</v>
      </c>
      <c r="BM200" s="128" t="s">
        <v>967</v>
      </c>
    </row>
    <row r="201" spans="2:65" s="1" customFormat="1" ht="29.25">
      <c r="B201" s="28"/>
      <c r="D201" s="130" t="s">
        <v>148</v>
      </c>
      <c r="F201" s="131" t="s">
        <v>854</v>
      </c>
      <c r="I201" s="132"/>
      <c r="L201" s="28"/>
      <c r="M201" s="133"/>
      <c r="T201" s="49"/>
      <c r="AT201" s="13" t="s">
        <v>148</v>
      </c>
      <c r="AU201" s="13" t="s">
        <v>77</v>
      </c>
    </row>
    <row r="202" spans="2:65" s="1" customFormat="1" ht="24.2" customHeight="1">
      <c r="B202" s="28"/>
      <c r="C202" s="117" t="s">
        <v>355</v>
      </c>
      <c r="D202" s="117" t="s">
        <v>142</v>
      </c>
      <c r="E202" s="118" t="s">
        <v>855</v>
      </c>
      <c r="F202" s="119" t="s">
        <v>856</v>
      </c>
      <c r="G202" s="120" t="s">
        <v>258</v>
      </c>
      <c r="H202" s="121">
        <v>6724.8</v>
      </c>
      <c r="I202" s="122"/>
      <c r="J202" s="123">
        <f>ROUND(I202*H202,2)</f>
        <v>0</v>
      </c>
      <c r="K202" s="119" t="s">
        <v>146</v>
      </c>
      <c r="L202" s="28"/>
      <c r="M202" s="124" t="s">
        <v>19</v>
      </c>
      <c r="N202" s="125" t="s">
        <v>40</v>
      </c>
      <c r="P202" s="126">
        <f>O202*H202</f>
        <v>0</v>
      </c>
      <c r="Q202" s="126">
        <v>0</v>
      </c>
      <c r="R202" s="126">
        <f>Q202*H202</f>
        <v>0</v>
      </c>
      <c r="S202" s="126">
        <v>0</v>
      </c>
      <c r="T202" s="127">
        <f>S202*H202</f>
        <v>0</v>
      </c>
      <c r="AR202" s="128" t="s">
        <v>147</v>
      </c>
      <c r="AT202" s="128" t="s">
        <v>142</v>
      </c>
      <c r="AU202" s="128" t="s">
        <v>77</v>
      </c>
      <c r="AY202" s="13" t="s">
        <v>141</v>
      </c>
      <c r="BE202" s="129">
        <f>IF(N202="základní",J202,0)</f>
        <v>0</v>
      </c>
      <c r="BF202" s="129">
        <f>IF(N202="snížená",J202,0)</f>
        <v>0</v>
      </c>
      <c r="BG202" s="129">
        <f>IF(N202="zákl. přenesená",J202,0)</f>
        <v>0</v>
      </c>
      <c r="BH202" s="129">
        <f>IF(N202="sníž. přenesená",J202,0)</f>
        <v>0</v>
      </c>
      <c r="BI202" s="129">
        <f>IF(N202="nulová",J202,0)</f>
        <v>0</v>
      </c>
      <c r="BJ202" s="13" t="s">
        <v>77</v>
      </c>
      <c r="BK202" s="129">
        <f>ROUND(I202*H202,2)</f>
        <v>0</v>
      </c>
      <c r="BL202" s="13" t="s">
        <v>147</v>
      </c>
      <c r="BM202" s="128" t="s">
        <v>968</v>
      </c>
    </row>
    <row r="203" spans="2:65" s="1" customFormat="1" ht="29.25">
      <c r="B203" s="28"/>
      <c r="D203" s="130" t="s">
        <v>148</v>
      </c>
      <c r="F203" s="131" t="s">
        <v>858</v>
      </c>
      <c r="I203" s="132"/>
      <c r="L203" s="28"/>
      <c r="M203" s="133"/>
      <c r="T203" s="49"/>
      <c r="AT203" s="13" t="s">
        <v>148</v>
      </c>
      <c r="AU203" s="13" t="s">
        <v>77</v>
      </c>
    </row>
    <row r="204" spans="2:65" s="1" customFormat="1" ht="24.2" customHeight="1">
      <c r="B204" s="28"/>
      <c r="C204" s="117" t="s">
        <v>231</v>
      </c>
      <c r="D204" s="117" t="s">
        <v>142</v>
      </c>
      <c r="E204" s="118" t="s">
        <v>289</v>
      </c>
      <c r="F204" s="119" t="s">
        <v>290</v>
      </c>
      <c r="G204" s="120" t="s">
        <v>258</v>
      </c>
      <c r="H204" s="121">
        <v>37.36</v>
      </c>
      <c r="I204" s="122"/>
      <c r="J204" s="123">
        <f>ROUND(I204*H204,2)</f>
        <v>0</v>
      </c>
      <c r="K204" s="119" t="s">
        <v>146</v>
      </c>
      <c r="L204" s="28"/>
      <c r="M204" s="124" t="s">
        <v>19</v>
      </c>
      <c r="N204" s="125" t="s">
        <v>40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147</v>
      </c>
      <c r="AT204" s="128" t="s">
        <v>142</v>
      </c>
      <c r="AU204" s="128" t="s">
        <v>77</v>
      </c>
      <c r="AY204" s="13" t="s">
        <v>141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3" t="s">
        <v>77</v>
      </c>
      <c r="BK204" s="129">
        <f>ROUND(I204*H204,2)</f>
        <v>0</v>
      </c>
      <c r="BL204" s="13" t="s">
        <v>147</v>
      </c>
      <c r="BM204" s="128" t="s">
        <v>969</v>
      </c>
    </row>
    <row r="205" spans="2:65" s="1" customFormat="1" ht="29.25">
      <c r="B205" s="28"/>
      <c r="D205" s="130" t="s">
        <v>148</v>
      </c>
      <c r="F205" s="131" t="s">
        <v>291</v>
      </c>
      <c r="I205" s="132"/>
      <c r="L205" s="28"/>
      <c r="M205" s="133"/>
      <c r="T205" s="49"/>
      <c r="AT205" s="13" t="s">
        <v>148</v>
      </c>
      <c r="AU205" s="13" t="s">
        <v>77</v>
      </c>
    </row>
    <row r="206" spans="2:65" s="1" customFormat="1" ht="33" customHeight="1">
      <c r="B206" s="28"/>
      <c r="C206" s="117" t="s">
        <v>363</v>
      </c>
      <c r="D206" s="117" t="s">
        <v>142</v>
      </c>
      <c r="E206" s="118" t="s">
        <v>861</v>
      </c>
      <c r="F206" s="119" t="s">
        <v>862</v>
      </c>
      <c r="G206" s="120" t="s">
        <v>258</v>
      </c>
      <c r="H206" s="121">
        <v>523.04</v>
      </c>
      <c r="I206" s="122"/>
      <c r="J206" s="123">
        <f>ROUND(I206*H206,2)</f>
        <v>0</v>
      </c>
      <c r="K206" s="119" t="s">
        <v>146</v>
      </c>
      <c r="L206" s="28"/>
      <c r="M206" s="124" t="s">
        <v>19</v>
      </c>
      <c r="N206" s="125" t="s">
        <v>40</v>
      </c>
      <c r="P206" s="126">
        <f>O206*H206</f>
        <v>0</v>
      </c>
      <c r="Q206" s="126">
        <v>0</v>
      </c>
      <c r="R206" s="126">
        <f>Q206*H206</f>
        <v>0</v>
      </c>
      <c r="S206" s="126">
        <v>0</v>
      </c>
      <c r="T206" s="127">
        <f>S206*H206</f>
        <v>0</v>
      </c>
      <c r="AR206" s="128" t="s">
        <v>147</v>
      </c>
      <c r="AT206" s="128" t="s">
        <v>142</v>
      </c>
      <c r="AU206" s="128" t="s">
        <v>77</v>
      </c>
      <c r="AY206" s="13" t="s">
        <v>141</v>
      </c>
      <c r="BE206" s="129">
        <f>IF(N206="základní",J206,0)</f>
        <v>0</v>
      </c>
      <c r="BF206" s="129">
        <f>IF(N206="snížená",J206,0)</f>
        <v>0</v>
      </c>
      <c r="BG206" s="129">
        <f>IF(N206="zákl. přenesená",J206,0)</f>
        <v>0</v>
      </c>
      <c r="BH206" s="129">
        <f>IF(N206="sníž. přenesená",J206,0)</f>
        <v>0</v>
      </c>
      <c r="BI206" s="129">
        <f>IF(N206="nulová",J206,0)</f>
        <v>0</v>
      </c>
      <c r="BJ206" s="13" t="s">
        <v>77</v>
      </c>
      <c r="BK206" s="129">
        <f>ROUND(I206*H206,2)</f>
        <v>0</v>
      </c>
      <c r="BL206" s="13" t="s">
        <v>147</v>
      </c>
      <c r="BM206" s="128" t="s">
        <v>970</v>
      </c>
    </row>
    <row r="207" spans="2:65" s="1" customFormat="1" ht="29.25">
      <c r="B207" s="28"/>
      <c r="D207" s="130" t="s">
        <v>148</v>
      </c>
      <c r="F207" s="131" t="s">
        <v>864</v>
      </c>
      <c r="I207" s="132"/>
      <c r="L207" s="28"/>
      <c r="M207" s="133"/>
      <c r="T207" s="49"/>
      <c r="AT207" s="13" t="s">
        <v>148</v>
      </c>
      <c r="AU207" s="13" t="s">
        <v>77</v>
      </c>
    </row>
    <row r="208" spans="2:65" s="10" customFormat="1" ht="25.9" customHeight="1">
      <c r="B208" s="107"/>
      <c r="D208" s="108" t="s">
        <v>68</v>
      </c>
      <c r="E208" s="109" t="s">
        <v>147</v>
      </c>
      <c r="F208" s="109" t="s">
        <v>865</v>
      </c>
      <c r="I208" s="110"/>
      <c r="J208" s="111">
        <f>BK208</f>
        <v>0</v>
      </c>
      <c r="L208" s="107"/>
      <c r="M208" s="112"/>
      <c r="P208" s="113">
        <f>SUM(P209:P212)</f>
        <v>0</v>
      </c>
      <c r="R208" s="113">
        <f>SUM(R209:R212)</f>
        <v>0</v>
      </c>
      <c r="T208" s="114">
        <f>SUM(T209:T212)</f>
        <v>0</v>
      </c>
      <c r="AR208" s="108" t="s">
        <v>77</v>
      </c>
      <c r="AT208" s="115" t="s">
        <v>68</v>
      </c>
      <c r="AU208" s="115" t="s">
        <v>69</v>
      </c>
      <c r="AY208" s="108" t="s">
        <v>141</v>
      </c>
      <c r="BK208" s="116">
        <f>SUM(BK209:BK212)</f>
        <v>0</v>
      </c>
    </row>
    <row r="209" spans="2:65" s="1" customFormat="1" ht="16.5" customHeight="1">
      <c r="B209" s="28"/>
      <c r="C209" s="117" t="s">
        <v>237</v>
      </c>
      <c r="D209" s="117" t="s">
        <v>142</v>
      </c>
      <c r="E209" s="118" t="s">
        <v>234</v>
      </c>
      <c r="F209" s="119" t="s">
        <v>235</v>
      </c>
      <c r="G209" s="120" t="s">
        <v>258</v>
      </c>
      <c r="H209" s="121">
        <v>1438.99</v>
      </c>
      <c r="I209" s="122"/>
      <c r="J209" s="123">
        <f>ROUND(I209*H209,2)</f>
        <v>0</v>
      </c>
      <c r="K209" s="119" t="s">
        <v>146</v>
      </c>
      <c r="L209" s="28"/>
      <c r="M209" s="124" t="s">
        <v>19</v>
      </c>
      <c r="N209" s="125" t="s">
        <v>40</v>
      </c>
      <c r="P209" s="126">
        <f>O209*H209</f>
        <v>0</v>
      </c>
      <c r="Q209" s="126">
        <v>0</v>
      </c>
      <c r="R209" s="126">
        <f>Q209*H209</f>
        <v>0</v>
      </c>
      <c r="S209" s="126">
        <v>0</v>
      </c>
      <c r="T209" s="127">
        <f>S209*H209</f>
        <v>0</v>
      </c>
      <c r="AR209" s="128" t="s">
        <v>147</v>
      </c>
      <c r="AT209" s="128" t="s">
        <v>142</v>
      </c>
      <c r="AU209" s="128" t="s">
        <v>77</v>
      </c>
      <c r="AY209" s="13" t="s">
        <v>141</v>
      </c>
      <c r="BE209" s="129">
        <f>IF(N209="základní",J209,0)</f>
        <v>0</v>
      </c>
      <c r="BF209" s="129">
        <f>IF(N209="snížená",J209,0)</f>
        <v>0</v>
      </c>
      <c r="BG209" s="129">
        <f>IF(N209="zákl. přenesená",J209,0)</f>
        <v>0</v>
      </c>
      <c r="BH209" s="129">
        <f>IF(N209="sníž. přenesená",J209,0)</f>
        <v>0</v>
      </c>
      <c r="BI209" s="129">
        <f>IF(N209="nulová",J209,0)</f>
        <v>0</v>
      </c>
      <c r="BJ209" s="13" t="s">
        <v>77</v>
      </c>
      <c r="BK209" s="129">
        <f>ROUND(I209*H209,2)</f>
        <v>0</v>
      </c>
      <c r="BL209" s="13" t="s">
        <v>147</v>
      </c>
      <c r="BM209" s="128" t="s">
        <v>378</v>
      </c>
    </row>
    <row r="210" spans="2:65" s="1" customFormat="1" ht="29.25">
      <c r="B210" s="28"/>
      <c r="D210" s="130" t="s">
        <v>148</v>
      </c>
      <c r="F210" s="131" t="s">
        <v>238</v>
      </c>
      <c r="I210" s="132"/>
      <c r="L210" s="28"/>
      <c r="M210" s="133"/>
      <c r="T210" s="49"/>
      <c r="AT210" s="13" t="s">
        <v>148</v>
      </c>
      <c r="AU210" s="13" t="s">
        <v>77</v>
      </c>
    </row>
    <row r="211" spans="2:65" s="1" customFormat="1" ht="39">
      <c r="B211" s="28"/>
      <c r="D211" s="130" t="s">
        <v>150</v>
      </c>
      <c r="F211" s="134" t="s">
        <v>239</v>
      </c>
      <c r="I211" s="132"/>
      <c r="L211" s="28"/>
      <c r="M211" s="133"/>
      <c r="T211" s="49"/>
      <c r="AT211" s="13" t="s">
        <v>150</v>
      </c>
      <c r="AU211" s="13" t="s">
        <v>77</v>
      </c>
    </row>
    <row r="212" spans="2:65" s="1" customFormat="1" ht="29.25">
      <c r="B212" s="28"/>
      <c r="D212" s="130" t="s">
        <v>152</v>
      </c>
      <c r="F212" s="134" t="s">
        <v>971</v>
      </c>
      <c r="I212" s="132"/>
      <c r="L212" s="28"/>
      <c r="M212" s="145"/>
      <c r="N212" s="146"/>
      <c r="O212" s="146"/>
      <c r="P212" s="146"/>
      <c r="Q212" s="146"/>
      <c r="R212" s="146"/>
      <c r="S212" s="146"/>
      <c r="T212" s="147"/>
      <c r="AT212" s="13" t="s">
        <v>152</v>
      </c>
      <c r="AU212" s="13" t="s">
        <v>77</v>
      </c>
    </row>
    <row r="213" spans="2:65" s="1" customFormat="1" ht="6.95" customHeight="1">
      <c r="B213" s="37"/>
      <c r="C213" s="38"/>
      <c r="D213" s="38"/>
      <c r="E213" s="38"/>
      <c r="F213" s="38"/>
      <c r="G213" s="38"/>
      <c r="H213" s="38"/>
      <c r="I213" s="38"/>
      <c r="J213" s="38"/>
      <c r="K213" s="38"/>
      <c r="L213" s="28"/>
    </row>
  </sheetData>
  <sheetProtection algorithmName="SHA-512" hashValue="y45G5wu7cmPWCxcFtKS8uIHT0eTHG96qfOGYxHThCzWmxL4eKGiZzs1EnDGj6ajrfa1JIwrMkQbHKd+eLLp0Aw==" saltValue="9GJ0Ojch6w641TTMVwN5CA==" spinCount="100000" sheet="1" objects="1" scenarios="1" formatColumns="0" formatRows="0" autoFilter="0"/>
  <autoFilter ref="C82:K212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A81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91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972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ROUND((SUM(BE80:BE172)),  2)</f>
        <v>0</v>
      </c>
      <c r="I33" s="85">
        <v>0.21</v>
      </c>
      <c r="J33" s="84">
        <f>ROUND(((SUM(BE80:BE172))*I33),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ROUND((SUM(BF80:BF172)),  2)</f>
        <v>0</v>
      </c>
      <c r="I34" s="85">
        <v>0.12</v>
      </c>
      <c r="J34" s="84">
        <f>ROUND(((SUM(BF80:BF172))*I34),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ROUND((SUM(BG80:BG172)),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ROUND((SUM(BH80:BH172)),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ROUND((SUM(BI80:BI172)),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04 - Nástupiště A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J80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973</v>
      </c>
      <c r="E60" s="97"/>
      <c r="F60" s="97"/>
      <c r="G60" s="97"/>
      <c r="H60" s="97"/>
      <c r="I60" s="97"/>
      <c r="J60" s="98">
        <f>J81</f>
        <v>0</v>
      </c>
      <c r="L60" s="95"/>
    </row>
    <row r="61" spans="2:47" s="1" customFormat="1" ht="21.75" customHeight="1">
      <c r="B61" s="28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28"/>
    </row>
    <row r="67" spans="2:63" s="1" customFormat="1" ht="24.95" customHeight="1">
      <c r="B67" s="28"/>
      <c r="C67" s="17" t="s">
        <v>127</v>
      </c>
      <c r="L67" s="28"/>
    </row>
    <row r="68" spans="2:63" s="1" customFormat="1" ht="6.95" customHeight="1">
      <c r="B68" s="28"/>
      <c r="L68" s="28"/>
    </row>
    <row r="69" spans="2:63" s="1" customFormat="1" ht="12" customHeight="1">
      <c r="B69" s="28"/>
      <c r="C69" s="23" t="s">
        <v>16</v>
      </c>
      <c r="L69" s="28"/>
    </row>
    <row r="70" spans="2:63" s="1" customFormat="1" ht="16.5" customHeight="1">
      <c r="B70" s="28"/>
      <c r="E70" s="270" t="str">
        <f>E7</f>
        <v>Oprava kolejí a výhybek v dopravně Kořenov</v>
      </c>
      <c r="F70" s="271"/>
      <c r="G70" s="271"/>
      <c r="H70" s="271"/>
      <c r="L70" s="28"/>
    </row>
    <row r="71" spans="2:63" s="1" customFormat="1" ht="12" customHeight="1">
      <c r="B71" s="28"/>
      <c r="C71" s="23" t="s">
        <v>117</v>
      </c>
      <c r="L71" s="28"/>
    </row>
    <row r="72" spans="2:63" s="1" customFormat="1" ht="16.5" customHeight="1">
      <c r="B72" s="28"/>
      <c r="E72" s="237" t="str">
        <f>E9</f>
        <v>SO 04 - Nástupiště A</v>
      </c>
      <c r="F72" s="272"/>
      <c r="G72" s="272"/>
      <c r="H72" s="272"/>
      <c r="L72" s="28"/>
    </row>
    <row r="73" spans="2:63" s="1" customFormat="1" ht="6.95" customHeight="1">
      <c r="B73" s="28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23" t="s">
        <v>23</v>
      </c>
      <c r="J74" s="45" t="str">
        <f>IF(J12="","",J12)</f>
        <v>23. 1. 2024</v>
      </c>
      <c r="L74" s="28"/>
    </row>
    <row r="75" spans="2:63" s="1" customFormat="1" ht="6.95" customHeight="1">
      <c r="B75" s="28"/>
      <c r="L75" s="28"/>
    </row>
    <row r="76" spans="2:63" s="1" customFormat="1" ht="15.2" customHeight="1">
      <c r="B76" s="28"/>
      <c r="C76" s="23" t="s">
        <v>25</v>
      </c>
      <c r="F76" s="21" t="str">
        <f>E15</f>
        <v xml:space="preserve"> </v>
      </c>
      <c r="I76" s="23" t="s">
        <v>30</v>
      </c>
      <c r="J76" s="26" t="str">
        <f>E21</f>
        <v xml:space="preserve"> </v>
      </c>
      <c r="L76" s="28"/>
    </row>
    <row r="77" spans="2:63" s="1" customFormat="1" ht="15.2" customHeight="1">
      <c r="B77" s="28"/>
      <c r="C77" s="23" t="s">
        <v>28</v>
      </c>
      <c r="F77" s="21" t="str">
        <f>IF(E18="","",E18)</f>
        <v>Vyplň údaj</v>
      </c>
      <c r="I77" s="23" t="s">
        <v>32</v>
      </c>
      <c r="J77" s="26" t="str">
        <f>E24</f>
        <v xml:space="preserve"> </v>
      </c>
      <c r="L77" s="28"/>
    </row>
    <row r="78" spans="2:63" s="1" customFormat="1" ht="10.35" customHeight="1">
      <c r="B78" s="28"/>
      <c r="L78" s="28"/>
    </row>
    <row r="79" spans="2:63" s="9" customFormat="1" ht="29.25" customHeight="1">
      <c r="B79" s="99"/>
      <c r="C79" s="100" t="s">
        <v>128</v>
      </c>
      <c r="D79" s="101" t="s">
        <v>54</v>
      </c>
      <c r="E79" s="101" t="s">
        <v>50</v>
      </c>
      <c r="F79" s="101" t="s">
        <v>51</v>
      </c>
      <c r="G79" s="101" t="s">
        <v>129</v>
      </c>
      <c r="H79" s="101" t="s">
        <v>130</v>
      </c>
      <c r="I79" s="101" t="s">
        <v>131</v>
      </c>
      <c r="J79" s="101" t="s">
        <v>121</v>
      </c>
      <c r="K79" s="102" t="s">
        <v>132</v>
      </c>
      <c r="L79" s="99"/>
      <c r="M79" s="52" t="s">
        <v>19</v>
      </c>
      <c r="N79" s="53" t="s">
        <v>39</v>
      </c>
      <c r="O79" s="53" t="s">
        <v>133</v>
      </c>
      <c r="P79" s="53" t="s">
        <v>134</v>
      </c>
      <c r="Q79" s="53" t="s">
        <v>135</v>
      </c>
      <c r="R79" s="53" t="s">
        <v>136</v>
      </c>
      <c r="S79" s="53" t="s">
        <v>137</v>
      </c>
      <c r="T79" s="54" t="s">
        <v>138</v>
      </c>
    </row>
    <row r="80" spans="2:63" s="1" customFormat="1" ht="22.9" customHeight="1">
      <c r="B80" s="28"/>
      <c r="C80" s="57" t="s">
        <v>139</v>
      </c>
      <c r="J80" s="103">
        <f>BK80</f>
        <v>0</v>
      </c>
      <c r="L80" s="28"/>
      <c r="M80" s="55"/>
      <c r="N80" s="46"/>
      <c r="O80" s="46"/>
      <c r="P80" s="104">
        <f>P81</f>
        <v>0</v>
      </c>
      <c r="Q80" s="46"/>
      <c r="R80" s="104">
        <f>R81</f>
        <v>738.68265599999995</v>
      </c>
      <c r="S80" s="46"/>
      <c r="T80" s="105">
        <f>T81</f>
        <v>0</v>
      </c>
      <c r="AT80" s="13" t="s">
        <v>68</v>
      </c>
      <c r="AU80" s="13" t="s">
        <v>122</v>
      </c>
      <c r="BK80" s="106">
        <f>BK81</f>
        <v>0</v>
      </c>
    </row>
    <row r="81" spans="2:65" s="10" customFormat="1" ht="25.9" customHeight="1">
      <c r="B81" s="107"/>
      <c r="D81" s="108" t="s">
        <v>68</v>
      </c>
      <c r="E81" s="109" t="s">
        <v>170</v>
      </c>
      <c r="F81" s="109" t="s">
        <v>455</v>
      </c>
      <c r="I81" s="110"/>
      <c r="J81" s="111">
        <f>BK81</f>
        <v>0</v>
      </c>
      <c r="L81" s="107"/>
      <c r="M81" s="112"/>
      <c r="P81" s="113">
        <f>SUM(P82:P172)</f>
        <v>0</v>
      </c>
      <c r="R81" s="113">
        <f>SUM(R82:R172)</f>
        <v>738.68265599999995</v>
      </c>
      <c r="T81" s="114">
        <f>SUM(T82:T172)</f>
        <v>0</v>
      </c>
      <c r="AR81" s="108" t="s">
        <v>77</v>
      </c>
      <c r="AT81" s="115" t="s">
        <v>68</v>
      </c>
      <c r="AU81" s="115" t="s">
        <v>69</v>
      </c>
      <c r="AY81" s="108" t="s">
        <v>141</v>
      </c>
      <c r="BK81" s="116">
        <f>SUM(BK82:BK172)</f>
        <v>0</v>
      </c>
    </row>
    <row r="82" spans="2:65" s="1" customFormat="1" ht="16.5" customHeight="1">
      <c r="B82" s="28"/>
      <c r="C82" s="135" t="s">
        <v>77</v>
      </c>
      <c r="D82" s="135" t="s">
        <v>171</v>
      </c>
      <c r="E82" s="136" t="s">
        <v>974</v>
      </c>
      <c r="F82" s="137" t="s">
        <v>975</v>
      </c>
      <c r="G82" s="138" t="s">
        <v>243</v>
      </c>
      <c r="H82" s="139">
        <v>170</v>
      </c>
      <c r="I82" s="140"/>
      <c r="J82" s="141">
        <f>ROUND(I82*H82,2)</f>
        <v>0</v>
      </c>
      <c r="K82" s="137" t="s">
        <v>146</v>
      </c>
      <c r="L82" s="142"/>
      <c r="M82" s="143" t="s">
        <v>19</v>
      </c>
      <c r="N82" s="144" t="s">
        <v>40</v>
      </c>
      <c r="P82" s="126">
        <f>O82*H82</f>
        <v>0</v>
      </c>
      <c r="Q82" s="126">
        <v>4.7E-2</v>
      </c>
      <c r="R82" s="126">
        <f>Q82*H82</f>
        <v>7.99</v>
      </c>
      <c r="S82" s="126">
        <v>0</v>
      </c>
      <c r="T82" s="127">
        <f>S82*H82</f>
        <v>0</v>
      </c>
      <c r="AR82" s="128" t="s">
        <v>169</v>
      </c>
      <c r="AT82" s="128" t="s">
        <v>171</v>
      </c>
      <c r="AU82" s="128" t="s">
        <v>77</v>
      </c>
      <c r="AY82" s="13" t="s">
        <v>141</v>
      </c>
      <c r="BE82" s="129">
        <f>IF(N82="základní",J82,0)</f>
        <v>0</v>
      </c>
      <c r="BF82" s="129">
        <f>IF(N82="snížená",J82,0)</f>
        <v>0</v>
      </c>
      <c r="BG82" s="129">
        <f>IF(N82="zákl. přenesená",J82,0)</f>
        <v>0</v>
      </c>
      <c r="BH82" s="129">
        <f>IF(N82="sníž. přenesená",J82,0)</f>
        <v>0</v>
      </c>
      <c r="BI82" s="129">
        <f>IF(N82="nulová",J82,0)</f>
        <v>0</v>
      </c>
      <c r="BJ82" s="13" t="s">
        <v>77</v>
      </c>
      <c r="BK82" s="129">
        <f>ROUND(I82*H82,2)</f>
        <v>0</v>
      </c>
      <c r="BL82" s="13" t="s">
        <v>147</v>
      </c>
      <c r="BM82" s="128" t="s">
        <v>164</v>
      </c>
    </row>
    <row r="83" spans="2:65" s="1" customFormat="1" ht="11.25">
      <c r="B83" s="28"/>
      <c r="D83" s="130" t="s">
        <v>148</v>
      </c>
      <c r="F83" s="131" t="s">
        <v>975</v>
      </c>
      <c r="I83" s="132"/>
      <c r="L83" s="28"/>
      <c r="M83" s="133"/>
      <c r="T83" s="49"/>
      <c r="AT83" s="13" t="s">
        <v>148</v>
      </c>
      <c r="AU83" s="13" t="s">
        <v>77</v>
      </c>
    </row>
    <row r="84" spans="2:65" s="1" customFormat="1" ht="19.5">
      <c r="B84" s="28"/>
      <c r="D84" s="130" t="s">
        <v>152</v>
      </c>
      <c r="F84" s="134" t="s">
        <v>166</v>
      </c>
      <c r="I84" s="132"/>
      <c r="L84" s="28"/>
      <c r="M84" s="133"/>
      <c r="T84" s="49"/>
      <c r="AT84" s="13" t="s">
        <v>152</v>
      </c>
      <c r="AU84" s="13" t="s">
        <v>77</v>
      </c>
    </row>
    <row r="85" spans="2:65" s="1" customFormat="1" ht="16.5" customHeight="1">
      <c r="B85" s="28"/>
      <c r="C85" s="135" t="s">
        <v>79</v>
      </c>
      <c r="D85" s="135" t="s">
        <v>171</v>
      </c>
      <c r="E85" s="136" t="s">
        <v>918</v>
      </c>
      <c r="F85" s="137" t="s">
        <v>919</v>
      </c>
      <c r="G85" s="138" t="s">
        <v>243</v>
      </c>
      <c r="H85" s="139">
        <v>180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5.8999999999999997E-2</v>
      </c>
      <c r="R85" s="126">
        <f>Q85*H85</f>
        <v>10.62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169</v>
      </c>
    </row>
    <row r="86" spans="2:65" s="1" customFormat="1" ht="11.25">
      <c r="B86" s="28"/>
      <c r="D86" s="130" t="s">
        <v>148</v>
      </c>
      <c r="F86" s="131" t="s">
        <v>919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19.5">
      <c r="B87" s="28"/>
      <c r="D87" s="130" t="s">
        <v>152</v>
      </c>
      <c r="F87" s="134" t="s">
        <v>166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160</v>
      </c>
      <c r="D88" s="135" t="s">
        <v>171</v>
      </c>
      <c r="E88" s="136" t="s">
        <v>976</v>
      </c>
      <c r="F88" s="137" t="s">
        <v>977</v>
      </c>
      <c r="G88" s="138" t="s">
        <v>258</v>
      </c>
      <c r="H88" s="139">
        <v>82.319000000000003</v>
      </c>
      <c r="I88" s="140"/>
      <c r="J88" s="141">
        <f>ROUND(I88*H88,2)</f>
        <v>0</v>
      </c>
      <c r="K88" s="137" t="s">
        <v>146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82.319000000000003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193</v>
      </c>
    </row>
    <row r="89" spans="2:65" s="1" customFormat="1" ht="11.25">
      <c r="B89" s="28"/>
      <c r="D89" s="130" t="s">
        <v>148</v>
      </c>
      <c r="F89" s="131" t="s">
        <v>977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19.5">
      <c r="B90" s="28"/>
      <c r="D90" s="130" t="s">
        <v>152</v>
      </c>
      <c r="F90" s="134" t="s">
        <v>166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147</v>
      </c>
      <c r="D91" s="135" t="s">
        <v>171</v>
      </c>
      <c r="E91" s="136" t="s">
        <v>978</v>
      </c>
      <c r="F91" s="137" t="s">
        <v>979</v>
      </c>
      <c r="G91" s="138" t="s">
        <v>258</v>
      </c>
      <c r="H91" s="139">
        <v>601.524</v>
      </c>
      <c r="I91" s="140"/>
      <c r="J91" s="141">
        <f>ROUND(I91*H91,2)</f>
        <v>0</v>
      </c>
      <c r="K91" s="137" t="s">
        <v>19</v>
      </c>
      <c r="L91" s="142"/>
      <c r="M91" s="143" t="s">
        <v>19</v>
      </c>
      <c r="N91" s="144" t="s">
        <v>40</v>
      </c>
      <c r="P91" s="126">
        <f>O91*H91</f>
        <v>0</v>
      </c>
      <c r="Q91" s="126">
        <v>1</v>
      </c>
      <c r="R91" s="126">
        <f>Q91*H91</f>
        <v>601.524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8</v>
      </c>
    </row>
    <row r="92" spans="2:65" s="1" customFormat="1" ht="11.25">
      <c r="B92" s="28"/>
      <c r="D92" s="130" t="s">
        <v>148</v>
      </c>
      <c r="F92" s="131" t="s">
        <v>979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19.5">
      <c r="B93" s="28"/>
      <c r="D93" s="130" t="s">
        <v>152</v>
      </c>
      <c r="F93" s="134" t="s">
        <v>166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170</v>
      </c>
      <c r="D94" s="135" t="s">
        <v>171</v>
      </c>
      <c r="E94" s="136" t="s">
        <v>980</v>
      </c>
      <c r="F94" s="137" t="s">
        <v>981</v>
      </c>
      <c r="G94" s="138" t="s">
        <v>253</v>
      </c>
      <c r="H94" s="139">
        <v>16.134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2.234</v>
      </c>
      <c r="R94" s="126">
        <f>Q94*H94</f>
        <v>36.043356000000003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183</v>
      </c>
    </row>
    <row r="95" spans="2:65" s="1" customFormat="1" ht="11.25">
      <c r="B95" s="28"/>
      <c r="D95" s="130" t="s">
        <v>148</v>
      </c>
      <c r="F95" s="131" t="s">
        <v>981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164</v>
      </c>
      <c r="D97" s="135" t="s">
        <v>171</v>
      </c>
      <c r="E97" s="136" t="s">
        <v>982</v>
      </c>
      <c r="F97" s="137" t="s">
        <v>983</v>
      </c>
      <c r="G97" s="138" t="s">
        <v>174</v>
      </c>
      <c r="H97" s="139">
        <v>2.7</v>
      </c>
      <c r="I97" s="140"/>
      <c r="J97" s="141">
        <f>ROUND(I97*H97,2)</f>
        <v>0</v>
      </c>
      <c r="K97" s="137" t="s">
        <v>19</v>
      </c>
      <c r="L97" s="142"/>
      <c r="M97" s="143" t="s">
        <v>19</v>
      </c>
      <c r="N97" s="144" t="s">
        <v>40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186</v>
      </c>
    </row>
    <row r="98" spans="2:65" s="1" customFormat="1" ht="11.25">
      <c r="B98" s="28"/>
      <c r="D98" s="130" t="s">
        <v>148</v>
      </c>
      <c r="F98" s="131" t="s">
        <v>983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984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179</v>
      </c>
      <c r="D100" s="135" t="s">
        <v>171</v>
      </c>
      <c r="E100" s="136" t="s">
        <v>985</v>
      </c>
      <c r="F100" s="137" t="s">
        <v>986</v>
      </c>
      <c r="G100" s="138" t="s">
        <v>243</v>
      </c>
      <c r="H100" s="139">
        <v>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191</v>
      </c>
    </row>
    <row r="101" spans="2:65" s="1" customFormat="1" ht="11.25">
      <c r="B101" s="28"/>
      <c r="D101" s="130" t="s">
        <v>148</v>
      </c>
      <c r="F101" s="131" t="s">
        <v>986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169</v>
      </c>
      <c r="D103" s="135" t="s">
        <v>171</v>
      </c>
      <c r="E103" s="136" t="s">
        <v>521</v>
      </c>
      <c r="F103" s="137" t="s">
        <v>522</v>
      </c>
      <c r="G103" s="138" t="s">
        <v>174</v>
      </c>
      <c r="H103" s="139">
        <v>2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3.2000000000000002E-3</v>
      </c>
      <c r="R103" s="126">
        <f>Q103*H103</f>
        <v>6.4000000000000003E-3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197</v>
      </c>
    </row>
    <row r="104" spans="2:65" s="1" customFormat="1" ht="11.25">
      <c r="B104" s="28"/>
      <c r="D104" s="130" t="s">
        <v>148</v>
      </c>
      <c r="F104" s="131" t="s">
        <v>522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187</v>
      </c>
      <c r="D106" s="135" t="s">
        <v>171</v>
      </c>
      <c r="E106" s="136" t="s">
        <v>523</v>
      </c>
      <c r="F106" s="137" t="s">
        <v>524</v>
      </c>
      <c r="G106" s="138" t="s">
        <v>243</v>
      </c>
      <c r="H106" s="139">
        <v>2</v>
      </c>
      <c r="I106" s="140"/>
      <c r="J106" s="141">
        <f>ROUND(I106*H106,2)</f>
        <v>0</v>
      </c>
      <c r="K106" s="137" t="s">
        <v>146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1.4999999999999999E-4</v>
      </c>
      <c r="R106" s="126">
        <f>Q106*H106</f>
        <v>2.9999999999999997E-4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201</v>
      </c>
    </row>
    <row r="107" spans="2:65" s="1" customFormat="1" ht="11.25">
      <c r="B107" s="28"/>
      <c r="D107" s="130" t="s">
        <v>148</v>
      </c>
      <c r="F107" s="131" t="s">
        <v>524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19.5">
      <c r="B108" s="28"/>
      <c r="D108" s="130" t="s">
        <v>152</v>
      </c>
      <c r="F108" s="134" t="s">
        <v>166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193</v>
      </c>
      <c r="D109" s="135" t="s">
        <v>171</v>
      </c>
      <c r="E109" s="136" t="s">
        <v>525</v>
      </c>
      <c r="F109" s="137" t="s">
        <v>526</v>
      </c>
      <c r="G109" s="138" t="s">
        <v>243</v>
      </c>
      <c r="H109" s="139">
        <v>2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204</v>
      </c>
    </row>
    <row r="110" spans="2:65" s="1" customFormat="1" ht="11.25">
      <c r="B110" s="28"/>
      <c r="D110" s="130" t="s">
        <v>148</v>
      </c>
      <c r="F110" s="131" t="s">
        <v>526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19.5">
      <c r="B111" s="28"/>
      <c r="D111" s="130" t="s">
        <v>152</v>
      </c>
      <c r="F111" s="134" t="s">
        <v>166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198</v>
      </c>
      <c r="D112" s="135" t="s">
        <v>171</v>
      </c>
      <c r="E112" s="136" t="s">
        <v>987</v>
      </c>
      <c r="F112" s="137" t="s">
        <v>988</v>
      </c>
      <c r="G112" s="138" t="s">
        <v>243</v>
      </c>
      <c r="H112" s="139">
        <v>2</v>
      </c>
      <c r="I112" s="140"/>
      <c r="J112" s="141">
        <f>ROUND(I112*H112,2)</f>
        <v>0</v>
      </c>
      <c r="K112" s="137" t="s">
        <v>146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0</v>
      </c>
      <c r="R112" s="126">
        <f>Q112*H112</f>
        <v>0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208</v>
      </c>
    </row>
    <row r="113" spans="2:65" s="1" customFormat="1" ht="11.25">
      <c r="B113" s="28"/>
      <c r="D113" s="130" t="s">
        <v>148</v>
      </c>
      <c r="F113" s="131" t="s">
        <v>988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989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8</v>
      </c>
      <c r="D115" s="135" t="s">
        <v>171</v>
      </c>
      <c r="E115" s="136" t="s">
        <v>990</v>
      </c>
      <c r="F115" s="137" t="s">
        <v>991</v>
      </c>
      <c r="G115" s="138" t="s">
        <v>243</v>
      </c>
      <c r="H115" s="139">
        <v>2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2.9999999999999997E-4</v>
      </c>
      <c r="R115" s="126">
        <f>Q115*H115</f>
        <v>5.9999999999999995E-4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211</v>
      </c>
    </row>
    <row r="116" spans="2:65" s="1" customFormat="1" ht="11.25">
      <c r="B116" s="28"/>
      <c r="D116" s="130" t="s">
        <v>148</v>
      </c>
      <c r="F116" s="131" t="s">
        <v>991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19.5">
      <c r="B117" s="28"/>
      <c r="D117" s="130" t="s">
        <v>152</v>
      </c>
      <c r="F117" s="134" t="s">
        <v>166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205</v>
      </c>
      <c r="D118" s="135" t="s">
        <v>171</v>
      </c>
      <c r="E118" s="136" t="s">
        <v>992</v>
      </c>
      <c r="F118" s="137" t="s">
        <v>993</v>
      </c>
      <c r="G118" s="138" t="s">
        <v>243</v>
      </c>
      <c r="H118" s="139">
        <v>1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215</v>
      </c>
    </row>
    <row r="119" spans="2:65" s="1" customFormat="1" ht="11.25">
      <c r="B119" s="28"/>
      <c r="D119" s="130" t="s">
        <v>148</v>
      </c>
      <c r="F119" s="131" t="s">
        <v>993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19.5">
      <c r="B120" s="28"/>
      <c r="D120" s="130" t="s">
        <v>152</v>
      </c>
      <c r="F120" s="134" t="s">
        <v>166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183</v>
      </c>
      <c r="D121" s="135" t="s">
        <v>171</v>
      </c>
      <c r="E121" s="136" t="s">
        <v>994</v>
      </c>
      <c r="F121" s="137" t="s">
        <v>995</v>
      </c>
      <c r="G121" s="138" t="s">
        <v>258</v>
      </c>
      <c r="H121" s="139">
        <v>0.17899999999999999</v>
      </c>
      <c r="I121" s="140"/>
      <c r="J121" s="141">
        <f>ROUND(I121*H121,2)</f>
        <v>0</v>
      </c>
      <c r="K121" s="137" t="s">
        <v>19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1</v>
      </c>
      <c r="R121" s="126">
        <f>Q121*H121</f>
        <v>0.17899999999999999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219</v>
      </c>
    </row>
    <row r="122" spans="2:65" s="1" customFormat="1" ht="11.25">
      <c r="B122" s="28"/>
      <c r="D122" s="130" t="s">
        <v>148</v>
      </c>
      <c r="F122" s="131" t="s">
        <v>995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996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17" t="s">
        <v>212</v>
      </c>
      <c r="D124" s="117" t="s">
        <v>142</v>
      </c>
      <c r="E124" s="118" t="s">
        <v>997</v>
      </c>
      <c r="F124" s="119" t="s">
        <v>998</v>
      </c>
      <c r="G124" s="120" t="s">
        <v>174</v>
      </c>
      <c r="H124" s="121">
        <v>133</v>
      </c>
      <c r="I124" s="122"/>
      <c r="J124" s="123">
        <f>ROUND(I124*H124,2)</f>
        <v>0</v>
      </c>
      <c r="K124" s="119" t="s">
        <v>146</v>
      </c>
      <c r="L124" s="28"/>
      <c r="M124" s="124" t="s">
        <v>19</v>
      </c>
      <c r="N124" s="125" t="s">
        <v>40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147</v>
      </c>
      <c r="AT124" s="128" t="s">
        <v>142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227</v>
      </c>
    </row>
    <row r="125" spans="2:65" s="1" customFormat="1" ht="19.5">
      <c r="B125" s="28"/>
      <c r="D125" s="130" t="s">
        <v>148</v>
      </c>
      <c r="F125" s="131" t="s">
        <v>999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150</v>
      </c>
      <c r="F126" s="134" t="s">
        <v>1000</v>
      </c>
      <c r="I126" s="132"/>
      <c r="L126" s="28"/>
      <c r="M126" s="133"/>
      <c r="T126" s="49"/>
      <c r="AT126" s="13" t="s">
        <v>150</v>
      </c>
      <c r="AU126" s="13" t="s">
        <v>77</v>
      </c>
    </row>
    <row r="127" spans="2:65" s="1" customFormat="1" ht="39">
      <c r="B127" s="28"/>
      <c r="D127" s="130" t="s">
        <v>152</v>
      </c>
      <c r="F127" s="134" t="s">
        <v>1001</v>
      </c>
      <c r="I127" s="132"/>
      <c r="L127" s="28"/>
      <c r="M127" s="133"/>
      <c r="T127" s="49"/>
      <c r="AT127" s="13" t="s">
        <v>152</v>
      </c>
      <c r="AU127" s="13" t="s">
        <v>77</v>
      </c>
    </row>
    <row r="128" spans="2:65" s="1" customFormat="1" ht="16.5" customHeight="1">
      <c r="B128" s="28"/>
      <c r="C128" s="117" t="s">
        <v>186</v>
      </c>
      <c r="D128" s="117" t="s">
        <v>142</v>
      </c>
      <c r="E128" s="118" t="s">
        <v>1002</v>
      </c>
      <c r="F128" s="119" t="s">
        <v>1003</v>
      </c>
      <c r="G128" s="120" t="s">
        <v>243</v>
      </c>
      <c r="H128" s="121">
        <v>4</v>
      </c>
      <c r="I128" s="122"/>
      <c r="J128" s="123">
        <f>ROUND(I128*H128,2)</f>
        <v>0</v>
      </c>
      <c r="K128" s="119" t="s">
        <v>146</v>
      </c>
      <c r="L128" s="28"/>
      <c r="M128" s="124" t="s">
        <v>19</v>
      </c>
      <c r="N128" s="125" t="s">
        <v>40</v>
      </c>
      <c r="P128" s="126">
        <f>O128*H128</f>
        <v>0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147</v>
      </c>
      <c r="AT128" s="128" t="s">
        <v>142</v>
      </c>
      <c r="AU128" s="128" t="s">
        <v>77</v>
      </c>
      <c r="AY128" s="13" t="s">
        <v>141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3" t="s">
        <v>77</v>
      </c>
      <c r="BK128" s="129">
        <f>ROUND(I128*H128,2)</f>
        <v>0</v>
      </c>
      <c r="BL128" s="13" t="s">
        <v>147</v>
      </c>
      <c r="BM128" s="128" t="s">
        <v>231</v>
      </c>
    </row>
    <row r="129" spans="2:65" s="1" customFormat="1" ht="19.5">
      <c r="B129" s="28"/>
      <c r="D129" s="130" t="s">
        <v>148</v>
      </c>
      <c r="F129" s="131" t="s">
        <v>1004</v>
      </c>
      <c r="I129" s="132"/>
      <c r="L129" s="28"/>
      <c r="M129" s="133"/>
      <c r="T129" s="49"/>
      <c r="AT129" s="13" t="s">
        <v>148</v>
      </c>
      <c r="AU129" s="13" t="s">
        <v>77</v>
      </c>
    </row>
    <row r="130" spans="2:65" s="1" customFormat="1" ht="19.5">
      <c r="B130" s="28"/>
      <c r="D130" s="130" t="s">
        <v>150</v>
      </c>
      <c r="F130" s="134" t="s">
        <v>1005</v>
      </c>
      <c r="I130" s="132"/>
      <c r="L130" s="28"/>
      <c r="M130" s="133"/>
      <c r="T130" s="49"/>
      <c r="AT130" s="13" t="s">
        <v>150</v>
      </c>
      <c r="AU130" s="13" t="s">
        <v>77</v>
      </c>
    </row>
    <row r="131" spans="2:65" s="1" customFormat="1" ht="29.25">
      <c r="B131" s="28"/>
      <c r="D131" s="130" t="s">
        <v>152</v>
      </c>
      <c r="F131" s="134" t="s">
        <v>1006</v>
      </c>
      <c r="I131" s="132"/>
      <c r="L131" s="28"/>
      <c r="M131" s="133"/>
      <c r="T131" s="49"/>
      <c r="AT131" s="13" t="s">
        <v>152</v>
      </c>
      <c r="AU131" s="13" t="s">
        <v>77</v>
      </c>
    </row>
    <row r="132" spans="2:65" s="1" customFormat="1" ht="16.5" customHeight="1">
      <c r="B132" s="28"/>
      <c r="C132" s="117" t="s">
        <v>222</v>
      </c>
      <c r="D132" s="117" t="s">
        <v>142</v>
      </c>
      <c r="E132" s="118" t="s">
        <v>1007</v>
      </c>
      <c r="F132" s="119" t="s">
        <v>1008</v>
      </c>
      <c r="G132" s="120" t="s">
        <v>243</v>
      </c>
      <c r="H132" s="121">
        <v>2</v>
      </c>
      <c r="I132" s="122"/>
      <c r="J132" s="123">
        <f>ROUND(I132*H132,2)</f>
        <v>0</v>
      </c>
      <c r="K132" s="119" t="s">
        <v>146</v>
      </c>
      <c r="L132" s="28"/>
      <c r="M132" s="124" t="s">
        <v>19</v>
      </c>
      <c r="N132" s="125" t="s">
        <v>40</v>
      </c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128" t="s">
        <v>147</v>
      </c>
      <c r="AT132" s="128" t="s">
        <v>142</v>
      </c>
      <c r="AU132" s="128" t="s">
        <v>77</v>
      </c>
      <c r="AY132" s="13" t="s">
        <v>141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77</v>
      </c>
      <c r="BK132" s="129">
        <f>ROUND(I132*H132,2)</f>
        <v>0</v>
      </c>
      <c r="BL132" s="13" t="s">
        <v>147</v>
      </c>
      <c r="BM132" s="128" t="s">
        <v>237</v>
      </c>
    </row>
    <row r="133" spans="2:65" s="1" customFormat="1" ht="19.5">
      <c r="B133" s="28"/>
      <c r="D133" s="130" t="s">
        <v>148</v>
      </c>
      <c r="F133" s="131" t="s">
        <v>1009</v>
      </c>
      <c r="I133" s="132"/>
      <c r="L133" s="28"/>
      <c r="M133" s="133"/>
      <c r="T133" s="49"/>
      <c r="AT133" s="13" t="s">
        <v>148</v>
      </c>
      <c r="AU133" s="13" t="s">
        <v>77</v>
      </c>
    </row>
    <row r="134" spans="2:65" s="1" customFormat="1" ht="19.5">
      <c r="B134" s="28"/>
      <c r="D134" s="130" t="s">
        <v>150</v>
      </c>
      <c r="F134" s="134" t="s">
        <v>1005</v>
      </c>
      <c r="I134" s="132"/>
      <c r="L134" s="28"/>
      <c r="M134" s="133"/>
      <c r="T134" s="49"/>
      <c r="AT134" s="13" t="s">
        <v>150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1006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17" t="s">
        <v>191</v>
      </c>
      <c r="D136" s="117" t="s">
        <v>142</v>
      </c>
      <c r="E136" s="118" t="s">
        <v>1010</v>
      </c>
      <c r="F136" s="119" t="s">
        <v>1011</v>
      </c>
      <c r="G136" s="120" t="s">
        <v>174</v>
      </c>
      <c r="H136" s="121">
        <v>170</v>
      </c>
      <c r="I136" s="122"/>
      <c r="J136" s="123">
        <f>ROUND(I136*H136,2)</f>
        <v>0</v>
      </c>
      <c r="K136" s="119" t="s">
        <v>146</v>
      </c>
      <c r="L136" s="28"/>
      <c r="M136" s="124" t="s">
        <v>19</v>
      </c>
      <c r="N136" s="125" t="s">
        <v>40</v>
      </c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128" t="s">
        <v>147</v>
      </c>
      <c r="AT136" s="128" t="s">
        <v>142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306</v>
      </c>
    </row>
    <row r="137" spans="2:65" s="1" customFormat="1" ht="19.5">
      <c r="B137" s="28"/>
      <c r="D137" s="130" t="s">
        <v>148</v>
      </c>
      <c r="F137" s="131" t="s">
        <v>1012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150</v>
      </c>
      <c r="F138" s="134" t="s">
        <v>1013</v>
      </c>
      <c r="I138" s="132"/>
      <c r="L138" s="28"/>
      <c r="M138" s="133"/>
      <c r="T138" s="49"/>
      <c r="AT138" s="13" t="s">
        <v>150</v>
      </c>
      <c r="AU138" s="13" t="s">
        <v>77</v>
      </c>
    </row>
    <row r="139" spans="2:65" s="1" customFormat="1" ht="39">
      <c r="B139" s="28"/>
      <c r="D139" s="130" t="s">
        <v>152</v>
      </c>
      <c r="F139" s="134" t="s">
        <v>1014</v>
      </c>
      <c r="I139" s="132"/>
      <c r="L139" s="28"/>
      <c r="M139" s="133"/>
      <c r="T139" s="49"/>
      <c r="AT139" s="13" t="s">
        <v>152</v>
      </c>
      <c r="AU139" s="13" t="s">
        <v>77</v>
      </c>
    </row>
    <row r="140" spans="2:65" s="1" customFormat="1" ht="16.5" customHeight="1">
      <c r="B140" s="28"/>
      <c r="C140" s="117" t="s">
        <v>233</v>
      </c>
      <c r="D140" s="117" t="s">
        <v>142</v>
      </c>
      <c r="E140" s="118" t="s">
        <v>223</v>
      </c>
      <c r="F140" s="119" t="s">
        <v>1015</v>
      </c>
      <c r="G140" s="120" t="s">
        <v>174</v>
      </c>
      <c r="H140" s="121">
        <v>3</v>
      </c>
      <c r="I140" s="122"/>
      <c r="J140" s="123">
        <f>ROUND(I140*H140,2)</f>
        <v>0</v>
      </c>
      <c r="K140" s="119" t="s">
        <v>19</v>
      </c>
      <c r="L140" s="28"/>
      <c r="M140" s="124" t="s">
        <v>19</v>
      </c>
      <c r="N140" s="125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147</v>
      </c>
      <c r="AT140" s="128" t="s">
        <v>142</v>
      </c>
      <c r="AU140" s="128" t="s">
        <v>77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1016</v>
      </c>
    </row>
    <row r="141" spans="2:65" s="1" customFormat="1" ht="11.25">
      <c r="B141" s="28"/>
      <c r="D141" s="130" t="s">
        <v>148</v>
      </c>
      <c r="F141" s="131" t="s">
        <v>1015</v>
      </c>
      <c r="I141" s="132"/>
      <c r="L141" s="28"/>
      <c r="M141" s="133"/>
      <c r="T141" s="49"/>
      <c r="AT141" s="13" t="s">
        <v>148</v>
      </c>
      <c r="AU141" s="13" t="s">
        <v>77</v>
      </c>
    </row>
    <row r="142" spans="2:65" s="1" customFormat="1" ht="29.25">
      <c r="B142" s="28"/>
      <c r="D142" s="130" t="s">
        <v>152</v>
      </c>
      <c r="F142" s="134" t="s">
        <v>1017</v>
      </c>
      <c r="I142" s="132"/>
      <c r="L142" s="28"/>
      <c r="M142" s="133"/>
      <c r="T142" s="49"/>
      <c r="AT142" s="13" t="s">
        <v>152</v>
      </c>
      <c r="AU142" s="13" t="s">
        <v>77</v>
      </c>
    </row>
    <row r="143" spans="2:65" s="1" customFormat="1" ht="16.5" customHeight="1">
      <c r="B143" s="28"/>
      <c r="C143" s="117" t="s">
        <v>197</v>
      </c>
      <c r="D143" s="117" t="s">
        <v>142</v>
      </c>
      <c r="E143" s="118" t="s">
        <v>1018</v>
      </c>
      <c r="F143" s="119" t="s">
        <v>1019</v>
      </c>
      <c r="G143" s="120" t="s">
        <v>271</v>
      </c>
      <c r="H143" s="121">
        <v>476</v>
      </c>
      <c r="I143" s="122"/>
      <c r="J143" s="123">
        <f>ROUND(I143*H143,2)</f>
        <v>0</v>
      </c>
      <c r="K143" s="119" t="s">
        <v>146</v>
      </c>
      <c r="L143" s="28"/>
      <c r="M143" s="124" t="s">
        <v>19</v>
      </c>
      <c r="N143" s="125" t="s">
        <v>40</v>
      </c>
      <c r="P143" s="126">
        <f>O143*H143</f>
        <v>0</v>
      </c>
      <c r="Q143" s="126">
        <v>0</v>
      </c>
      <c r="R143" s="126">
        <f>Q143*H143</f>
        <v>0</v>
      </c>
      <c r="S143" s="126">
        <v>0</v>
      </c>
      <c r="T143" s="127">
        <f>S143*H143</f>
        <v>0</v>
      </c>
      <c r="AR143" s="128" t="s">
        <v>147</v>
      </c>
      <c r="AT143" s="128" t="s">
        <v>142</v>
      </c>
      <c r="AU143" s="128" t="s">
        <v>77</v>
      </c>
      <c r="AY143" s="13" t="s">
        <v>141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3" t="s">
        <v>77</v>
      </c>
      <c r="BK143" s="129">
        <f>ROUND(I143*H143,2)</f>
        <v>0</v>
      </c>
      <c r="BL143" s="13" t="s">
        <v>147</v>
      </c>
      <c r="BM143" s="128" t="s">
        <v>310</v>
      </c>
    </row>
    <row r="144" spans="2:65" s="1" customFormat="1" ht="19.5">
      <c r="B144" s="28"/>
      <c r="D144" s="130" t="s">
        <v>148</v>
      </c>
      <c r="F144" s="131" t="s">
        <v>1020</v>
      </c>
      <c r="I144" s="132"/>
      <c r="L144" s="28"/>
      <c r="M144" s="133"/>
      <c r="T144" s="49"/>
      <c r="AT144" s="13" t="s">
        <v>148</v>
      </c>
      <c r="AU144" s="13" t="s">
        <v>77</v>
      </c>
    </row>
    <row r="145" spans="2:65" s="1" customFormat="1" ht="19.5">
      <c r="B145" s="28"/>
      <c r="D145" s="130" t="s">
        <v>150</v>
      </c>
      <c r="F145" s="134" t="s">
        <v>1021</v>
      </c>
      <c r="I145" s="132"/>
      <c r="L145" s="28"/>
      <c r="M145" s="133"/>
      <c r="T145" s="49"/>
      <c r="AT145" s="13" t="s">
        <v>150</v>
      </c>
      <c r="AU145" s="13" t="s">
        <v>77</v>
      </c>
    </row>
    <row r="146" spans="2:65" s="1" customFormat="1" ht="29.25">
      <c r="B146" s="28"/>
      <c r="D146" s="130" t="s">
        <v>152</v>
      </c>
      <c r="F146" s="134" t="s">
        <v>1022</v>
      </c>
      <c r="I146" s="132"/>
      <c r="L146" s="28"/>
      <c r="M146" s="133"/>
      <c r="T146" s="49"/>
      <c r="AT146" s="13" t="s">
        <v>152</v>
      </c>
      <c r="AU146" s="13" t="s">
        <v>77</v>
      </c>
    </row>
    <row r="147" spans="2:65" s="1" customFormat="1" ht="16.5" customHeight="1">
      <c r="B147" s="28"/>
      <c r="C147" s="117" t="s">
        <v>7</v>
      </c>
      <c r="D147" s="117" t="s">
        <v>142</v>
      </c>
      <c r="E147" s="118" t="s">
        <v>1023</v>
      </c>
      <c r="F147" s="119" t="s">
        <v>1024</v>
      </c>
      <c r="G147" s="120" t="s">
        <v>174</v>
      </c>
      <c r="H147" s="121">
        <v>179.9</v>
      </c>
      <c r="I147" s="122"/>
      <c r="J147" s="123">
        <f>ROUND(I147*H147,2)</f>
        <v>0</v>
      </c>
      <c r="K147" s="119" t="s">
        <v>146</v>
      </c>
      <c r="L147" s="28"/>
      <c r="M147" s="124" t="s">
        <v>19</v>
      </c>
      <c r="N147" s="125" t="s">
        <v>40</v>
      </c>
      <c r="P147" s="126">
        <f>O147*H147</f>
        <v>0</v>
      </c>
      <c r="Q147" s="126">
        <v>0</v>
      </c>
      <c r="R147" s="126">
        <f>Q147*H147</f>
        <v>0</v>
      </c>
      <c r="S147" s="126">
        <v>0</v>
      </c>
      <c r="T147" s="127">
        <f>S147*H147</f>
        <v>0</v>
      </c>
      <c r="AR147" s="128" t="s">
        <v>147</v>
      </c>
      <c r="AT147" s="128" t="s">
        <v>142</v>
      </c>
      <c r="AU147" s="128" t="s">
        <v>77</v>
      </c>
      <c r="AY147" s="13" t="s">
        <v>141</v>
      </c>
      <c r="BE147" s="129">
        <f>IF(N147="základní",J147,0)</f>
        <v>0</v>
      </c>
      <c r="BF147" s="129">
        <f>IF(N147="snížená",J147,0)</f>
        <v>0</v>
      </c>
      <c r="BG147" s="129">
        <f>IF(N147="zákl. přenesená",J147,0)</f>
        <v>0</v>
      </c>
      <c r="BH147" s="129">
        <f>IF(N147="sníž. přenesená",J147,0)</f>
        <v>0</v>
      </c>
      <c r="BI147" s="129">
        <f>IF(N147="nulová",J147,0)</f>
        <v>0</v>
      </c>
      <c r="BJ147" s="13" t="s">
        <v>77</v>
      </c>
      <c r="BK147" s="129">
        <f>ROUND(I147*H147,2)</f>
        <v>0</v>
      </c>
      <c r="BL147" s="13" t="s">
        <v>147</v>
      </c>
      <c r="BM147" s="128" t="s">
        <v>314</v>
      </c>
    </row>
    <row r="148" spans="2:65" s="1" customFormat="1" ht="19.5">
      <c r="B148" s="28"/>
      <c r="D148" s="130" t="s">
        <v>148</v>
      </c>
      <c r="F148" s="131" t="s">
        <v>1025</v>
      </c>
      <c r="I148" s="132"/>
      <c r="L148" s="28"/>
      <c r="M148" s="133"/>
      <c r="T148" s="49"/>
      <c r="AT148" s="13" t="s">
        <v>148</v>
      </c>
      <c r="AU148" s="13" t="s">
        <v>77</v>
      </c>
    </row>
    <row r="149" spans="2:65" s="1" customFormat="1" ht="29.25">
      <c r="B149" s="28"/>
      <c r="D149" s="130" t="s">
        <v>150</v>
      </c>
      <c r="F149" s="134" t="s">
        <v>284</v>
      </c>
      <c r="I149" s="132"/>
      <c r="L149" s="28"/>
      <c r="M149" s="133"/>
      <c r="T149" s="49"/>
      <c r="AT149" s="13" t="s">
        <v>150</v>
      </c>
      <c r="AU149" s="13" t="s">
        <v>77</v>
      </c>
    </row>
    <row r="150" spans="2:65" s="1" customFormat="1" ht="29.25">
      <c r="B150" s="28"/>
      <c r="D150" s="130" t="s">
        <v>152</v>
      </c>
      <c r="F150" s="134" t="s">
        <v>1026</v>
      </c>
      <c r="I150" s="132"/>
      <c r="L150" s="28"/>
      <c r="M150" s="133"/>
      <c r="T150" s="49"/>
      <c r="AT150" s="13" t="s">
        <v>152</v>
      </c>
      <c r="AU150" s="13" t="s">
        <v>77</v>
      </c>
    </row>
    <row r="151" spans="2:65" s="1" customFormat="1" ht="24.2" customHeight="1">
      <c r="B151" s="28"/>
      <c r="C151" s="117" t="s">
        <v>201</v>
      </c>
      <c r="D151" s="117" t="s">
        <v>142</v>
      </c>
      <c r="E151" s="118" t="s">
        <v>1027</v>
      </c>
      <c r="F151" s="119" t="s">
        <v>1028</v>
      </c>
      <c r="G151" s="120" t="s">
        <v>174</v>
      </c>
      <c r="H151" s="121">
        <v>2.7</v>
      </c>
      <c r="I151" s="122"/>
      <c r="J151" s="123">
        <f>ROUND(I151*H151,2)</f>
        <v>0</v>
      </c>
      <c r="K151" s="119" t="s">
        <v>19</v>
      </c>
      <c r="L151" s="28"/>
      <c r="M151" s="124" t="s">
        <v>19</v>
      </c>
      <c r="N151" s="125" t="s">
        <v>40</v>
      </c>
      <c r="P151" s="126">
        <f>O151*H151</f>
        <v>0</v>
      </c>
      <c r="Q151" s="126">
        <v>0</v>
      </c>
      <c r="R151" s="126">
        <f>Q151*H151</f>
        <v>0</v>
      </c>
      <c r="S151" s="126">
        <v>0</v>
      </c>
      <c r="T151" s="127">
        <f>S151*H151</f>
        <v>0</v>
      </c>
      <c r="AR151" s="128" t="s">
        <v>147</v>
      </c>
      <c r="AT151" s="128" t="s">
        <v>142</v>
      </c>
      <c r="AU151" s="128" t="s">
        <v>77</v>
      </c>
      <c r="AY151" s="13" t="s">
        <v>141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77</v>
      </c>
      <c r="BK151" s="129">
        <f>ROUND(I151*H151,2)</f>
        <v>0</v>
      </c>
      <c r="BL151" s="13" t="s">
        <v>147</v>
      </c>
      <c r="BM151" s="128" t="s">
        <v>318</v>
      </c>
    </row>
    <row r="152" spans="2:65" s="1" customFormat="1" ht="11.25">
      <c r="B152" s="28"/>
      <c r="D152" s="130" t="s">
        <v>148</v>
      </c>
      <c r="F152" s="131" t="s">
        <v>1028</v>
      </c>
      <c r="I152" s="132"/>
      <c r="L152" s="28"/>
      <c r="M152" s="133"/>
      <c r="T152" s="49"/>
      <c r="AT152" s="13" t="s">
        <v>148</v>
      </c>
      <c r="AU152" s="13" t="s">
        <v>77</v>
      </c>
    </row>
    <row r="153" spans="2:65" s="1" customFormat="1" ht="29.25">
      <c r="B153" s="28"/>
      <c r="D153" s="130" t="s">
        <v>152</v>
      </c>
      <c r="F153" s="134" t="s">
        <v>1029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17" t="s">
        <v>307</v>
      </c>
      <c r="D154" s="117" t="s">
        <v>142</v>
      </c>
      <c r="E154" s="118" t="s">
        <v>1030</v>
      </c>
      <c r="F154" s="119" t="s">
        <v>1031</v>
      </c>
      <c r="G154" s="120" t="s">
        <v>243</v>
      </c>
      <c r="H154" s="121">
        <v>2</v>
      </c>
      <c r="I154" s="122"/>
      <c r="J154" s="123">
        <f>ROUND(I154*H154,2)</f>
        <v>0</v>
      </c>
      <c r="K154" s="119" t="s">
        <v>19</v>
      </c>
      <c r="L154" s="28"/>
      <c r="M154" s="124" t="s">
        <v>19</v>
      </c>
      <c r="N154" s="125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147</v>
      </c>
      <c r="AT154" s="128" t="s">
        <v>142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322</v>
      </c>
    </row>
    <row r="155" spans="2:65" s="1" customFormat="1" ht="11.25">
      <c r="B155" s="28"/>
      <c r="D155" s="130" t="s">
        <v>148</v>
      </c>
      <c r="F155" s="131" t="s">
        <v>1031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29.25">
      <c r="B156" s="28"/>
      <c r="D156" s="130" t="s">
        <v>152</v>
      </c>
      <c r="F156" s="134" t="s">
        <v>1032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17" t="s">
        <v>204</v>
      </c>
      <c r="D157" s="117" t="s">
        <v>142</v>
      </c>
      <c r="E157" s="118" t="s">
        <v>1033</v>
      </c>
      <c r="F157" s="119" t="s">
        <v>1034</v>
      </c>
      <c r="G157" s="120" t="s">
        <v>243</v>
      </c>
      <c r="H157" s="121">
        <v>2</v>
      </c>
      <c r="I157" s="122"/>
      <c r="J157" s="123">
        <f>ROUND(I157*H157,2)</f>
        <v>0</v>
      </c>
      <c r="K157" s="119" t="s">
        <v>146</v>
      </c>
      <c r="L157" s="28"/>
      <c r="M157" s="124" t="s">
        <v>19</v>
      </c>
      <c r="N157" s="125" t="s">
        <v>40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147</v>
      </c>
      <c r="AT157" s="128" t="s">
        <v>142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326</v>
      </c>
    </row>
    <row r="158" spans="2:65" s="1" customFormat="1" ht="19.5">
      <c r="B158" s="28"/>
      <c r="D158" s="130" t="s">
        <v>148</v>
      </c>
      <c r="F158" s="131" t="s">
        <v>1035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19.5">
      <c r="B159" s="28"/>
      <c r="D159" s="130" t="s">
        <v>150</v>
      </c>
      <c r="F159" s="134" t="s">
        <v>1036</v>
      </c>
      <c r="I159" s="132"/>
      <c r="L159" s="28"/>
      <c r="M159" s="133"/>
      <c r="T159" s="49"/>
      <c r="AT159" s="13" t="s">
        <v>150</v>
      </c>
      <c r="AU159" s="13" t="s">
        <v>77</v>
      </c>
    </row>
    <row r="160" spans="2:65" s="1" customFormat="1" ht="29.25">
      <c r="B160" s="28"/>
      <c r="D160" s="130" t="s">
        <v>152</v>
      </c>
      <c r="F160" s="134" t="s">
        <v>1037</v>
      </c>
      <c r="I160" s="132"/>
      <c r="L160" s="28"/>
      <c r="M160" s="133"/>
      <c r="T160" s="49"/>
      <c r="AT160" s="13" t="s">
        <v>152</v>
      </c>
      <c r="AU160" s="13" t="s">
        <v>77</v>
      </c>
    </row>
    <row r="161" spans="2:65" s="1" customFormat="1" ht="24.2" customHeight="1">
      <c r="B161" s="28"/>
      <c r="C161" s="117" t="s">
        <v>315</v>
      </c>
      <c r="D161" s="117" t="s">
        <v>142</v>
      </c>
      <c r="E161" s="118" t="s">
        <v>851</v>
      </c>
      <c r="F161" s="119" t="s">
        <v>852</v>
      </c>
      <c r="G161" s="120" t="s">
        <v>258</v>
      </c>
      <c r="H161" s="121">
        <v>362.50400000000002</v>
      </c>
      <c r="I161" s="122"/>
      <c r="J161" s="123">
        <f>ROUND(I161*H161,2)</f>
        <v>0</v>
      </c>
      <c r="K161" s="119" t="s">
        <v>146</v>
      </c>
      <c r="L161" s="28"/>
      <c r="M161" s="124" t="s">
        <v>19</v>
      </c>
      <c r="N161" s="125" t="s">
        <v>40</v>
      </c>
      <c r="P161" s="126">
        <f>O161*H161</f>
        <v>0</v>
      </c>
      <c r="Q161" s="126">
        <v>0</v>
      </c>
      <c r="R161" s="126">
        <f>Q161*H161</f>
        <v>0</v>
      </c>
      <c r="S161" s="126">
        <v>0</v>
      </c>
      <c r="T161" s="127">
        <f>S161*H161</f>
        <v>0</v>
      </c>
      <c r="AR161" s="128" t="s">
        <v>147</v>
      </c>
      <c r="AT161" s="128" t="s">
        <v>142</v>
      </c>
      <c r="AU161" s="128" t="s">
        <v>77</v>
      </c>
      <c r="AY161" s="13" t="s">
        <v>141</v>
      </c>
      <c r="BE161" s="129">
        <f>IF(N161="základní",J161,0)</f>
        <v>0</v>
      </c>
      <c r="BF161" s="129">
        <f>IF(N161="snížená",J161,0)</f>
        <v>0</v>
      </c>
      <c r="BG161" s="129">
        <f>IF(N161="zákl. přenesená",J161,0)</f>
        <v>0</v>
      </c>
      <c r="BH161" s="129">
        <f>IF(N161="sníž. přenesená",J161,0)</f>
        <v>0</v>
      </c>
      <c r="BI161" s="129">
        <f>IF(N161="nulová",J161,0)</f>
        <v>0</v>
      </c>
      <c r="BJ161" s="13" t="s">
        <v>77</v>
      </c>
      <c r="BK161" s="129">
        <f>ROUND(I161*H161,2)</f>
        <v>0</v>
      </c>
      <c r="BL161" s="13" t="s">
        <v>147</v>
      </c>
      <c r="BM161" s="128" t="s">
        <v>1038</v>
      </c>
    </row>
    <row r="162" spans="2:65" s="1" customFormat="1" ht="29.25">
      <c r="B162" s="28"/>
      <c r="D162" s="130" t="s">
        <v>148</v>
      </c>
      <c r="F162" s="131" t="s">
        <v>854</v>
      </c>
      <c r="I162" s="132"/>
      <c r="L162" s="28"/>
      <c r="M162" s="133"/>
      <c r="T162" s="49"/>
      <c r="AT162" s="13" t="s">
        <v>148</v>
      </c>
      <c r="AU162" s="13" t="s">
        <v>77</v>
      </c>
    </row>
    <row r="163" spans="2:65" s="1" customFormat="1" ht="24.2" customHeight="1">
      <c r="B163" s="28"/>
      <c r="C163" s="117" t="s">
        <v>208</v>
      </c>
      <c r="D163" s="117" t="s">
        <v>142</v>
      </c>
      <c r="E163" s="118" t="s">
        <v>855</v>
      </c>
      <c r="F163" s="119" t="s">
        <v>856</v>
      </c>
      <c r="G163" s="120" t="s">
        <v>258</v>
      </c>
      <c r="H163" s="121">
        <v>1087.5119999999999</v>
      </c>
      <c r="I163" s="122"/>
      <c r="J163" s="123">
        <f>ROUND(I163*H163,2)</f>
        <v>0</v>
      </c>
      <c r="K163" s="119" t="s">
        <v>146</v>
      </c>
      <c r="L163" s="28"/>
      <c r="M163" s="124" t="s">
        <v>19</v>
      </c>
      <c r="N163" s="125" t="s">
        <v>40</v>
      </c>
      <c r="P163" s="126">
        <f>O163*H163</f>
        <v>0</v>
      </c>
      <c r="Q163" s="126">
        <v>0</v>
      </c>
      <c r="R163" s="126">
        <f>Q163*H163</f>
        <v>0</v>
      </c>
      <c r="S163" s="126">
        <v>0</v>
      </c>
      <c r="T163" s="127">
        <f>S163*H163</f>
        <v>0</v>
      </c>
      <c r="AR163" s="128" t="s">
        <v>147</v>
      </c>
      <c r="AT163" s="128" t="s">
        <v>142</v>
      </c>
      <c r="AU163" s="128" t="s">
        <v>77</v>
      </c>
      <c r="AY163" s="13" t="s">
        <v>141</v>
      </c>
      <c r="BE163" s="129">
        <f>IF(N163="základní",J163,0)</f>
        <v>0</v>
      </c>
      <c r="BF163" s="129">
        <f>IF(N163="snížená",J163,0)</f>
        <v>0</v>
      </c>
      <c r="BG163" s="129">
        <f>IF(N163="zákl. přenesená",J163,0)</f>
        <v>0</v>
      </c>
      <c r="BH163" s="129">
        <f>IF(N163="sníž. přenesená",J163,0)</f>
        <v>0</v>
      </c>
      <c r="BI163" s="129">
        <f>IF(N163="nulová",J163,0)</f>
        <v>0</v>
      </c>
      <c r="BJ163" s="13" t="s">
        <v>77</v>
      </c>
      <c r="BK163" s="129">
        <f>ROUND(I163*H163,2)</f>
        <v>0</v>
      </c>
      <c r="BL163" s="13" t="s">
        <v>147</v>
      </c>
      <c r="BM163" s="128" t="s">
        <v>1039</v>
      </c>
    </row>
    <row r="164" spans="2:65" s="1" customFormat="1" ht="29.25">
      <c r="B164" s="28"/>
      <c r="D164" s="130" t="s">
        <v>148</v>
      </c>
      <c r="F164" s="131" t="s">
        <v>858</v>
      </c>
      <c r="I164" s="132"/>
      <c r="L164" s="28"/>
      <c r="M164" s="133"/>
      <c r="T164" s="49"/>
      <c r="AT164" s="13" t="s">
        <v>148</v>
      </c>
      <c r="AU164" s="13" t="s">
        <v>77</v>
      </c>
    </row>
    <row r="165" spans="2:65" s="1" customFormat="1" ht="16.5" customHeight="1">
      <c r="B165" s="28"/>
      <c r="C165" s="117" t="s">
        <v>323</v>
      </c>
      <c r="D165" s="117" t="s">
        <v>142</v>
      </c>
      <c r="E165" s="118" t="s">
        <v>1040</v>
      </c>
      <c r="F165" s="119" t="s">
        <v>1041</v>
      </c>
      <c r="G165" s="120" t="s">
        <v>258</v>
      </c>
      <c r="H165" s="121">
        <v>5</v>
      </c>
      <c r="I165" s="122"/>
      <c r="J165" s="123">
        <f>ROUND(I165*H165,2)</f>
        <v>0</v>
      </c>
      <c r="K165" s="119" t="s">
        <v>146</v>
      </c>
      <c r="L165" s="28"/>
      <c r="M165" s="124" t="s">
        <v>19</v>
      </c>
      <c r="N165" s="125" t="s">
        <v>40</v>
      </c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AR165" s="128" t="s">
        <v>147</v>
      </c>
      <c r="AT165" s="128" t="s">
        <v>142</v>
      </c>
      <c r="AU165" s="128" t="s">
        <v>77</v>
      </c>
      <c r="AY165" s="13" t="s">
        <v>141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3" t="s">
        <v>77</v>
      </c>
      <c r="BK165" s="129">
        <f>ROUND(I165*H165,2)</f>
        <v>0</v>
      </c>
      <c r="BL165" s="13" t="s">
        <v>147</v>
      </c>
      <c r="BM165" s="128" t="s">
        <v>333</v>
      </c>
    </row>
    <row r="166" spans="2:65" s="1" customFormat="1" ht="29.25">
      <c r="B166" s="28"/>
      <c r="D166" s="130" t="s">
        <v>148</v>
      </c>
      <c r="F166" s="131" t="s">
        <v>1042</v>
      </c>
      <c r="I166" s="132"/>
      <c r="L166" s="28"/>
      <c r="M166" s="133"/>
      <c r="T166" s="49"/>
      <c r="AT166" s="13" t="s">
        <v>148</v>
      </c>
      <c r="AU166" s="13" t="s">
        <v>77</v>
      </c>
    </row>
    <row r="167" spans="2:65" s="1" customFormat="1" ht="39">
      <c r="B167" s="28"/>
      <c r="D167" s="130" t="s">
        <v>150</v>
      </c>
      <c r="F167" s="134" t="s">
        <v>239</v>
      </c>
      <c r="I167" s="132"/>
      <c r="L167" s="28"/>
      <c r="M167" s="133"/>
      <c r="T167" s="49"/>
      <c r="AT167" s="13" t="s">
        <v>150</v>
      </c>
      <c r="AU167" s="13" t="s">
        <v>77</v>
      </c>
    </row>
    <row r="168" spans="2:65" s="1" customFormat="1" ht="29.25">
      <c r="B168" s="28"/>
      <c r="D168" s="130" t="s">
        <v>152</v>
      </c>
      <c r="F168" s="134" t="s">
        <v>1043</v>
      </c>
      <c r="I168" s="132"/>
      <c r="L168" s="28"/>
      <c r="M168" s="133"/>
      <c r="T168" s="49"/>
      <c r="AT168" s="13" t="s">
        <v>152</v>
      </c>
      <c r="AU168" s="13" t="s">
        <v>77</v>
      </c>
    </row>
    <row r="169" spans="2:65" s="1" customFormat="1" ht="16.5" customHeight="1">
      <c r="B169" s="28"/>
      <c r="C169" s="117" t="s">
        <v>211</v>
      </c>
      <c r="D169" s="117" t="s">
        <v>142</v>
      </c>
      <c r="E169" s="118" t="s">
        <v>1044</v>
      </c>
      <c r="F169" s="119" t="s">
        <v>1045</v>
      </c>
      <c r="G169" s="120" t="s">
        <v>258</v>
      </c>
      <c r="H169" s="121">
        <v>357.50400000000002</v>
      </c>
      <c r="I169" s="122"/>
      <c r="J169" s="123">
        <f>ROUND(I169*H169,2)</f>
        <v>0</v>
      </c>
      <c r="K169" s="119" t="s">
        <v>146</v>
      </c>
      <c r="L169" s="28"/>
      <c r="M169" s="124" t="s">
        <v>19</v>
      </c>
      <c r="N169" s="125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147</v>
      </c>
      <c r="AT169" s="128" t="s">
        <v>142</v>
      </c>
      <c r="AU169" s="128" t="s">
        <v>77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337</v>
      </c>
    </row>
    <row r="170" spans="2:65" s="1" customFormat="1" ht="29.25">
      <c r="B170" s="28"/>
      <c r="D170" s="130" t="s">
        <v>148</v>
      </c>
      <c r="F170" s="131" t="s">
        <v>1046</v>
      </c>
      <c r="I170" s="132"/>
      <c r="L170" s="28"/>
      <c r="M170" s="133"/>
      <c r="T170" s="49"/>
      <c r="AT170" s="13" t="s">
        <v>148</v>
      </c>
      <c r="AU170" s="13" t="s">
        <v>77</v>
      </c>
    </row>
    <row r="171" spans="2:65" s="1" customFormat="1" ht="39">
      <c r="B171" s="28"/>
      <c r="D171" s="130" t="s">
        <v>150</v>
      </c>
      <c r="F171" s="134" t="s">
        <v>239</v>
      </c>
      <c r="I171" s="132"/>
      <c r="L171" s="28"/>
      <c r="M171" s="133"/>
      <c r="T171" s="49"/>
      <c r="AT171" s="13" t="s">
        <v>150</v>
      </c>
      <c r="AU171" s="13" t="s">
        <v>77</v>
      </c>
    </row>
    <row r="172" spans="2:65" s="1" customFormat="1" ht="29.25">
      <c r="B172" s="28"/>
      <c r="D172" s="130" t="s">
        <v>152</v>
      </c>
      <c r="F172" s="134" t="s">
        <v>1047</v>
      </c>
      <c r="I172" s="132"/>
      <c r="L172" s="28"/>
      <c r="M172" s="145"/>
      <c r="N172" s="146"/>
      <c r="O172" s="146"/>
      <c r="P172" s="146"/>
      <c r="Q172" s="146"/>
      <c r="R172" s="146"/>
      <c r="S172" s="146"/>
      <c r="T172" s="147"/>
      <c r="AT172" s="13" t="s">
        <v>152</v>
      </c>
      <c r="AU172" s="13" t="s">
        <v>77</v>
      </c>
    </row>
    <row r="173" spans="2:65" s="1" customFormat="1" ht="6.95" customHeight="1">
      <c r="B173" s="37"/>
      <c r="C173" s="38"/>
      <c r="D173" s="38"/>
      <c r="E173" s="38"/>
      <c r="F173" s="38"/>
      <c r="G173" s="38"/>
      <c r="H173" s="38"/>
      <c r="I173" s="38"/>
      <c r="J173" s="38"/>
      <c r="K173" s="38"/>
      <c r="L173" s="28"/>
    </row>
  </sheetData>
  <sheetProtection algorithmName="SHA-512" hashValue="/1xU7F3PYne+ijX9LscXz7XWGJNPCqtrdozLKQn+Tq/PArejeh8WIgm6cnhFsMQDp5/ByXwQ2pEv7KZ8JJkZIQ==" saltValue="rVw1Nolv6i77SmoI9MP9xl7Ir0JCQtC236iSnp0x/6O2bwj4vXCgh24rbzhstZKhphBuP9BVlEQI6EckYy+Ulw==" spinCount="100000" sheet="1" objects="1" scenarios="1" formatColumns="0" formatRows="0" autoFilter="0"/>
  <autoFilter ref="C79:K172" xr:uid="{00000000-0009-0000-0000-00000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75"/>
  <sheetViews>
    <sheetView showGridLines="0" topLeftCell="A339" workbookViewId="0">
      <selection activeCell="F349" sqref="F349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94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1048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ROUND((SUM(BE83:BE374)),  2)</f>
        <v>0</v>
      </c>
      <c r="I33" s="85">
        <v>0.21</v>
      </c>
      <c r="J33" s="84">
        <f>ROUND(((SUM(BE83:BE374))*I33),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ROUND((SUM(BF83:BF374)),  2)</f>
        <v>0</v>
      </c>
      <c r="I34" s="85">
        <v>0.12</v>
      </c>
      <c r="J34" s="84">
        <f>ROUND(((SUM(BF83:BF374))*I34),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ROUND((SUM(BG83:BG374)),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ROUND((SUM(BH83:BH374)),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ROUND((SUM(BI83:BI374)),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05 - Železniční svršek B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J164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J341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J358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05 - Železniční svršek B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P84+P164+P341+P358</f>
        <v>0</v>
      </c>
      <c r="Q83" s="46"/>
      <c r="R83" s="104">
        <f>R84+R164+R341+R358</f>
        <v>1854.4092400000004</v>
      </c>
      <c r="S83" s="46"/>
      <c r="T83" s="105">
        <f>T84+T164+T341+T358</f>
        <v>0</v>
      </c>
      <c r="AT83" s="13" t="s">
        <v>68</v>
      </c>
      <c r="AU83" s="13" t="s">
        <v>122</v>
      </c>
      <c r="BK83" s="106">
        <f>BK84+BK164+BK341+BK358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SUM(P85:P163)</f>
        <v>0</v>
      </c>
      <c r="R84" s="113">
        <f>SUM(R85:R163)</f>
        <v>1854.4092400000004</v>
      </c>
      <c r="T84" s="114">
        <f>SUM(T85:T163)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SUM(BK85:BK163)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1049</v>
      </c>
      <c r="F85" s="137" t="s">
        <v>1050</v>
      </c>
      <c r="G85" s="138" t="s">
        <v>243</v>
      </c>
      <c r="H85" s="139">
        <v>2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31.443000000000001</v>
      </c>
      <c r="R85" s="126">
        <f>Q85*H85</f>
        <v>62.886000000000003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1050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461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1051</v>
      </c>
      <c r="F88" s="137" t="s">
        <v>1052</v>
      </c>
      <c r="G88" s="138" t="s">
        <v>243</v>
      </c>
      <c r="H88" s="139">
        <v>1</v>
      </c>
      <c r="I88" s="140"/>
      <c r="J88" s="141">
        <f>ROUND(I88*H88,2)</f>
        <v>0</v>
      </c>
      <c r="K88" s="137" t="s">
        <v>146</v>
      </c>
      <c r="L88" s="142"/>
      <c r="M88" s="143" t="s">
        <v>19</v>
      </c>
      <c r="N88" s="144" t="s">
        <v>40</v>
      </c>
      <c r="P88" s="126">
        <f>O88*H88</f>
        <v>0</v>
      </c>
      <c r="Q88" s="126">
        <v>37.996000000000002</v>
      </c>
      <c r="R88" s="126">
        <f>Q88*H88</f>
        <v>37.996000000000002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1052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461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464</v>
      </c>
      <c r="F91" s="137" t="s">
        <v>465</v>
      </c>
      <c r="G91" s="138" t="s">
        <v>174</v>
      </c>
      <c r="H91" s="139">
        <v>159.80000000000001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0.16</v>
      </c>
      <c r="R91" s="126">
        <f>Q91*H91</f>
        <v>25.568000000000001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465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1053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1054</v>
      </c>
      <c r="F94" s="137" t="s">
        <v>1055</v>
      </c>
      <c r="G94" s="138" t="s">
        <v>243</v>
      </c>
      <c r="H94" s="139">
        <v>48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1.1100000000000001E-3</v>
      </c>
      <c r="R94" s="126">
        <f>Q94*H94</f>
        <v>5.3280000000000008E-2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8</v>
      </c>
    </row>
    <row r="95" spans="2:65" s="1" customFormat="1" ht="11.25">
      <c r="B95" s="28"/>
      <c r="D95" s="130" t="s">
        <v>148</v>
      </c>
      <c r="F95" s="131" t="s">
        <v>1055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29.25">
      <c r="B96" s="28"/>
      <c r="D96" s="130" t="s">
        <v>152</v>
      </c>
      <c r="F96" s="134" t="s">
        <v>472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473</v>
      </c>
      <c r="F97" s="137" t="s">
        <v>474</v>
      </c>
      <c r="G97" s="138" t="s">
        <v>243</v>
      </c>
      <c r="H97" s="139">
        <v>1120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1.1100000000000001E-3</v>
      </c>
      <c r="R97" s="126">
        <f>Q97*H97</f>
        <v>1.2432000000000001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183</v>
      </c>
    </row>
    <row r="98" spans="2:65" s="1" customFormat="1" ht="11.25">
      <c r="B98" s="28"/>
      <c r="D98" s="130" t="s">
        <v>148</v>
      </c>
      <c r="F98" s="131" t="s">
        <v>474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1056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476</v>
      </c>
      <c r="F100" s="137" t="s">
        <v>477</v>
      </c>
      <c r="G100" s="138" t="s">
        <v>243</v>
      </c>
      <c r="H100" s="139">
        <v>792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9.0000000000000006E-5</v>
      </c>
      <c r="R100" s="126">
        <f>Q100*H100</f>
        <v>7.128000000000001E-2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186</v>
      </c>
    </row>
    <row r="101" spans="2:65" s="1" customFormat="1" ht="11.25">
      <c r="B101" s="28"/>
      <c r="D101" s="130" t="s">
        <v>148</v>
      </c>
      <c r="F101" s="131" t="s">
        <v>477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29.25">
      <c r="B102" s="28"/>
      <c r="D102" s="130" t="s">
        <v>152</v>
      </c>
      <c r="F102" s="134" t="s">
        <v>1057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1058</v>
      </c>
      <c r="F103" s="137" t="s">
        <v>1059</v>
      </c>
      <c r="G103" s="138" t="s">
        <v>243</v>
      </c>
      <c r="H103" s="139">
        <v>30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8.5199999999999998E-3</v>
      </c>
      <c r="R103" s="126">
        <f>Q103*H103</f>
        <v>0.25559999999999999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191</v>
      </c>
    </row>
    <row r="104" spans="2:65" s="1" customFormat="1" ht="11.25">
      <c r="B104" s="28"/>
      <c r="D104" s="130" t="s">
        <v>148</v>
      </c>
      <c r="F104" s="131" t="s">
        <v>1059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29.25">
      <c r="B105" s="28"/>
      <c r="D105" s="130" t="s">
        <v>152</v>
      </c>
      <c r="F105" s="134" t="s">
        <v>481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479</v>
      </c>
      <c r="F106" s="137" t="s">
        <v>480</v>
      </c>
      <c r="G106" s="138" t="s">
        <v>243</v>
      </c>
      <c r="H106" s="139">
        <v>20</v>
      </c>
      <c r="I106" s="140"/>
      <c r="J106" s="141">
        <f>ROUND(I106*H106,2)</f>
        <v>0</v>
      </c>
      <c r="K106" s="137" t="s">
        <v>19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8.5199999999999998E-3</v>
      </c>
      <c r="R106" s="126">
        <f>Q106*H106</f>
        <v>0.1704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197</v>
      </c>
    </row>
    <row r="107" spans="2:65" s="1" customFormat="1" ht="11.25">
      <c r="B107" s="28"/>
      <c r="D107" s="130" t="s">
        <v>148</v>
      </c>
      <c r="F107" s="131" t="s">
        <v>480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29.25">
      <c r="B108" s="28"/>
      <c r="D108" s="130" t="s">
        <v>152</v>
      </c>
      <c r="F108" s="134" t="s">
        <v>481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482</v>
      </c>
      <c r="F109" s="137" t="s">
        <v>483</v>
      </c>
      <c r="G109" s="138" t="s">
        <v>243</v>
      </c>
      <c r="H109" s="139">
        <v>32</v>
      </c>
      <c r="I109" s="140"/>
      <c r="J109" s="141">
        <f>ROUND(I109*H109,2)</f>
        <v>0</v>
      </c>
      <c r="K109" s="137" t="s">
        <v>19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8.5199999999999998E-3</v>
      </c>
      <c r="R109" s="126">
        <f>Q109*H109</f>
        <v>0.27263999999999999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201</v>
      </c>
    </row>
    <row r="110" spans="2:65" s="1" customFormat="1" ht="11.25">
      <c r="B110" s="28"/>
      <c r="D110" s="130" t="s">
        <v>148</v>
      </c>
      <c r="F110" s="131" t="s">
        <v>483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29.25">
      <c r="B111" s="28"/>
      <c r="D111" s="130" t="s">
        <v>152</v>
      </c>
      <c r="F111" s="134" t="s">
        <v>481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484</v>
      </c>
      <c r="F112" s="137" t="s">
        <v>485</v>
      </c>
      <c r="G112" s="138" t="s">
        <v>243</v>
      </c>
      <c r="H112" s="139">
        <v>46</v>
      </c>
      <c r="I112" s="140"/>
      <c r="J112" s="141">
        <f>ROUND(I112*H112,2)</f>
        <v>0</v>
      </c>
      <c r="K112" s="137" t="s">
        <v>146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7.4200000000000004E-3</v>
      </c>
      <c r="R112" s="126">
        <f>Q112*H112</f>
        <v>0.34132000000000001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204</v>
      </c>
    </row>
    <row r="113" spans="2:65" s="1" customFormat="1" ht="11.25">
      <c r="B113" s="28"/>
      <c r="D113" s="130" t="s">
        <v>148</v>
      </c>
      <c r="F113" s="131" t="s">
        <v>485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481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486</v>
      </c>
      <c r="F115" s="137" t="s">
        <v>487</v>
      </c>
      <c r="G115" s="138" t="s">
        <v>243</v>
      </c>
      <c r="H115" s="139">
        <v>128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9.0000000000000006E-5</v>
      </c>
      <c r="R115" s="126">
        <f>Q115*H115</f>
        <v>1.1520000000000001E-2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208</v>
      </c>
    </row>
    <row r="116" spans="2:65" s="1" customFormat="1" ht="11.25">
      <c r="B116" s="28"/>
      <c r="D116" s="130" t="s">
        <v>148</v>
      </c>
      <c r="F116" s="131" t="s">
        <v>487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29.25">
      <c r="B117" s="28"/>
      <c r="D117" s="130" t="s">
        <v>152</v>
      </c>
      <c r="F117" s="134" t="s">
        <v>1060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489</v>
      </c>
      <c r="F118" s="137" t="s">
        <v>490</v>
      </c>
      <c r="G118" s="138" t="s">
        <v>243</v>
      </c>
      <c r="H118" s="139">
        <v>624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1.8000000000000001E-4</v>
      </c>
      <c r="R118" s="126">
        <f>Q118*H118</f>
        <v>0.11232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211</v>
      </c>
    </row>
    <row r="119" spans="2:65" s="1" customFormat="1" ht="11.25">
      <c r="B119" s="28"/>
      <c r="D119" s="130" t="s">
        <v>148</v>
      </c>
      <c r="F119" s="131" t="s">
        <v>490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29.25">
      <c r="B120" s="28"/>
      <c r="D120" s="130" t="s">
        <v>152</v>
      </c>
      <c r="F120" s="134" t="s">
        <v>1061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492</v>
      </c>
      <c r="F121" s="137" t="s">
        <v>493</v>
      </c>
      <c r="G121" s="138" t="s">
        <v>243</v>
      </c>
      <c r="H121" s="139">
        <v>192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4.0000000000000003E-5</v>
      </c>
      <c r="R121" s="126">
        <f>Q121*H121</f>
        <v>7.6800000000000011E-3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215</v>
      </c>
    </row>
    <row r="122" spans="2:65" s="1" customFormat="1" ht="11.25">
      <c r="B122" s="28"/>
      <c r="D122" s="130" t="s">
        <v>148</v>
      </c>
      <c r="F122" s="131" t="s">
        <v>493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495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502</v>
      </c>
      <c r="F124" s="137" t="s">
        <v>503</v>
      </c>
      <c r="G124" s="138" t="s">
        <v>258</v>
      </c>
      <c r="H124" s="139">
        <v>1104.8399999999999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1</v>
      </c>
      <c r="R124" s="126">
        <f>Q124*H124</f>
        <v>1104.8399999999999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237</v>
      </c>
    </row>
    <row r="125" spans="2:65" s="1" customFormat="1" ht="11.25">
      <c r="B125" s="28"/>
      <c r="D125" s="130" t="s">
        <v>148</v>
      </c>
      <c r="F125" s="131" t="s">
        <v>503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1062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1063</v>
      </c>
      <c r="F127" s="137" t="s">
        <v>1064</v>
      </c>
      <c r="G127" s="138" t="s">
        <v>258</v>
      </c>
      <c r="H127" s="139">
        <v>122.76</v>
      </c>
      <c r="I127" s="282">
        <v>0</v>
      </c>
      <c r="J127" s="141">
        <f>ROUND(I127*H127,2)</f>
        <v>0</v>
      </c>
      <c r="K127" s="137" t="s">
        <v>146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1</v>
      </c>
      <c r="R127" s="126">
        <f>Q127*H127</f>
        <v>122.76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306</v>
      </c>
    </row>
    <row r="128" spans="2:65" s="1" customFormat="1" ht="11.25">
      <c r="B128" s="28"/>
      <c r="D128" s="130" t="s">
        <v>148</v>
      </c>
      <c r="F128" s="131" t="s">
        <v>1064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1065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256</v>
      </c>
      <c r="F130" s="137" t="s">
        <v>257</v>
      </c>
      <c r="G130" s="138" t="s">
        <v>258</v>
      </c>
      <c r="H130" s="139">
        <v>23.4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1</v>
      </c>
      <c r="R130" s="126">
        <f>Q130*H130</f>
        <v>23.4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310</v>
      </c>
    </row>
    <row r="131" spans="2:65" s="1" customFormat="1" ht="11.25">
      <c r="B131" s="28"/>
      <c r="D131" s="130" t="s">
        <v>148</v>
      </c>
      <c r="F131" s="131" t="s">
        <v>257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504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505</v>
      </c>
      <c r="F133" s="137" t="s">
        <v>506</v>
      </c>
      <c r="G133" s="138" t="s">
        <v>258</v>
      </c>
      <c r="H133" s="139">
        <v>444.6</v>
      </c>
      <c r="I133" s="282">
        <v>0</v>
      </c>
      <c r="J133" s="141">
        <f>ROUND(I133*H133,2)</f>
        <v>0</v>
      </c>
      <c r="K133" s="137" t="s">
        <v>19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1</v>
      </c>
      <c r="R133" s="126">
        <f>Q133*H133</f>
        <v>444.6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314</v>
      </c>
    </row>
    <row r="134" spans="2:65" s="1" customFormat="1" ht="11.25">
      <c r="B134" s="28"/>
      <c r="D134" s="130" t="s">
        <v>148</v>
      </c>
      <c r="F134" s="131" t="s">
        <v>506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1066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35" t="s">
        <v>191</v>
      </c>
      <c r="D136" s="135" t="s">
        <v>171</v>
      </c>
      <c r="E136" s="136" t="s">
        <v>508</v>
      </c>
      <c r="F136" s="137" t="s">
        <v>509</v>
      </c>
      <c r="G136" s="138" t="s">
        <v>258</v>
      </c>
      <c r="H136" s="139">
        <v>29.64</v>
      </c>
      <c r="I136" s="282">
        <v>0</v>
      </c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1</v>
      </c>
      <c r="R136" s="126">
        <f>Q136*H136</f>
        <v>29.64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318</v>
      </c>
    </row>
    <row r="137" spans="2:65" s="1" customFormat="1" ht="11.25">
      <c r="B137" s="28"/>
      <c r="D137" s="130" t="s">
        <v>148</v>
      </c>
      <c r="F137" s="131" t="s">
        <v>509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152</v>
      </c>
      <c r="F138" s="134" t="s">
        <v>510</v>
      </c>
      <c r="I138" s="132"/>
      <c r="L138" s="28"/>
      <c r="M138" s="133"/>
      <c r="T138" s="49"/>
      <c r="AT138" s="13" t="s">
        <v>152</v>
      </c>
      <c r="AU138" s="13" t="s">
        <v>77</v>
      </c>
    </row>
    <row r="139" spans="2:65" s="1" customFormat="1" ht="16.5" customHeight="1">
      <c r="B139" s="28"/>
      <c r="C139" s="135" t="s">
        <v>233</v>
      </c>
      <c r="D139" s="135" t="s">
        <v>171</v>
      </c>
      <c r="E139" s="136" t="s">
        <v>519</v>
      </c>
      <c r="F139" s="137" t="s">
        <v>520</v>
      </c>
      <c r="G139" s="138" t="s">
        <v>243</v>
      </c>
      <c r="H139" s="139">
        <v>3</v>
      </c>
      <c r="I139" s="140"/>
      <c r="J139" s="141">
        <f>ROUND(I139*H139,2)</f>
        <v>0</v>
      </c>
      <c r="K139" s="137" t="s">
        <v>146</v>
      </c>
      <c r="L139" s="142"/>
      <c r="M139" s="143" t="s">
        <v>19</v>
      </c>
      <c r="N139" s="144" t="s">
        <v>40</v>
      </c>
      <c r="P139" s="126">
        <f>O139*H139</f>
        <v>0</v>
      </c>
      <c r="Q139" s="126">
        <v>0.06</v>
      </c>
      <c r="R139" s="126">
        <f>Q139*H139</f>
        <v>0.18</v>
      </c>
      <c r="S139" s="126">
        <v>0</v>
      </c>
      <c r="T139" s="127">
        <f>S139*H139</f>
        <v>0</v>
      </c>
      <c r="AR139" s="128" t="s">
        <v>169</v>
      </c>
      <c r="AT139" s="128" t="s">
        <v>171</v>
      </c>
      <c r="AU139" s="128" t="s">
        <v>77</v>
      </c>
      <c r="AY139" s="13" t="s">
        <v>141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13" t="s">
        <v>77</v>
      </c>
      <c r="BK139" s="129">
        <f>ROUND(I139*H139,2)</f>
        <v>0</v>
      </c>
      <c r="BL139" s="13" t="s">
        <v>147</v>
      </c>
      <c r="BM139" s="128" t="s">
        <v>322</v>
      </c>
    </row>
    <row r="140" spans="2:65" s="1" customFormat="1" ht="11.25">
      <c r="B140" s="28"/>
      <c r="D140" s="130" t="s">
        <v>148</v>
      </c>
      <c r="F140" s="131" t="s">
        <v>520</v>
      </c>
      <c r="I140" s="132"/>
      <c r="L140" s="28"/>
      <c r="M140" s="133"/>
      <c r="T140" s="49"/>
      <c r="AT140" s="13" t="s">
        <v>148</v>
      </c>
      <c r="AU140" s="13" t="s">
        <v>77</v>
      </c>
    </row>
    <row r="141" spans="2:65" s="1" customFormat="1" ht="19.5">
      <c r="B141" s="28"/>
      <c r="D141" s="130" t="s">
        <v>152</v>
      </c>
      <c r="F141" s="134" t="s">
        <v>166</v>
      </c>
      <c r="I141" s="132"/>
      <c r="L141" s="28"/>
      <c r="M141" s="133"/>
      <c r="T141" s="49"/>
      <c r="AT141" s="13" t="s">
        <v>152</v>
      </c>
      <c r="AU141" s="13" t="s">
        <v>77</v>
      </c>
    </row>
    <row r="142" spans="2:65" s="1" customFormat="1" ht="16.5" customHeight="1">
      <c r="B142" s="28"/>
      <c r="C142" s="135" t="s">
        <v>197</v>
      </c>
      <c r="D142" s="135" t="s">
        <v>171</v>
      </c>
      <c r="E142" s="136" t="s">
        <v>532</v>
      </c>
      <c r="F142" s="137" t="s">
        <v>533</v>
      </c>
      <c r="G142" s="138" t="s">
        <v>243</v>
      </c>
      <c r="H142" s="139">
        <v>2</v>
      </c>
      <c r="I142" s="140"/>
      <c r="J142" s="141">
        <f>ROUND(I142*H142,2)</f>
        <v>0</v>
      </c>
      <c r="K142" s="137" t="s">
        <v>19</v>
      </c>
      <c r="L142" s="142"/>
      <c r="M142" s="143" t="s">
        <v>19</v>
      </c>
      <c r="N142" s="144" t="s">
        <v>40</v>
      </c>
      <c r="P142" s="126">
        <f>O142*H142</f>
        <v>0</v>
      </c>
      <c r="Q142" s="126">
        <v>0</v>
      </c>
      <c r="R142" s="126">
        <f>Q142*H142</f>
        <v>0</v>
      </c>
      <c r="S142" s="126">
        <v>0</v>
      </c>
      <c r="T142" s="127">
        <f>S142*H142</f>
        <v>0</v>
      </c>
      <c r="AR142" s="128" t="s">
        <v>169</v>
      </c>
      <c r="AT142" s="128" t="s">
        <v>171</v>
      </c>
      <c r="AU142" s="128" t="s">
        <v>77</v>
      </c>
      <c r="AY142" s="13" t="s">
        <v>141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77</v>
      </c>
      <c r="BK142" s="129">
        <f>ROUND(I142*H142,2)</f>
        <v>0</v>
      </c>
      <c r="BL142" s="13" t="s">
        <v>147</v>
      </c>
      <c r="BM142" s="128" t="s">
        <v>326</v>
      </c>
    </row>
    <row r="143" spans="2:65" s="1" customFormat="1" ht="11.25">
      <c r="B143" s="28"/>
      <c r="D143" s="130" t="s">
        <v>148</v>
      </c>
      <c r="F143" s="131" t="s">
        <v>533</v>
      </c>
      <c r="I143" s="132"/>
      <c r="L143" s="28"/>
      <c r="M143" s="133"/>
      <c r="T143" s="49"/>
      <c r="AT143" s="13" t="s">
        <v>148</v>
      </c>
      <c r="AU143" s="13" t="s">
        <v>77</v>
      </c>
    </row>
    <row r="144" spans="2:65" s="1" customFormat="1" ht="29.25">
      <c r="B144" s="28"/>
      <c r="D144" s="130" t="s">
        <v>152</v>
      </c>
      <c r="F144" s="134" t="s">
        <v>534</v>
      </c>
      <c r="I144" s="132"/>
      <c r="L144" s="28"/>
      <c r="M144" s="133"/>
      <c r="T144" s="49"/>
      <c r="AT144" s="13" t="s">
        <v>152</v>
      </c>
      <c r="AU144" s="13" t="s">
        <v>77</v>
      </c>
    </row>
    <row r="145" spans="2:65" s="1" customFormat="1" ht="16.5" customHeight="1">
      <c r="B145" s="28"/>
      <c r="C145" s="135" t="s">
        <v>7</v>
      </c>
      <c r="D145" s="135" t="s">
        <v>171</v>
      </c>
      <c r="E145" s="136" t="s">
        <v>538</v>
      </c>
      <c r="F145" s="137" t="s">
        <v>539</v>
      </c>
      <c r="G145" s="138" t="s">
        <v>243</v>
      </c>
      <c r="H145" s="139">
        <v>6</v>
      </c>
      <c r="I145" s="140"/>
      <c r="J145" s="141">
        <f>ROUND(I145*H145,2)</f>
        <v>0</v>
      </c>
      <c r="K145" s="137" t="s">
        <v>19</v>
      </c>
      <c r="L145" s="142"/>
      <c r="M145" s="143" t="s">
        <v>19</v>
      </c>
      <c r="N145" s="144" t="s">
        <v>40</v>
      </c>
      <c r="P145" s="126">
        <f>O145*H145</f>
        <v>0</v>
      </c>
      <c r="Q145" s="126">
        <v>0</v>
      </c>
      <c r="R145" s="126">
        <f>Q145*H145</f>
        <v>0</v>
      </c>
      <c r="S145" s="126">
        <v>0</v>
      </c>
      <c r="T145" s="127">
        <f>S145*H145</f>
        <v>0</v>
      </c>
      <c r="AR145" s="128" t="s">
        <v>169</v>
      </c>
      <c r="AT145" s="128" t="s">
        <v>171</v>
      </c>
      <c r="AU145" s="128" t="s">
        <v>77</v>
      </c>
      <c r="AY145" s="13" t="s">
        <v>141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77</v>
      </c>
      <c r="BK145" s="129">
        <f>ROUND(I145*H145,2)</f>
        <v>0</v>
      </c>
      <c r="BL145" s="13" t="s">
        <v>147</v>
      </c>
      <c r="BM145" s="128" t="s">
        <v>333</v>
      </c>
    </row>
    <row r="146" spans="2:65" s="1" customFormat="1" ht="11.25">
      <c r="B146" s="28"/>
      <c r="D146" s="130" t="s">
        <v>148</v>
      </c>
      <c r="F146" s="131" t="s">
        <v>539</v>
      </c>
      <c r="I146" s="132"/>
      <c r="L146" s="28"/>
      <c r="M146" s="133"/>
      <c r="T146" s="49"/>
      <c r="AT146" s="13" t="s">
        <v>148</v>
      </c>
      <c r="AU146" s="13" t="s">
        <v>77</v>
      </c>
    </row>
    <row r="147" spans="2:65" s="1" customFormat="1" ht="29.25">
      <c r="B147" s="28"/>
      <c r="D147" s="130" t="s">
        <v>152</v>
      </c>
      <c r="F147" s="134" t="s">
        <v>1067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35" t="s">
        <v>201</v>
      </c>
      <c r="D148" s="135" t="s">
        <v>171</v>
      </c>
      <c r="E148" s="136" t="s">
        <v>223</v>
      </c>
      <c r="F148" s="137" t="s">
        <v>541</v>
      </c>
      <c r="G148" s="138" t="s">
        <v>243</v>
      </c>
      <c r="H148" s="139">
        <v>2</v>
      </c>
      <c r="I148" s="140"/>
      <c r="J148" s="141">
        <f>ROUND(I148*H148,2)</f>
        <v>0</v>
      </c>
      <c r="K148" s="137" t="s">
        <v>19</v>
      </c>
      <c r="L148" s="142"/>
      <c r="M148" s="143" t="s">
        <v>19</v>
      </c>
      <c r="N148" s="144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169</v>
      </c>
      <c r="AT148" s="128" t="s">
        <v>171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337</v>
      </c>
    </row>
    <row r="149" spans="2:65" s="1" customFormat="1" ht="11.25">
      <c r="B149" s="28"/>
      <c r="D149" s="130" t="s">
        <v>148</v>
      </c>
      <c r="F149" s="131" t="s">
        <v>541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29.25">
      <c r="B150" s="28"/>
      <c r="D150" s="130" t="s">
        <v>152</v>
      </c>
      <c r="F150" s="134" t="s">
        <v>1068</v>
      </c>
      <c r="I150" s="132"/>
      <c r="L150" s="28"/>
      <c r="M150" s="133"/>
      <c r="T150" s="49"/>
      <c r="AT150" s="13" t="s">
        <v>152</v>
      </c>
      <c r="AU150" s="13" t="s">
        <v>77</v>
      </c>
    </row>
    <row r="151" spans="2:65" s="1" customFormat="1" ht="16.5" customHeight="1">
      <c r="B151" s="28"/>
      <c r="C151" s="135" t="s">
        <v>307</v>
      </c>
      <c r="D151" s="135" t="s">
        <v>171</v>
      </c>
      <c r="E151" s="136" t="s">
        <v>229</v>
      </c>
      <c r="F151" s="137" t="s">
        <v>1069</v>
      </c>
      <c r="G151" s="138" t="s">
        <v>243</v>
      </c>
      <c r="H151" s="139">
        <v>1</v>
      </c>
      <c r="I151" s="140"/>
      <c r="J151" s="141">
        <f>ROUND(I151*H151,2)</f>
        <v>0</v>
      </c>
      <c r="K151" s="137" t="s">
        <v>19</v>
      </c>
      <c r="L151" s="142"/>
      <c r="M151" s="143" t="s">
        <v>19</v>
      </c>
      <c r="N151" s="144" t="s">
        <v>40</v>
      </c>
      <c r="P151" s="126">
        <f>O151*H151</f>
        <v>0</v>
      </c>
      <c r="Q151" s="126">
        <v>0</v>
      </c>
      <c r="R151" s="126">
        <f>Q151*H151</f>
        <v>0</v>
      </c>
      <c r="S151" s="126">
        <v>0</v>
      </c>
      <c r="T151" s="127">
        <f>S151*H151</f>
        <v>0</v>
      </c>
      <c r="AR151" s="128" t="s">
        <v>169</v>
      </c>
      <c r="AT151" s="128" t="s">
        <v>171</v>
      </c>
      <c r="AU151" s="128" t="s">
        <v>77</v>
      </c>
      <c r="AY151" s="13" t="s">
        <v>141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77</v>
      </c>
      <c r="BK151" s="129">
        <f>ROUND(I151*H151,2)</f>
        <v>0</v>
      </c>
      <c r="BL151" s="13" t="s">
        <v>147</v>
      </c>
      <c r="BM151" s="128" t="s">
        <v>1070</v>
      </c>
    </row>
    <row r="152" spans="2:65" s="1" customFormat="1" ht="11.25">
      <c r="B152" s="28"/>
      <c r="D152" s="130" t="s">
        <v>148</v>
      </c>
      <c r="F152" s="131" t="s">
        <v>1069</v>
      </c>
      <c r="I152" s="132"/>
      <c r="L152" s="28"/>
      <c r="M152" s="133"/>
      <c r="T152" s="49"/>
      <c r="AT152" s="13" t="s">
        <v>148</v>
      </c>
      <c r="AU152" s="13" t="s">
        <v>77</v>
      </c>
    </row>
    <row r="153" spans="2:65" s="1" customFormat="1" ht="29.25">
      <c r="B153" s="28"/>
      <c r="D153" s="130" t="s">
        <v>152</v>
      </c>
      <c r="F153" s="134" t="s">
        <v>1071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35" t="s">
        <v>204</v>
      </c>
      <c r="D154" s="135" t="s">
        <v>171</v>
      </c>
      <c r="E154" s="136" t="s">
        <v>1072</v>
      </c>
      <c r="F154" s="137" t="s">
        <v>1073</v>
      </c>
      <c r="G154" s="138" t="s">
        <v>243</v>
      </c>
      <c r="H154" s="139">
        <v>5</v>
      </c>
      <c r="I154" s="140"/>
      <c r="J154" s="141">
        <f>ROUND(I154*H154,2)</f>
        <v>0</v>
      </c>
      <c r="K154" s="137" t="s">
        <v>19</v>
      </c>
      <c r="L154" s="142"/>
      <c r="M154" s="143" t="s">
        <v>19</v>
      </c>
      <c r="N154" s="144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169</v>
      </c>
      <c r="AT154" s="128" t="s">
        <v>171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1074</v>
      </c>
    </row>
    <row r="155" spans="2:65" s="1" customFormat="1" ht="11.25">
      <c r="B155" s="28"/>
      <c r="D155" s="130" t="s">
        <v>148</v>
      </c>
      <c r="F155" s="131" t="s">
        <v>1073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29.25">
      <c r="B156" s="28"/>
      <c r="D156" s="130" t="s">
        <v>152</v>
      </c>
      <c r="F156" s="134" t="s">
        <v>1075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35" t="s">
        <v>315</v>
      </c>
      <c r="D157" s="135" t="s">
        <v>171</v>
      </c>
      <c r="E157" s="136" t="s">
        <v>1076</v>
      </c>
      <c r="F157" s="137" t="s">
        <v>1077</v>
      </c>
      <c r="G157" s="138" t="s">
        <v>243</v>
      </c>
      <c r="H157" s="139">
        <v>10</v>
      </c>
      <c r="I157" s="140"/>
      <c r="J157" s="141">
        <f>ROUND(I157*H157,2)</f>
        <v>0</v>
      </c>
      <c r="K157" s="137" t="s">
        <v>19</v>
      </c>
      <c r="L157" s="142"/>
      <c r="M157" s="143" t="s">
        <v>19</v>
      </c>
      <c r="N157" s="144" t="s">
        <v>40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169</v>
      </c>
      <c r="AT157" s="128" t="s">
        <v>171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1078</v>
      </c>
    </row>
    <row r="158" spans="2:65" s="1" customFormat="1" ht="11.25">
      <c r="B158" s="28"/>
      <c r="D158" s="130" t="s">
        <v>148</v>
      </c>
      <c r="F158" s="131" t="s">
        <v>1077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19.5">
      <c r="B159" s="28"/>
      <c r="D159" s="130" t="s">
        <v>152</v>
      </c>
      <c r="F159" s="134" t="s">
        <v>166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35" t="s">
        <v>208</v>
      </c>
      <c r="D160" s="135" t="s">
        <v>171</v>
      </c>
      <c r="E160" s="136" t="s">
        <v>1079</v>
      </c>
      <c r="F160" s="137" t="s">
        <v>1080</v>
      </c>
      <c r="G160" s="138" t="s">
        <v>243</v>
      </c>
      <c r="H160" s="139">
        <v>2</v>
      </c>
      <c r="I160" s="140"/>
      <c r="J160" s="141">
        <f>ROUND(I160*H160,2)</f>
        <v>0</v>
      </c>
      <c r="K160" s="137" t="s">
        <v>146</v>
      </c>
      <c r="L160" s="142"/>
      <c r="M160" s="143" t="s">
        <v>19</v>
      </c>
      <c r="N160" s="144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169</v>
      </c>
      <c r="AT160" s="128" t="s">
        <v>171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1081</v>
      </c>
    </row>
    <row r="161" spans="2:65" s="1" customFormat="1" ht="11.25">
      <c r="B161" s="28"/>
      <c r="D161" s="130" t="s">
        <v>148</v>
      </c>
      <c r="F161" s="131" t="s">
        <v>1080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16.5" customHeight="1">
      <c r="B162" s="28"/>
      <c r="C162" s="135" t="s">
        <v>323</v>
      </c>
      <c r="D162" s="135" t="s">
        <v>171</v>
      </c>
      <c r="E162" s="136" t="s">
        <v>1082</v>
      </c>
      <c r="F162" s="137" t="s">
        <v>1083</v>
      </c>
      <c r="G162" s="138" t="s">
        <v>243</v>
      </c>
      <c r="H162" s="139">
        <v>2</v>
      </c>
      <c r="I162" s="140"/>
      <c r="J162" s="141">
        <f>ROUND(I162*H162,2)</f>
        <v>0</v>
      </c>
      <c r="K162" s="137" t="s">
        <v>146</v>
      </c>
      <c r="L162" s="142"/>
      <c r="M162" s="143" t="s">
        <v>19</v>
      </c>
      <c r="N162" s="144" t="s">
        <v>40</v>
      </c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128" t="s">
        <v>169</v>
      </c>
      <c r="AT162" s="128" t="s">
        <v>171</v>
      </c>
      <c r="AU162" s="128" t="s">
        <v>77</v>
      </c>
      <c r="AY162" s="13" t="s">
        <v>141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13" t="s">
        <v>77</v>
      </c>
      <c r="BK162" s="129">
        <f>ROUND(I162*H162,2)</f>
        <v>0</v>
      </c>
      <c r="BL162" s="13" t="s">
        <v>147</v>
      </c>
      <c r="BM162" s="128" t="s">
        <v>1084</v>
      </c>
    </row>
    <row r="163" spans="2:65" s="1" customFormat="1" ht="11.25">
      <c r="B163" s="28"/>
      <c r="D163" s="130" t="s">
        <v>148</v>
      </c>
      <c r="F163" s="131" t="s">
        <v>1083</v>
      </c>
      <c r="I163" s="132"/>
      <c r="L163" s="28"/>
      <c r="M163" s="133"/>
      <c r="T163" s="49"/>
      <c r="AT163" s="13" t="s">
        <v>148</v>
      </c>
      <c r="AU163" s="13" t="s">
        <v>77</v>
      </c>
    </row>
    <row r="164" spans="2:65" s="10" customFormat="1" ht="25.9" customHeight="1">
      <c r="B164" s="107"/>
      <c r="D164" s="108" t="s">
        <v>68</v>
      </c>
      <c r="E164" s="109" t="s">
        <v>79</v>
      </c>
      <c r="F164" s="109" t="s">
        <v>544</v>
      </c>
      <c r="I164" s="110"/>
      <c r="J164" s="111">
        <f>BK164</f>
        <v>0</v>
      </c>
      <c r="L164" s="107"/>
      <c r="M164" s="112"/>
      <c r="P164" s="113">
        <f>SUM(P165:P340)</f>
        <v>0</v>
      </c>
      <c r="R164" s="113">
        <f>SUM(R165:R340)</f>
        <v>0</v>
      </c>
      <c r="T164" s="114">
        <f>SUM(T165:T340)</f>
        <v>0</v>
      </c>
      <c r="AR164" s="108" t="s">
        <v>77</v>
      </c>
      <c r="AT164" s="115" t="s">
        <v>68</v>
      </c>
      <c r="AU164" s="115" t="s">
        <v>69</v>
      </c>
      <c r="AY164" s="108" t="s">
        <v>141</v>
      </c>
      <c r="BK164" s="116">
        <f>SUM(BK165:BK340)</f>
        <v>0</v>
      </c>
    </row>
    <row r="165" spans="2:65" s="1" customFormat="1" ht="16.5" customHeight="1">
      <c r="B165" s="28"/>
      <c r="C165" s="117" t="s">
        <v>211</v>
      </c>
      <c r="D165" s="117" t="s">
        <v>142</v>
      </c>
      <c r="E165" s="118" t="s">
        <v>545</v>
      </c>
      <c r="F165" s="119" t="s">
        <v>546</v>
      </c>
      <c r="G165" s="120" t="s">
        <v>253</v>
      </c>
      <c r="H165" s="121">
        <v>15.6</v>
      </c>
      <c r="I165" s="122"/>
      <c r="J165" s="123">
        <f>ROUND(I165*H165,2)</f>
        <v>0</v>
      </c>
      <c r="K165" s="119" t="s">
        <v>146</v>
      </c>
      <c r="L165" s="28"/>
      <c r="M165" s="124" t="s">
        <v>19</v>
      </c>
      <c r="N165" s="125" t="s">
        <v>40</v>
      </c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AR165" s="128" t="s">
        <v>147</v>
      </c>
      <c r="AT165" s="128" t="s">
        <v>142</v>
      </c>
      <c r="AU165" s="128" t="s">
        <v>77</v>
      </c>
      <c r="AY165" s="13" t="s">
        <v>141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3" t="s">
        <v>77</v>
      </c>
      <c r="BK165" s="129">
        <f>ROUND(I165*H165,2)</f>
        <v>0</v>
      </c>
      <c r="BL165" s="13" t="s">
        <v>147</v>
      </c>
      <c r="BM165" s="128" t="s">
        <v>341</v>
      </c>
    </row>
    <row r="166" spans="2:65" s="1" customFormat="1" ht="29.25">
      <c r="B166" s="28"/>
      <c r="D166" s="130" t="s">
        <v>148</v>
      </c>
      <c r="F166" s="131" t="s">
        <v>547</v>
      </c>
      <c r="I166" s="132"/>
      <c r="L166" s="28"/>
      <c r="M166" s="133"/>
      <c r="T166" s="49"/>
      <c r="AT166" s="13" t="s">
        <v>148</v>
      </c>
      <c r="AU166" s="13" t="s">
        <v>77</v>
      </c>
    </row>
    <row r="167" spans="2:65" s="1" customFormat="1" ht="39">
      <c r="B167" s="28"/>
      <c r="D167" s="130" t="s">
        <v>150</v>
      </c>
      <c r="F167" s="134" t="s">
        <v>548</v>
      </c>
      <c r="I167" s="132"/>
      <c r="L167" s="28"/>
      <c r="M167" s="133"/>
      <c r="T167" s="49"/>
      <c r="AT167" s="13" t="s">
        <v>150</v>
      </c>
      <c r="AU167" s="13" t="s">
        <v>77</v>
      </c>
    </row>
    <row r="168" spans="2:65" s="1" customFormat="1" ht="19.5">
      <c r="B168" s="28"/>
      <c r="D168" s="130" t="s">
        <v>152</v>
      </c>
      <c r="F168" s="134" t="s">
        <v>166</v>
      </c>
      <c r="I168" s="132"/>
      <c r="L168" s="28"/>
      <c r="M168" s="133"/>
      <c r="T168" s="49"/>
      <c r="AT168" s="13" t="s">
        <v>152</v>
      </c>
      <c r="AU168" s="13" t="s">
        <v>77</v>
      </c>
    </row>
    <row r="169" spans="2:65" s="1" customFormat="1" ht="16.5" customHeight="1">
      <c r="B169" s="28"/>
      <c r="C169" s="117" t="s">
        <v>330</v>
      </c>
      <c r="D169" s="117" t="s">
        <v>142</v>
      </c>
      <c r="E169" s="118" t="s">
        <v>549</v>
      </c>
      <c r="F169" s="119" t="s">
        <v>550</v>
      </c>
      <c r="G169" s="120" t="s">
        <v>551</v>
      </c>
      <c r="H169" s="121">
        <v>8.1000000000000003E-2</v>
      </c>
      <c r="I169" s="122"/>
      <c r="J169" s="123">
        <f>ROUND(I169*H169,2)</f>
        <v>0</v>
      </c>
      <c r="K169" s="119" t="s">
        <v>146</v>
      </c>
      <c r="L169" s="28"/>
      <c r="M169" s="124" t="s">
        <v>19</v>
      </c>
      <c r="N169" s="125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147</v>
      </c>
      <c r="AT169" s="128" t="s">
        <v>142</v>
      </c>
      <c r="AU169" s="128" t="s">
        <v>77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345</v>
      </c>
    </row>
    <row r="170" spans="2:65" s="1" customFormat="1" ht="68.25">
      <c r="B170" s="28"/>
      <c r="D170" s="130" t="s">
        <v>148</v>
      </c>
      <c r="F170" s="131" t="s">
        <v>552</v>
      </c>
      <c r="I170" s="132"/>
      <c r="L170" s="28"/>
      <c r="M170" s="133"/>
      <c r="T170" s="49"/>
      <c r="AT170" s="13" t="s">
        <v>148</v>
      </c>
      <c r="AU170" s="13" t="s">
        <v>77</v>
      </c>
    </row>
    <row r="171" spans="2:65" s="1" customFormat="1" ht="87.75">
      <c r="B171" s="28"/>
      <c r="D171" s="130" t="s">
        <v>150</v>
      </c>
      <c r="F171" s="134" t="s">
        <v>553</v>
      </c>
      <c r="I171" s="132"/>
      <c r="L171" s="28"/>
      <c r="M171" s="133"/>
      <c r="T171" s="49"/>
      <c r="AT171" s="13" t="s">
        <v>150</v>
      </c>
      <c r="AU171" s="13" t="s">
        <v>77</v>
      </c>
    </row>
    <row r="172" spans="2:65" s="1" customFormat="1" ht="29.25">
      <c r="B172" s="28"/>
      <c r="D172" s="130" t="s">
        <v>152</v>
      </c>
      <c r="F172" s="134" t="s">
        <v>1085</v>
      </c>
      <c r="I172" s="132"/>
      <c r="L172" s="28"/>
      <c r="M172" s="133"/>
      <c r="T172" s="49"/>
      <c r="AT172" s="13" t="s">
        <v>152</v>
      </c>
      <c r="AU172" s="13" t="s">
        <v>77</v>
      </c>
    </row>
    <row r="173" spans="2:65" s="1" customFormat="1" ht="16.5" customHeight="1">
      <c r="B173" s="28"/>
      <c r="C173" s="117" t="s">
        <v>215</v>
      </c>
      <c r="D173" s="117" t="s">
        <v>142</v>
      </c>
      <c r="E173" s="118" t="s">
        <v>555</v>
      </c>
      <c r="F173" s="119" t="s">
        <v>556</v>
      </c>
      <c r="G173" s="120" t="s">
        <v>551</v>
      </c>
      <c r="H173" s="121">
        <v>8.2000000000000003E-2</v>
      </c>
      <c r="I173" s="122"/>
      <c r="J173" s="123">
        <f>ROUND(I173*H173,2)</f>
        <v>0</v>
      </c>
      <c r="K173" s="119" t="s">
        <v>146</v>
      </c>
      <c r="L173" s="28"/>
      <c r="M173" s="124" t="s">
        <v>19</v>
      </c>
      <c r="N173" s="125" t="s">
        <v>40</v>
      </c>
      <c r="P173" s="126">
        <f>O173*H173</f>
        <v>0</v>
      </c>
      <c r="Q173" s="126">
        <v>0</v>
      </c>
      <c r="R173" s="126">
        <f>Q173*H173</f>
        <v>0</v>
      </c>
      <c r="S173" s="126">
        <v>0</v>
      </c>
      <c r="T173" s="127">
        <f>S173*H173</f>
        <v>0</v>
      </c>
      <c r="AR173" s="128" t="s">
        <v>147</v>
      </c>
      <c r="AT173" s="128" t="s">
        <v>142</v>
      </c>
      <c r="AU173" s="128" t="s">
        <v>77</v>
      </c>
      <c r="AY173" s="13" t="s">
        <v>141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77</v>
      </c>
      <c r="BK173" s="129">
        <f>ROUND(I173*H173,2)</f>
        <v>0</v>
      </c>
      <c r="BL173" s="13" t="s">
        <v>147</v>
      </c>
      <c r="BM173" s="128" t="s">
        <v>349</v>
      </c>
    </row>
    <row r="174" spans="2:65" s="1" customFormat="1" ht="68.25">
      <c r="B174" s="28"/>
      <c r="D174" s="130" t="s">
        <v>148</v>
      </c>
      <c r="F174" s="131" t="s">
        <v>557</v>
      </c>
      <c r="I174" s="132"/>
      <c r="L174" s="28"/>
      <c r="M174" s="133"/>
      <c r="T174" s="49"/>
      <c r="AT174" s="13" t="s">
        <v>148</v>
      </c>
      <c r="AU174" s="13" t="s">
        <v>77</v>
      </c>
    </row>
    <row r="175" spans="2:65" s="1" customFormat="1" ht="87.75">
      <c r="B175" s="28"/>
      <c r="D175" s="130" t="s">
        <v>150</v>
      </c>
      <c r="F175" s="134" t="s">
        <v>553</v>
      </c>
      <c r="I175" s="132"/>
      <c r="L175" s="28"/>
      <c r="M175" s="133"/>
      <c r="T175" s="49"/>
      <c r="AT175" s="13" t="s">
        <v>150</v>
      </c>
      <c r="AU175" s="13" t="s">
        <v>77</v>
      </c>
    </row>
    <row r="176" spans="2:65" s="1" customFormat="1" ht="29.25">
      <c r="B176" s="28"/>
      <c r="D176" s="130" t="s">
        <v>152</v>
      </c>
      <c r="F176" s="134" t="s">
        <v>1086</v>
      </c>
      <c r="I176" s="132"/>
      <c r="L176" s="28"/>
      <c r="M176" s="133"/>
      <c r="T176" s="49"/>
      <c r="AT176" s="13" t="s">
        <v>152</v>
      </c>
      <c r="AU176" s="13" t="s">
        <v>77</v>
      </c>
    </row>
    <row r="177" spans="2:65" s="1" customFormat="1" ht="16.5" customHeight="1">
      <c r="B177" s="28"/>
      <c r="C177" s="117" t="s">
        <v>338</v>
      </c>
      <c r="D177" s="117" t="s">
        <v>142</v>
      </c>
      <c r="E177" s="118" t="s">
        <v>559</v>
      </c>
      <c r="F177" s="119" t="s">
        <v>560</v>
      </c>
      <c r="G177" s="120" t="s">
        <v>551</v>
      </c>
      <c r="H177" s="121">
        <v>6.4000000000000001E-2</v>
      </c>
      <c r="I177" s="122"/>
      <c r="J177" s="123">
        <f>ROUND(I177*H177,2)</f>
        <v>0</v>
      </c>
      <c r="K177" s="119" t="s">
        <v>146</v>
      </c>
      <c r="L177" s="28"/>
      <c r="M177" s="124" t="s">
        <v>19</v>
      </c>
      <c r="N177" s="125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147</v>
      </c>
      <c r="AT177" s="128" t="s">
        <v>142</v>
      </c>
      <c r="AU177" s="128" t="s">
        <v>77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353</v>
      </c>
    </row>
    <row r="178" spans="2:65" s="1" customFormat="1" ht="68.25">
      <c r="B178" s="28"/>
      <c r="D178" s="130" t="s">
        <v>148</v>
      </c>
      <c r="F178" s="131" t="s">
        <v>561</v>
      </c>
      <c r="I178" s="132"/>
      <c r="L178" s="28"/>
      <c r="M178" s="133"/>
      <c r="T178" s="49"/>
      <c r="AT178" s="13" t="s">
        <v>148</v>
      </c>
      <c r="AU178" s="13" t="s">
        <v>77</v>
      </c>
    </row>
    <row r="179" spans="2:65" s="1" customFormat="1" ht="87.75">
      <c r="B179" s="28"/>
      <c r="D179" s="130" t="s">
        <v>150</v>
      </c>
      <c r="F179" s="134" t="s">
        <v>553</v>
      </c>
      <c r="I179" s="132"/>
      <c r="L179" s="28"/>
      <c r="M179" s="133"/>
      <c r="T179" s="49"/>
      <c r="AT179" s="13" t="s">
        <v>150</v>
      </c>
      <c r="AU179" s="13" t="s">
        <v>77</v>
      </c>
    </row>
    <row r="180" spans="2:65" s="1" customFormat="1" ht="29.25">
      <c r="B180" s="28"/>
      <c r="D180" s="130" t="s">
        <v>152</v>
      </c>
      <c r="F180" s="134" t="s">
        <v>1087</v>
      </c>
      <c r="I180" s="132"/>
      <c r="L180" s="28"/>
      <c r="M180" s="133"/>
      <c r="T180" s="49"/>
      <c r="AT180" s="13" t="s">
        <v>152</v>
      </c>
      <c r="AU180" s="13" t="s">
        <v>77</v>
      </c>
    </row>
    <row r="181" spans="2:65" s="1" customFormat="1" ht="16.5" customHeight="1">
      <c r="B181" s="28"/>
      <c r="C181" s="117" t="s">
        <v>219</v>
      </c>
      <c r="D181" s="117" t="s">
        <v>142</v>
      </c>
      <c r="E181" s="118" t="s">
        <v>563</v>
      </c>
      <c r="F181" s="119" t="s">
        <v>564</v>
      </c>
      <c r="G181" s="120" t="s">
        <v>174</v>
      </c>
      <c r="H181" s="121">
        <v>139.6</v>
      </c>
      <c r="I181" s="122"/>
      <c r="J181" s="123">
        <f>ROUND(I181*H181,2)</f>
        <v>0</v>
      </c>
      <c r="K181" s="119" t="s">
        <v>146</v>
      </c>
      <c r="L181" s="28"/>
      <c r="M181" s="124" t="s">
        <v>19</v>
      </c>
      <c r="N181" s="125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147</v>
      </c>
      <c r="AT181" s="128" t="s">
        <v>142</v>
      </c>
      <c r="AU181" s="128" t="s">
        <v>77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358</v>
      </c>
    </row>
    <row r="182" spans="2:65" s="1" customFormat="1" ht="68.25">
      <c r="B182" s="28"/>
      <c r="D182" s="130" t="s">
        <v>148</v>
      </c>
      <c r="F182" s="131" t="s">
        <v>565</v>
      </c>
      <c r="I182" s="132"/>
      <c r="L182" s="28"/>
      <c r="M182" s="133"/>
      <c r="T182" s="49"/>
      <c r="AT182" s="13" t="s">
        <v>148</v>
      </c>
      <c r="AU182" s="13" t="s">
        <v>77</v>
      </c>
    </row>
    <row r="183" spans="2:65" s="1" customFormat="1" ht="87.75">
      <c r="B183" s="28"/>
      <c r="D183" s="130" t="s">
        <v>150</v>
      </c>
      <c r="F183" s="134" t="s">
        <v>553</v>
      </c>
      <c r="I183" s="132"/>
      <c r="L183" s="28"/>
      <c r="M183" s="133"/>
      <c r="T183" s="49"/>
      <c r="AT183" s="13" t="s">
        <v>150</v>
      </c>
      <c r="AU183" s="13" t="s">
        <v>77</v>
      </c>
    </row>
    <row r="184" spans="2:65" s="1" customFormat="1" ht="29.25">
      <c r="B184" s="28"/>
      <c r="D184" s="130" t="s">
        <v>152</v>
      </c>
      <c r="F184" s="134" t="s">
        <v>1088</v>
      </c>
      <c r="I184" s="132"/>
      <c r="L184" s="28"/>
      <c r="M184" s="133"/>
      <c r="T184" s="49"/>
      <c r="AT184" s="13" t="s">
        <v>152</v>
      </c>
      <c r="AU184" s="13" t="s">
        <v>77</v>
      </c>
    </row>
    <row r="185" spans="2:65" s="1" customFormat="1" ht="16.5" customHeight="1">
      <c r="B185" s="28"/>
      <c r="C185" s="117" t="s">
        <v>346</v>
      </c>
      <c r="D185" s="117" t="s">
        <v>142</v>
      </c>
      <c r="E185" s="118" t="s">
        <v>576</v>
      </c>
      <c r="F185" s="119" t="s">
        <v>577</v>
      </c>
      <c r="G185" s="120" t="s">
        <v>253</v>
      </c>
      <c r="H185" s="121">
        <v>704</v>
      </c>
      <c r="I185" s="122"/>
      <c r="J185" s="123">
        <f>ROUND(I185*H185,2)</f>
        <v>0</v>
      </c>
      <c r="K185" s="119" t="s">
        <v>146</v>
      </c>
      <c r="L185" s="28"/>
      <c r="M185" s="124" t="s">
        <v>19</v>
      </c>
      <c r="N185" s="125" t="s">
        <v>40</v>
      </c>
      <c r="P185" s="126">
        <f>O185*H185</f>
        <v>0</v>
      </c>
      <c r="Q185" s="126">
        <v>0</v>
      </c>
      <c r="R185" s="126">
        <f>Q185*H185</f>
        <v>0</v>
      </c>
      <c r="S185" s="126">
        <v>0</v>
      </c>
      <c r="T185" s="127">
        <f>S185*H185</f>
        <v>0</v>
      </c>
      <c r="AR185" s="128" t="s">
        <v>147</v>
      </c>
      <c r="AT185" s="128" t="s">
        <v>142</v>
      </c>
      <c r="AU185" s="128" t="s">
        <v>77</v>
      </c>
      <c r="AY185" s="13" t="s">
        <v>141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3" t="s">
        <v>77</v>
      </c>
      <c r="BK185" s="129">
        <f>ROUND(I185*H185,2)</f>
        <v>0</v>
      </c>
      <c r="BL185" s="13" t="s">
        <v>147</v>
      </c>
      <c r="BM185" s="128" t="s">
        <v>362</v>
      </c>
    </row>
    <row r="186" spans="2:65" s="1" customFormat="1" ht="19.5">
      <c r="B186" s="28"/>
      <c r="D186" s="130" t="s">
        <v>148</v>
      </c>
      <c r="F186" s="131" t="s">
        <v>578</v>
      </c>
      <c r="I186" s="132"/>
      <c r="L186" s="28"/>
      <c r="M186" s="133"/>
      <c r="T186" s="49"/>
      <c r="AT186" s="13" t="s">
        <v>148</v>
      </c>
      <c r="AU186" s="13" t="s">
        <v>77</v>
      </c>
    </row>
    <row r="187" spans="2:65" s="1" customFormat="1" ht="39">
      <c r="B187" s="28"/>
      <c r="D187" s="130" t="s">
        <v>150</v>
      </c>
      <c r="F187" s="134" t="s">
        <v>579</v>
      </c>
      <c r="I187" s="132"/>
      <c r="L187" s="28"/>
      <c r="M187" s="133"/>
      <c r="T187" s="49"/>
      <c r="AT187" s="13" t="s">
        <v>150</v>
      </c>
      <c r="AU187" s="13" t="s">
        <v>77</v>
      </c>
    </row>
    <row r="188" spans="2:65" s="1" customFormat="1" ht="29.25">
      <c r="B188" s="28"/>
      <c r="D188" s="130" t="s">
        <v>152</v>
      </c>
      <c r="F188" s="134" t="s">
        <v>580</v>
      </c>
      <c r="I188" s="132"/>
      <c r="L188" s="28"/>
      <c r="M188" s="133"/>
      <c r="T188" s="49"/>
      <c r="AT188" s="13" t="s">
        <v>152</v>
      </c>
      <c r="AU188" s="13" t="s">
        <v>77</v>
      </c>
    </row>
    <row r="189" spans="2:65" s="1" customFormat="1" ht="16.5" customHeight="1">
      <c r="B189" s="28"/>
      <c r="C189" s="117" t="s">
        <v>227</v>
      </c>
      <c r="D189" s="117" t="s">
        <v>142</v>
      </c>
      <c r="E189" s="118" t="s">
        <v>581</v>
      </c>
      <c r="F189" s="119" t="s">
        <v>582</v>
      </c>
      <c r="G189" s="120" t="s">
        <v>253</v>
      </c>
      <c r="H189" s="121">
        <v>238</v>
      </c>
      <c r="I189" s="122"/>
      <c r="J189" s="123">
        <f>ROUND(I189*H189,2)</f>
        <v>0</v>
      </c>
      <c r="K189" s="119" t="s">
        <v>146</v>
      </c>
      <c r="L189" s="28"/>
      <c r="M189" s="124" t="s">
        <v>19</v>
      </c>
      <c r="N189" s="125" t="s">
        <v>40</v>
      </c>
      <c r="P189" s="126">
        <f>O189*H189</f>
        <v>0</v>
      </c>
      <c r="Q189" s="126">
        <v>0</v>
      </c>
      <c r="R189" s="126">
        <f>Q189*H189</f>
        <v>0</v>
      </c>
      <c r="S189" s="126">
        <v>0</v>
      </c>
      <c r="T189" s="127">
        <f>S189*H189</f>
        <v>0</v>
      </c>
      <c r="AR189" s="128" t="s">
        <v>147</v>
      </c>
      <c r="AT189" s="128" t="s">
        <v>142</v>
      </c>
      <c r="AU189" s="128" t="s">
        <v>77</v>
      </c>
      <c r="AY189" s="13" t="s">
        <v>141</v>
      </c>
      <c r="BE189" s="129">
        <f>IF(N189="základní",J189,0)</f>
        <v>0</v>
      </c>
      <c r="BF189" s="129">
        <f>IF(N189="snížená",J189,0)</f>
        <v>0</v>
      </c>
      <c r="BG189" s="129">
        <f>IF(N189="zákl. přenesená",J189,0)</f>
        <v>0</v>
      </c>
      <c r="BH189" s="129">
        <f>IF(N189="sníž. přenesená",J189,0)</f>
        <v>0</v>
      </c>
      <c r="BI189" s="129">
        <f>IF(N189="nulová",J189,0)</f>
        <v>0</v>
      </c>
      <c r="BJ189" s="13" t="s">
        <v>77</v>
      </c>
      <c r="BK189" s="129">
        <f>ROUND(I189*H189,2)</f>
        <v>0</v>
      </c>
      <c r="BL189" s="13" t="s">
        <v>147</v>
      </c>
      <c r="BM189" s="128" t="s">
        <v>366</v>
      </c>
    </row>
    <row r="190" spans="2:65" s="1" customFormat="1" ht="29.25">
      <c r="B190" s="28"/>
      <c r="D190" s="130" t="s">
        <v>148</v>
      </c>
      <c r="F190" s="131" t="s">
        <v>583</v>
      </c>
      <c r="I190" s="132"/>
      <c r="L190" s="28"/>
      <c r="M190" s="133"/>
      <c r="T190" s="49"/>
      <c r="AT190" s="13" t="s">
        <v>148</v>
      </c>
      <c r="AU190" s="13" t="s">
        <v>77</v>
      </c>
    </row>
    <row r="191" spans="2:65" s="1" customFormat="1" ht="39">
      <c r="B191" s="28"/>
      <c r="D191" s="130" t="s">
        <v>150</v>
      </c>
      <c r="F191" s="134" t="s">
        <v>579</v>
      </c>
      <c r="I191" s="132"/>
      <c r="L191" s="28"/>
      <c r="M191" s="133"/>
      <c r="T191" s="49"/>
      <c r="AT191" s="13" t="s">
        <v>150</v>
      </c>
      <c r="AU191" s="13" t="s">
        <v>77</v>
      </c>
    </row>
    <row r="192" spans="2:65" s="1" customFormat="1" ht="29.25">
      <c r="B192" s="28"/>
      <c r="D192" s="130" t="s">
        <v>152</v>
      </c>
      <c r="F192" s="134" t="s">
        <v>1067</v>
      </c>
      <c r="I192" s="132"/>
      <c r="L192" s="28"/>
      <c r="M192" s="133"/>
      <c r="T192" s="49"/>
      <c r="AT192" s="13" t="s">
        <v>152</v>
      </c>
      <c r="AU192" s="13" t="s">
        <v>77</v>
      </c>
    </row>
    <row r="193" spans="2:65" s="1" customFormat="1" ht="16.5" customHeight="1">
      <c r="B193" s="28"/>
      <c r="C193" s="117" t="s">
        <v>355</v>
      </c>
      <c r="D193" s="117" t="s">
        <v>142</v>
      </c>
      <c r="E193" s="118" t="s">
        <v>584</v>
      </c>
      <c r="F193" s="119" t="s">
        <v>585</v>
      </c>
      <c r="G193" s="120" t="s">
        <v>551</v>
      </c>
      <c r="H193" s="121">
        <v>0.23499999999999999</v>
      </c>
      <c r="I193" s="122"/>
      <c r="J193" s="123">
        <f>ROUND(I193*H193,2)</f>
        <v>0</v>
      </c>
      <c r="K193" s="119" t="s">
        <v>146</v>
      </c>
      <c r="L193" s="28"/>
      <c r="M193" s="124" t="s">
        <v>19</v>
      </c>
      <c r="N193" s="125" t="s">
        <v>40</v>
      </c>
      <c r="P193" s="126">
        <f>O193*H193</f>
        <v>0</v>
      </c>
      <c r="Q193" s="126">
        <v>0</v>
      </c>
      <c r="R193" s="126">
        <f>Q193*H193</f>
        <v>0</v>
      </c>
      <c r="S193" s="126">
        <v>0</v>
      </c>
      <c r="T193" s="127">
        <f>S193*H193</f>
        <v>0</v>
      </c>
      <c r="AR193" s="128" t="s">
        <v>147</v>
      </c>
      <c r="AT193" s="128" t="s">
        <v>142</v>
      </c>
      <c r="AU193" s="128" t="s">
        <v>77</v>
      </c>
      <c r="AY193" s="13" t="s">
        <v>141</v>
      </c>
      <c r="BE193" s="129">
        <f>IF(N193="základní",J193,0)</f>
        <v>0</v>
      </c>
      <c r="BF193" s="129">
        <f>IF(N193="snížená",J193,0)</f>
        <v>0</v>
      </c>
      <c r="BG193" s="129">
        <f>IF(N193="zákl. přenesená",J193,0)</f>
        <v>0</v>
      </c>
      <c r="BH193" s="129">
        <f>IF(N193="sníž. přenesená",J193,0)</f>
        <v>0</v>
      </c>
      <c r="BI193" s="129">
        <f>IF(N193="nulová",J193,0)</f>
        <v>0</v>
      </c>
      <c r="BJ193" s="13" t="s">
        <v>77</v>
      </c>
      <c r="BK193" s="129">
        <f>ROUND(I193*H193,2)</f>
        <v>0</v>
      </c>
      <c r="BL193" s="13" t="s">
        <v>147</v>
      </c>
      <c r="BM193" s="128" t="s">
        <v>370</v>
      </c>
    </row>
    <row r="194" spans="2:65" s="1" customFormat="1" ht="19.5">
      <c r="B194" s="28"/>
      <c r="D194" s="130" t="s">
        <v>148</v>
      </c>
      <c r="F194" s="131" t="s">
        <v>586</v>
      </c>
      <c r="I194" s="132"/>
      <c r="L194" s="28"/>
      <c r="M194" s="133"/>
      <c r="T194" s="49"/>
      <c r="AT194" s="13" t="s">
        <v>148</v>
      </c>
      <c r="AU194" s="13" t="s">
        <v>77</v>
      </c>
    </row>
    <row r="195" spans="2:65" s="1" customFormat="1" ht="29.25">
      <c r="B195" s="28"/>
      <c r="D195" s="130" t="s">
        <v>150</v>
      </c>
      <c r="F195" s="134" t="s">
        <v>587</v>
      </c>
      <c r="I195" s="132"/>
      <c r="L195" s="28"/>
      <c r="M195" s="133"/>
      <c r="T195" s="49"/>
      <c r="AT195" s="13" t="s">
        <v>150</v>
      </c>
      <c r="AU195" s="13" t="s">
        <v>77</v>
      </c>
    </row>
    <row r="196" spans="2:65" s="1" customFormat="1" ht="39">
      <c r="B196" s="28"/>
      <c r="D196" s="130" t="s">
        <v>152</v>
      </c>
      <c r="F196" s="134" t="s">
        <v>1089</v>
      </c>
      <c r="I196" s="132"/>
      <c r="L196" s="28"/>
      <c r="M196" s="133"/>
      <c r="T196" s="49"/>
      <c r="AT196" s="13" t="s">
        <v>152</v>
      </c>
      <c r="AU196" s="13" t="s">
        <v>77</v>
      </c>
    </row>
    <row r="197" spans="2:65" s="1" customFormat="1" ht="16.5" customHeight="1">
      <c r="B197" s="28"/>
      <c r="C197" s="117" t="s">
        <v>231</v>
      </c>
      <c r="D197" s="117" t="s">
        <v>142</v>
      </c>
      <c r="E197" s="118" t="s">
        <v>589</v>
      </c>
      <c r="F197" s="119" t="s">
        <v>590</v>
      </c>
      <c r="G197" s="120" t="s">
        <v>174</v>
      </c>
      <c r="H197" s="121">
        <v>137.35</v>
      </c>
      <c r="I197" s="122"/>
      <c r="J197" s="123">
        <f>ROUND(I197*H197,2)</f>
        <v>0</v>
      </c>
      <c r="K197" s="119" t="s">
        <v>146</v>
      </c>
      <c r="L197" s="28"/>
      <c r="M197" s="124" t="s">
        <v>19</v>
      </c>
      <c r="N197" s="125" t="s">
        <v>40</v>
      </c>
      <c r="P197" s="126">
        <f>O197*H197</f>
        <v>0</v>
      </c>
      <c r="Q197" s="126">
        <v>0</v>
      </c>
      <c r="R197" s="126">
        <f>Q197*H197</f>
        <v>0</v>
      </c>
      <c r="S197" s="126">
        <v>0</v>
      </c>
      <c r="T197" s="127">
        <f>S197*H197</f>
        <v>0</v>
      </c>
      <c r="AR197" s="128" t="s">
        <v>147</v>
      </c>
      <c r="AT197" s="128" t="s">
        <v>142</v>
      </c>
      <c r="AU197" s="128" t="s">
        <v>77</v>
      </c>
      <c r="AY197" s="13" t="s">
        <v>141</v>
      </c>
      <c r="BE197" s="129">
        <f>IF(N197="základní",J197,0)</f>
        <v>0</v>
      </c>
      <c r="BF197" s="129">
        <f>IF(N197="snížená",J197,0)</f>
        <v>0</v>
      </c>
      <c r="BG197" s="129">
        <f>IF(N197="zákl. přenesená",J197,0)</f>
        <v>0</v>
      </c>
      <c r="BH197" s="129">
        <f>IF(N197="sníž. přenesená",J197,0)</f>
        <v>0</v>
      </c>
      <c r="BI197" s="129">
        <f>IF(N197="nulová",J197,0)</f>
        <v>0</v>
      </c>
      <c r="BJ197" s="13" t="s">
        <v>77</v>
      </c>
      <c r="BK197" s="129">
        <f>ROUND(I197*H197,2)</f>
        <v>0</v>
      </c>
      <c r="BL197" s="13" t="s">
        <v>147</v>
      </c>
      <c r="BM197" s="128" t="s">
        <v>374</v>
      </c>
    </row>
    <row r="198" spans="2:65" s="1" customFormat="1" ht="19.5">
      <c r="B198" s="28"/>
      <c r="D198" s="130" t="s">
        <v>148</v>
      </c>
      <c r="F198" s="131" t="s">
        <v>591</v>
      </c>
      <c r="I198" s="132"/>
      <c r="L198" s="28"/>
      <c r="M198" s="133"/>
      <c r="T198" s="49"/>
      <c r="AT198" s="13" t="s">
        <v>148</v>
      </c>
      <c r="AU198" s="13" t="s">
        <v>77</v>
      </c>
    </row>
    <row r="199" spans="2:65" s="1" customFormat="1" ht="29.25">
      <c r="B199" s="28"/>
      <c r="D199" s="130" t="s">
        <v>150</v>
      </c>
      <c r="F199" s="134" t="s">
        <v>587</v>
      </c>
      <c r="I199" s="132"/>
      <c r="L199" s="28"/>
      <c r="M199" s="133"/>
      <c r="T199" s="49"/>
      <c r="AT199" s="13" t="s">
        <v>150</v>
      </c>
      <c r="AU199" s="13" t="s">
        <v>77</v>
      </c>
    </row>
    <row r="200" spans="2:65" s="1" customFormat="1" ht="29.25">
      <c r="B200" s="28"/>
      <c r="D200" s="130" t="s">
        <v>152</v>
      </c>
      <c r="F200" s="134" t="s">
        <v>1090</v>
      </c>
      <c r="I200" s="132"/>
      <c r="L200" s="28"/>
      <c r="M200" s="133"/>
      <c r="T200" s="49"/>
      <c r="AT200" s="13" t="s">
        <v>152</v>
      </c>
      <c r="AU200" s="13" t="s">
        <v>77</v>
      </c>
    </row>
    <row r="201" spans="2:65" s="1" customFormat="1" ht="16.5" customHeight="1">
      <c r="B201" s="28"/>
      <c r="C201" s="117" t="s">
        <v>363</v>
      </c>
      <c r="D201" s="117" t="s">
        <v>142</v>
      </c>
      <c r="E201" s="118" t="s">
        <v>593</v>
      </c>
      <c r="F201" s="119" t="s">
        <v>594</v>
      </c>
      <c r="G201" s="120" t="s">
        <v>595</v>
      </c>
      <c r="H201" s="121">
        <v>128</v>
      </c>
      <c r="I201" s="122"/>
      <c r="J201" s="123">
        <f>ROUND(I201*H201,2)</f>
        <v>0</v>
      </c>
      <c r="K201" s="119" t="s">
        <v>146</v>
      </c>
      <c r="L201" s="28"/>
      <c r="M201" s="124" t="s">
        <v>19</v>
      </c>
      <c r="N201" s="125" t="s">
        <v>40</v>
      </c>
      <c r="P201" s="126">
        <f>O201*H201</f>
        <v>0</v>
      </c>
      <c r="Q201" s="126">
        <v>0</v>
      </c>
      <c r="R201" s="126">
        <f>Q201*H201</f>
        <v>0</v>
      </c>
      <c r="S201" s="126">
        <v>0</v>
      </c>
      <c r="T201" s="127">
        <f>S201*H201</f>
        <v>0</v>
      </c>
      <c r="AR201" s="128" t="s">
        <v>147</v>
      </c>
      <c r="AT201" s="128" t="s">
        <v>142</v>
      </c>
      <c r="AU201" s="128" t="s">
        <v>77</v>
      </c>
      <c r="AY201" s="13" t="s">
        <v>141</v>
      </c>
      <c r="BE201" s="129">
        <f>IF(N201="základní",J201,0)</f>
        <v>0</v>
      </c>
      <c r="BF201" s="129">
        <f>IF(N201="snížená",J201,0)</f>
        <v>0</v>
      </c>
      <c r="BG201" s="129">
        <f>IF(N201="zákl. přenesená",J201,0)</f>
        <v>0</v>
      </c>
      <c r="BH201" s="129">
        <f>IF(N201="sníž. přenesená",J201,0)</f>
        <v>0</v>
      </c>
      <c r="BI201" s="129">
        <f>IF(N201="nulová",J201,0)</f>
        <v>0</v>
      </c>
      <c r="BJ201" s="13" t="s">
        <v>77</v>
      </c>
      <c r="BK201" s="129">
        <f>ROUND(I201*H201,2)</f>
        <v>0</v>
      </c>
      <c r="BL201" s="13" t="s">
        <v>147</v>
      </c>
      <c r="BM201" s="128" t="s">
        <v>378</v>
      </c>
    </row>
    <row r="202" spans="2:65" s="1" customFormat="1" ht="29.25">
      <c r="B202" s="28"/>
      <c r="D202" s="130" t="s">
        <v>148</v>
      </c>
      <c r="F202" s="131" t="s">
        <v>597</v>
      </c>
      <c r="I202" s="132"/>
      <c r="L202" s="28"/>
      <c r="M202" s="133"/>
      <c r="T202" s="49"/>
      <c r="AT202" s="13" t="s">
        <v>148</v>
      </c>
      <c r="AU202" s="13" t="s">
        <v>77</v>
      </c>
    </row>
    <row r="203" spans="2:65" s="1" customFormat="1" ht="29.25">
      <c r="B203" s="28"/>
      <c r="D203" s="130" t="s">
        <v>150</v>
      </c>
      <c r="F203" s="134" t="s">
        <v>598</v>
      </c>
      <c r="I203" s="132"/>
      <c r="L203" s="28"/>
      <c r="M203" s="133"/>
      <c r="T203" s="49"/>
      <c r="AT203" s="13" t="s">
        <v>150</v>
      </c>
      <c r="AU203" s="13" t="s">
        <v>77</v>
      </c>
    </row>
    <row r="204" spans="2:65" s="1" customFormat="1" ht="29.25">
      <c r="B204" s="28"/>
      <c r="D204" s="130" t="s">
        <v>152</v>
      </c>
      <c r="F204" s="134" t="s">
        <v>481</v>
      </c>
      <c r="I204" s="132"/>
      <c r="L204" s="28"/>
      <c r="M204" s="133"/>
      <c r="T204" s="49"/>
      <c r="AT204" s="13" t="s">
        <v>152</v>
      </c>
      <c r="AU204" s="13" t="s">
        <v>77</v>
      </c>
    </row>
    <row r="205" spans="2:65" s="1" customFormat="1" ht="16.5" customHeight="1">
      <c r="B205" s="28"/>
      <c r="C205" s="117" t="s">
        <v>237</v>
      </c>
      <c r="D205" s="117" t="s">
        <v>142</v>
      </c>
      <c r="E205" s="118" t="s">
        <v>599</v>
      </c>
      <c r="F205" s="119" t="s">
        <v>600</v>
      </c>
      <c r="G205" s="120" t="s">
        <v>595</v>
      </c>
      <c r="H205" s="121">
        <v>96</v>
      </c>
      <c r="I205" s="122"/>
      <c r="J205" s="123">
        <f>ROUND(I205*H205,2)</f>
        <v>0</v>
      </c>
      <c r="K205" s="119" t="s">
        <v>146</v>
      </c>
      <c r="L205" s="28"/>
      <c r="M205" s="124" t="s">
        <v>19</v>
      </c>
      <c r="N205" s="125" t="s">
        <v>40</v>
      </c>
      <c r="P205" s="126">
        <f>O205*H205</f>
        <v>0</v>
      </c>
      <c r="Q205" s="126">
        <v>0</v>
      </c>
      <c r="R205" s="126">
        <f>Q205*H205</f>
        <v>0</v>
      </c>
      <c r="S205" s="126">
        <v>0</v>
      </c>
      <c r="T205" s="127">
        <f>S205*H205</f>
        <v>0</v>
      </c>
      <c r="AR205" s="128" t="s">
        <v>147</v>
      </c>
      <c r="AT205" s="128" t="s">
        <v>142</v>
      </c>
      <c r="AU205" s="128" t="s">
        <v>77</v>
      </c>
      <c r="AY205" s="13" t="s">
        <v>141</v>
      </c>
      <c r="BE205" s="129">
        <f>IF(N205="základní",J205,0)</f>
        <v>0</v>
      </c>
      <c r="BF205" s="129">
        <f>IF(N205="snížená",J205,0)</f>
        <v>0</v>
      </c>
      <c r="BG205" s="129">
        <f>IF(N205="zákl. přenesená",J205,0)</f>
        <v>0</v>
      </c>
      <c r="BH205" s="129">
        <f>IF(N205="sníž. přenesená",J205,0)</f>
        <v>0</v>
      </c>
      <c r="BI205" s="129">
        <f>IF(N205="nulová",J205,0)</f>
        <v>0</v>
      </c>
      <c r="BJ205" s="13" t="s">
        <v>77</v>
      </c>
      <c r="BK205" s="129">
        <f>ROUND(I205*H205,2)</f>
        <v>0</v>
      </c>
      <c r="BL205" s="13" t="s">
        <v>147</v>
      </c>
      <c r="BM205" s="128" t="s">
        <v>383</v>
      </c>
    </row>
    <row r="206" spans="2:65" s="1" customFormat="1" ht="39">
      <c r="B206" s="28"/>
      <c r="D206" s="130" t="s">
        <v>148</v>
      </c>
      <c r="F206" s="131" t="s">
        <v>602</v>
      </c>
      <c r="I206" s="132"/>
      <c r="L206" s="28"/>
      <c r="M206" s="133"/>
      <c r="T206" s="49"/>
      <c r="AT206" s="13" t="s">
        <v>148</v>
      </c>
      <c r="AU206" s="13" t="s">
        <v>77</v>
      </c>
    </row>
    <row r="207" spans="2:65" s="1" customFormat="1" ht="48.75">
      <c r="B207" s="28"/>
      <c r="D207" s="130" t="s">
        <v>150</v>
      </c>
      <c r="F207" s="134" t="s">
        <v>603</v>
      </c>
      <c r="I207" s="132"/>
      <c r="L207" s="28"/>
      <c r="M207" s="133"/>
      <c r="T207" s="49"/>
      <c r="AT207" s="13" t="s">
        <v>150</v>
      </c>
      <c r="AU207" s="13" t="s">
        <v>77</v>
      </c>
    </row>
    <row r="208" spans="2:65" s="1" customFormat="1" ht="29.25">
      <c r="B208" s="28"/>
      <c r="D208" s="130" t="s">
        <v>152</v>
      </c>
      <c r="F208" s="134" t="s">
        <v>604</v>
      </c>
      <c r="I208" s="132"/>
      <c r="L208" s="28"/>
      <c r="M208" s="133"/>
      <c r="T208" s="49"/>
      <c r="AT208" s="13" t="s">
        <v>152</v>
      </c>
      <c r="AU208" s="13" t="s">
        <v>77</v>
      </c>
    </row>
    <row r="209" spans="2:65" s="1" customFormat="1" ht="16.5" customHeight="1">
      <c r="B209" s="28"/>
      <c r="C209" s="117" t="s">
        <v>371</v>
      </c>
      <c r="D209" s="117" t="s">
        <v>142</v>
      </c>
      <c r="E209" s="118" t="s">
        <v>605</v>
      </c>
      <c r="F209" s="119" t="s">
        <v>606</v>
      </c>
      <c r="G209" s="120" t="s">
        <v>595</v>
      </c>
      <c r="H209" s="121">
        <v>432</v>
      </c>
      <c r="I209" s="122"/>
      <c r="J209" s="123">
        <f>ROUND(I209*H209,2)</f>
        <v>0</v>
      </c>
      <c r="K209" s="119" t="s">
        <v>146</v>
      </c>
      <c r="L209" s="28"/>
      <c r="M209" s="124" t="s">
        <v>19</v>
      </c>
      <c r="N209" s="125" t="s">
        <v>40</v>
      </c>
      <c r="P209" s="126">
        <f>O209*H209</f>
        <v>0</v>
      </c>
      <c r="Q209" s="126">
        <v>0</v>
      </c>
      <c r="R209" s="126">
        <f>Q209*H209</f>
        <v>0</v>
      </c>
      <c r="S209" s="126">
        <v>0</v>
      </c>
      <c r="T209" s="127">
        <f>S209*H209</f>
        <v>0</v>
      </c>
      <c r="AR209" s="128" t="s">
        <v>147</v>
      </c>
      <c r="AT209" s="128" t="s">
        <v>142</v>
      </c>
      <c r="AU209" s="128" t="s">
        <v>77</v>
      </c>
      <c r="AY209" s="13" t="s">
        <v>141</v>
      </c>
      <c r="BE209" s="129">
        <f>IF(N209="základní",J209,0)</f>
        <v>0</v>
      </c>
      <c r="BF209" s="129">
        <f>IF(N209="snížená",J209,0)</f>
        <v>0</v>
      </c>
      <c r="BG209" s="129">
        <f>IF(N209="zákl. přenesená",J209,0)</f>
        <v>0</v>
      </c>
      <c r="BH209" s="129">
        <f>IF(N209="sníž. přenesená",J209,0)</f>
        <v>0</v>
      </c>
      <c r="BI209" s="129">
        <f>IF(N209="nulová",J209,0)</f>
        <v>0</v>
      </c>
      <c r="BJ209" s="13" t="s">
        <v>77</v>
      </c>
      <c r="BK209" s="129">
        <f>ROUND(I209*H209,2)</f>
        <v>0</v>
      </c>
      <c r="BL209" s="13" t="s">
        <v>147</v>
      </c>
      <c r="BM209" s="128" t="s">
        <v>386</v>
      </c>
    </row>
    <row r="210" spans="2:65" s="1" customFormat="1" ht="29.25">
      <c r="B210" s="28"/>
      <c r="D210" s="130" t="s">
        <v>148</v>
      </c>
      <c r="F210" s="131" t="s">
        <v>608</v>
      </c>
      <c r="I210" s="132"/>
      <c r="L210" s="28"/>
      <c r="M210" s="133"/>
      <c r="T210" s="49"/>
      <c r="AT210" s="13" t="s">
        <v>148</v>
      </c>
      <c r="AU210" s="13" t="s">
        <v>77</v>
      </c>
    </row>
    <row r="211" spans="2:65" s="1" customFormat="1" ht="39">
      <c r="B211" s="28"/>
      <c r="D211" s="130" t="s">
        <v>150</v>
      </c>
      <c r="F211" s="134" t="s">
        <v>609</v>
      </c>
      <c r="I211" s="132"/>
      <c r="L211" s="28"/>
      <c r="M211" s="133"/>
      <c r="T211" s="49"/>
      <c r="AT211" s="13" t="s">
        <v>150</v>
      </c>
      <c r="AU211" s="13" t="s">
        <v>77</v>
      </c>
    </row>
    <row r="212" spans="2:65" s="1" customFormat="1" ht="29.25">
      <c r="B212" s="28"/>
      <c r="D212" s="130" t="s">
        <v>152</v>
      </c>
      <c r="F212" s="134" t="s">
        <v>1091</v>
      </c>
      <c r="I212" s="132"/>
      <c r="L212" s="28"/>
      <c r="M212" s="133"/>
      <c r="T212" s="49"/>
      <c r="AT212" s="13" t="s">
        <v>152</v>
      </c>
      <c r="AU212" s="13" t="s">
        <v>77</v>
      </c>
    </row>
    <row r="213" spans="2:65" s="1" customFormat="1" ht="16.5" customHeight="1">
      <c r="B213" s="28"/>
      <c r="C213" s="117" t="s">
        <v>306</v>
      </c>
      <c r="D213" s="117" t="s">
        <v>142</v>
      </c>
      <c r="E213" s="118" t="s">
        <v>616</v>
      </c>
      <c r="F213" s="119" t="s">
        <v>617</v>
      </c>
      <c r="G213" s="120" t="s">
        <v>243</v>
      </c>
      <c r="H213" s="121">
        <v>792</v>
      </c>
      <c r="I213" s="122"/>
      <c r="J213" s="123">
        <f>ROUND(I213*H213,2)</f>
        <v>0</v>
      </c>
      <c r="K213" s="119" t="s">
        <v>146</v>
      </c>
      <c r="L213" s="28"/>
      <c r="M213" s="124" t="s">
        <v>19</v>
      </c>
      <c r="N213" s="125" t="s">
        <v>40</v>
      </c>
      <c r="P213" s="126">
        <f>O213*H213</f>
        <v>0</v>
      </c>
      <c r="Q213" s="126">
        <v>0</v>
      </c>
      <c r="R213" s="126">
        <f>Q213*H213</f>
        <v>0</v>
      </c>
      <c r="S213" s="126">
        <v>0</v>
      </c>
      <c r="T213" s="127">
        <f>S213*H213</f>
        <v>0</v>
      </c>
      <c r="AR213" s="128" t="s">
        <v>147</v>
      </c>
      <c r="AT213" s="128" t="s">
        <v>142</v>
      </c>
      <c r="AU213" s="128" t="s">
        <v>77</v>
      </c>
      <c r="AY213" s="13" t="s">
        <v>141</v>
      </c>
      <c r="BE213" s="129">
        <f>IF(N213="základní",J213,0)</f>
        <v>0</v>
      </c>
      <c r="BF213" s="129">
        <f>IF(N213="snížená",J213,0)</f>
        <v>0</v>
      </c>
      <c r="BG213" s="129">
        <f>IF(N213="zákl. přenesená",J213,0)</f>
        <v>0</v>
      </c>
      <c r="BH213" s="129">
        <f>IF(N213="sníž. přenesená",J213,0)</f>
        <v>0</v>
      </c>
      <c r="BI213" s="129">
        <f>IF(N213="nulová",J213,0)</f>
        <v>0</v>
      </c>
      <c r="BJ213" s="13" t="s">
        <v>77</v>
      </c>
      <c r="BK213" s="129">
        <f>ROUND(I213*H213,2)</f>
        <v>0</v>
      </c>
      <c r="BL213" s="13" t="s">
        <v>147</v>
      </c>
      <c r="BM213" s="128" t="s">
        <v>390</v>
      </c>
    </row>
    <row r="214" spans="2:65" s="1" customFormat="1" ht="19.5">
      <c r="B214" s="28"/>
      <c r="D214" s="130" t="s">
        <v>148</v>
      </c>
      <c r="F214" s="131" t="s">
        <v>618</v>
      </c>
      <c r="I214" s="132"/>
      <c r="L214" s="28"/>
      <c r="M214" s="133"/>
      <c r="T214" s="49"/>
      <c r="AT214" s="13" t="s">
        <v>148</v>
      </c>
      <c r="AU214" s="13" t="s">
        <v>77</v>
      </c>
    </row>
    <row r="215" spans="2:65" s="1" customFormat="1" ht="29.25">
      <c r="B215" s="28"/>
      <c r="D215" s="130" t="s">
        <v>150</v>
      </c>
      <c r="F215" s="134" t="s">
        <v>614</v>
      </c>
      <c r="I215" s="132"/>
      <c r="L215" s="28"/>
      <c r="M215" s="133"/>
      <c r="T215" s="49"/>
      <c r="AT215" s="13" t="s">
        <v>150</v>
      </c>
      <c r="AU215" s="13" t="s">
        <v>77</v>
      </c>
    </row>
    <row r="216" spans="2:65" s="1" customFormat="1" ht="29.25">
      <c r="B216" s="28"/>
      <c r="D216" s="130" t="s">
        <v>152</v>
      </c>
      <c r="F216" s="134" t="s">
        <v>1057</v>
      </c>
      <c r="I216" s="132"/>
      <c r="L216" s="28"/>
      <c r="M216" s="133"/>
      <c r="T216" s="49"/>
      <c r="AT216" s="13" t="s">
        <v>152</v>
      </c>
      <c r="AU216" s="13" t="s">
        <v>77</v>
      </c>
    </row>
    <row r="217" spans="2:65" s="1" customFormat="1" ht="16.5" customHeight="1">
      <c r="B217" s="28"/>
      <c r="C217" s="117" t="s">
        <v>379</v>
      </c>
      <c r="D217" s="117" t="s">
        <v>142</v>
      </c>
      <c r="E217" s="118" t="s">
        <v>619</v>
      </c>
      <c r="F217" s="119" t="s">
        <v>620</v>
      </c>
      <c r="G217" s="120" t="s">
        <v>551</v>
      </c>
      <c r="H217" s="121">
        <v>0.23599999999999999</v>
      </c>
      <c r="I217" s="122"/>
      <c r="J217" s="123">
        <f>ROUND(I217*H217,2)</f>
        <v>0</v>
      </c>
      <c r="K217" s="119" t="s">
        <v>146</v>
      </c>
      <c r="L217" s="28"/>
      <c r="M217" s="124" t="s">
        <v>19</v>
      </c>
      <c r="N217" s="125" t="s">
        <v>40</v>
      </c>
      <c r="P217" s="126">
        <f>O217*H217</f>
        <v>0</v>
      </c>
      <c r="Q217" s="126">
        <v>0</v>
      </c>
      <c r="R217" s="126">
        <f>Q217*H217</f>
        <v>0</v>
      </c>
      <c r="S217" s="126">
        <v>0</v>
      </c>
      <c r="T217" s="127">
        <f>S217*H217</f>
        <v>0</v>
      </c>
      <c r="AR217" s="128" t="s">
        <v>147</v>
      </c>
      <c r="AT217" s="128" t="s">
        <v>142</v>
      </c>
      <c r="AU217" s="128" t="s">
        <v>77</v>
      </c>
      <c r="AY217" s="13" t="s">
        <v>141</v>
      </c>
      <c r="BE217" s="129">
        <f>IF(N217="základní",J217,0)</f>
        <v>0</v>
      </c>
      <c r="BF217" s="129">
        <f>IF(N217="snížená",J217,0)</f>
        <v>0</v>
      </c>
      <c r="BG217" s="129">
        <f>IF(N217="zákl. přenesená",J217,0)</f>
        <v>0</v>
      </c>
      <c r="BH217" s="129">
        <f>IF(N217="sníž. přenesená",J217,0)</f>
        <v>0</v>
      </c>
      <c r="BI217" s="129">
        <f>IF(N217="nulová",J217,0)</f>
        <v>0</v>
      </c>
      <c r="BJ217" s="13" t="s">
        <v>77</v>
      </c>
      <c r="BK217" s="129">
        <f>ROUND(I217*H217,2)</f>
        <v>0</v>
      </c>
      <c r="BL217" s="13" t="s">
        <v>147</v>
      </c>
      <c r="BM217" s="128" t="s">
        <v>393</v>
      </c>
    </row>
    <row r="218" spans="2:65" s="1" customFormat="1" ht="29.25">
      <c r="B218" s="28"/>
      <c r="D218" s="130" t="s">
        <v>148</v>
      </c>
      <c r="F218" s="131" t="s">
        <v>622</v>
      </c>
      <c r="I218" s="132"/>
      <c r="L218" s="28"/>
      <c r="M218" s="133"/>
      <c r="T218" s="49"/>
      <c r="AT218" s="13" t="s">
        <v>148</v>
      </c>
      <c r="AU218" s="13" t="s">
        <v>77</v>
      </c>
    </row>
    <row r="219" spans="2:65" s="1" customFormat="1" ht="29.25">
      <c r="B219" s="28"/>
      <c r="D219" s="130" t="s">
        <v>150</v>
      </c>
      <c r="F219" s="134" t="s">
        <v>623</v>
      </c>
      <c r="I219" s="132"/>
      <c r="L219" s="28"/>
      <c r="M219" s="133"/>
      <c r="T219" s="49"/>
      <c r="AT219" s="13" t="s">
        <v>150</v>
      </c>
      <c r="AU219" s="13" t="s">
        <v>77</v>
      </c>
    </row>
    <row r="220" spans="2:65" s="1" customFormat="1" ht="29.25">
      <c r="B220" s="28"/>
      <c r="D220" s="130" t="s">
        <v>152</v>
      </c>
      <c r="F220" s="134" t="s">
        <v>1092</v>
      </c>
      <c r="I220" s="132"/>
      <c r="L220" s="28"/>
      <c r="M220" s="133"/>
      <c r="T220" s="49"/>
      <c r="AT220" s="13" t="s">
        <v>152</v>
      </c>
      <c r="AU220" s="13" t="s">
        <v>77</v>
      </c>
    </row>
    <row r="221" spans="2:65" s="1" customFormat="1" ht="16.5" customHeight="1">
      <c r="B221" s="28"/>
      <c r="C221" s="117" t="s">
        <v>310</v>
      </c>
      <c r="D221" s="117" t="s">
        <v>142</v>
      </c>
      <c r="E221" s="118" t="s">
        <v>630</v>
      </c>
      <c r="F221" s="119" t="s">
        <v>631</v>
      </c>
      <c r="G221" s="120" t="s">
        <v>174</v>
      </c>
      <c r="H221" s="121">
        <v>137.35</v>
      </c>
      <c r="I221" s="122"/>
      <c r="J221" s="123">
        <f>ROUND(I221*H221,2)</f>
        <v>0</v>
      </c>
      <c r="K221" s="119" t="s">
        <v>146</v>
      </c>
      <c r="L221" s="28"/>
      <c r="M221" s="124" t="s">
        <v>19</v>
      </c>
      <c r="N221" s="125" t="s">
        <v>40</v>
      </c>
      <c r="P221" s="126">
        <f>O221*H221</f>
        <v>0</v>
      </c>
      <c r="Q221" s="126">
        <v>0</v>
      </c>
      <c r="R221" s="126">
        <f>Q221*H221</f>
        <v>0</v>
      </c>
      <c r="S221" s="126">
        <v>0</v>
      </c>
      <c r="T221" s="127">
        <f>S221*H221</f>
        <v>0</v>
      </c>
      <c r="AR221" s="128" t="s">
        <v>147</v>
      </c>
      <c r="AT221" s="128" t="s">
        <v>142</v>
      </c>
      <c r="AU221" s="128" t="s">
        <v>77</v>
      </c>
      <c r="AY221" s="13" t="s">
        <v>141</v>
      </c>
      <c r="BE221" s="129">
        <f>IF(N221="základní",J221,0)</f>
        <v>0</v>
      </c>
      <c r="BF221" s="129">
        <f>IF(N221="snížená",J221,0)</f>
        <v>0</v>
      </c>
      <c r="BG221" s="129">
        <f>IF(N221="zákl. přenesená",J221,0)</f>
        <v>0</v>
      </c>
      <c r="BH221" s="129">
        <f>IF(N221="sníž. přenesená",J221,0)</f>
        <v>0</v>
      </c>
      <c r="BI221" s="129">
        <f>IF(N221="nulová",J221,0)</f>
        <v>0</v>
      </c>
      <c r="BJ221" s="13" t="s">
        <v>77</v>
      </c>
      <c r="BK221" s="129">
        <f>ROUND(I221*H221,2)</f>
        <v>0</v>
      </c>
      <c r="BL221" s="13" t="s">
        <v>147</v>
      </c>
      <c r="BM221" s="128" t="s">
        <v>397</v>
      </c>
    </row>
    <row r="222" spans="2:65" s="1" customFormat="1" ht="29.25">
      <c r="B222" s="28"/>
      <c r="D222" s="130" t="s">
        <v>148</v>
      </c>
      <c r="F222" s="131" t="s">
        <v>633</v>
      </c>
      <c r="I222" s="132"/>
      <c r="L222" s="28"/>
      <c r="M222" s="133"/>
      <c r="T222" s="49"/>
      <c r="AT222" s="13" t="s">
        <v>148</v>
      </c>
      <c r="AU222" s="13" t="s">
        <v>77</v>
      </c>
    </row>
    <row r="223" spans="2:65" s="1" customFormat="1" ht="39">
      <c r="B223" s="28"/>
      <c r="D223" s="130" t="s">
        <v>150</v>
      </c>
      <c r="F223" s="134" t="s">
        <v>634</v>
      </c>
      <c r="I223" s="132"/>
      <c r="L223" s="28"/>
      <c r="M223" s="133"/>
      <c r="T223" s="49"/>
      <c r="AT223" s="13" t="s">
        <v>150</v>
      </c>
      <c r="AU223" s="13" t="s">
        <v>77</v>
      </c>
    </row>
    <row r="224" spans="2:65" s="1" customFormat="1" ht="29.25">
      <c r="B224" s="28"/>
      <c r="D224" s="130" t="s">
        <v>152</v>
      </c>
      <c r="F224" s="134" t="s">
        <v>1090</v>
      </c>
      <c r="I224" s="132"/>
      <c r="L224" s="28"/>
      <c r="M224" s="133"/>
      <c r="T224" s="49"/>
      <c r="AT224" s="13" t="s">
        <v>152</v>
      </c>
      <c r="AU224" s="13" t="s">
        <v>77</v>
      </c>
    </row>
    <row r="225" spans="2:65" s="1" customFormat="1" ht="16.5" customHeight="1">
      <c r="B225" s="28"/>
      <c r="C225" s="117" t="s">
        <v>387</v>
      </c>
      <c r="D225" s="117" t="s">
        <v>142</v>
      </c>
      <c r="E225" s="118" t="s">
        <v>636</v>
      </c>
      <c r="F225" s="119" t="s">
        <v>637</v>
      </c>
      <c r="G225" s="120" t="s">
        <v>551</v>
      </c>
      <c r="H225" s="121">
        <v>8.1000000000000003E-2</v>
      </c>
      <c r="I225" s="122"/>
      <c r="J225" s="123">
        <f>ROUND(I225*H225,2)</f>
        <v>0</v>
      </c>
      <c r="K225" s="119" t="s">
        <v>146</v>
      </c>
      <c r="L225" s="28"/>
      <c r="M225" s="124" t="s">
        <v>19</v>
      </c>
      <c r="N225" s="125" t="s">
        <v>40</v>
      </c>
      <c r="P225" s="126">
        <f>O225*H225</f>
        <v>0</v>
      </c>
      <c r="Q225" s="126">
        <v>0</v>
      </c>
      <c r="R225" s="126">
        <f>Q225*H225</f>
        <v>0</v>
      </c>
      <c r="S225" s="126">
        <v>0</v>
      </c>
      <c r="T225" s="127">
        <f>S225*H225</f>
        <v>0</v>
      </c>
      <c r="AR225" s="128" t="s">
        <v>147</v>
      </c>
      <c r="AT225" s="128" t="s">
        <v>142</v>
      </c>
      <c r="AU225" s="128" t="s">
        <v>77</v>
      </c>
      <c r="AY225" s="13" t="s">
        <v>141</v>
      </c>
      <c r="BE225" s="129">
        <f>IF(N225="základní",J225,0)</f>
        <v>0</v>
      </c>
      <c r="BF225" s="129">
        <f>IF(N225="snížená",J225,0)</f>
        <v>0</v>
      </c>
      <c r="BG225" s="129">
        <f>IF(N225="zákl. přenesená",J225,0)</f>
        <v>0</v>
      </c>
      <c r="BH225" s="129">
        <f>IF(N225="sníž. přenesená",J225,0)</f>
        <v>0</v>
      </c>
      <c r="BI225" s="129">
        <f>IF(N225="nulová",J225,0)</f>
        <v>0</v>
      </c>
      <c r="BJ225" s="13" t="s">
        <v>77</v>
      </c>
      <c r="BK225" s="129">
        <f>ROUND(I225*H225,2)</f>
        <v>0</v>
      </c>
      <c r="BL225" s="13" t="s">
        <v>147</v>
      </c>
      <c r="BM225" s="128" t="s">
        <v>400</v>
      </c>
    </row>
    <row r="226" spans="2:65" s="1" customFormat="1" ht="29.25">
      <c r="B226" s="28"/>
      <c r="D226" s="130" t="s">
        <v>148</v>
      </c>
      <c r="F226" s="131" t="s">
        <v>639</v>
      </c>
      <c r="I226" s="132"/>
      <c r="L226" s="28"/>
      <c r="M226" s="133"/>
      <c r="T226" s="49"/>
      <c r="AT226" s="13" t="s">
        <v>148</v>
      </c>
      <c r="AU226" s="13" t="s">
        <v>77</v>
      </c>
    </row>
    <row r="227" spans="2:65" s="1" customFormat="1" ht="39">
      <c r="B227" s="28"/>
      <c r="D227" s="130" t="s">
        <v>150</v>
      </c>
      <c r="F227" s="134" t="s">
        <v>640</v>
      </c>
      <c r="I227" s="132"/>
      <c r="L227" s="28"/>
      <c r="M227" s="133"/>
      <c r="T227" s="49"/>
      <c r="AT227" s="13" t="s">
        <v>150</v>
      </c>
      <c r="AU227" s="13" t="s">
        <v>77</v>
      </c>
    </row>
    <row r="228" spans="2:65" s="1" customFormat="1" ht="29.25">
      <c r="B228" s="28"/>
      <c r="D228" s="130" t="s">
        <v>152</v>
      </c>
      <c r="F228" s="134" t="s">
        <v>1085</v>
      </c>
      <c r="I228" s="132"/>
      <c r="L228" s="28"/>
      <c r="M228" s="133"/>
      <c r="T228" s="49"/>
      <c r="AT228" s="13" t="s">
        <v>152</v>
      </c>
      <c r="AU228" s="13" t="s">
        <v>77</v>
      </c>
    </row>
    <row r="229" spans="2:65" s="1" customFormat="1" ht="16.5" customHeight="1">
      <c r="B229" s="28"/>
      <c r="C229" s="117" t="s">
        <v>314</v>
      </c>
      <c r="D229" s="117" t="s">
        <v>142</v>
      </c>
      <c r="E229" s="118" t="s">
        <v>642</v>
      </c>
      <c r="F229" s="119" t="s">
        <v>643</v>
      </c>
      <c r="G229" s="120" t="s">
        <v>551</v>
      </c>
      <c r="H229" s="121">
        <v>8.2000000000000003E-2</v>
      </c>
      <c r="I229" s="122"/>
      <c r="J229" s="123">
        <f>ROUND(I229*H229,2)</f>
        <v>0</v>
      </c>
      <c r="K229" s="119" t="s">
        <v>146</v>
      </c>
      <c r="L229" s="28"/>
      <c r="M229" s="124" t="s">
        <v>19</v>
      </c>
      <c r="N229" s="125" t="s">
        <v>40</v>
      </c>
      <c r="P229" s="126">
        <f>O229*H229</f>
        <v>0</v>
      </c>
      <c r="Q229" s="126">
        <v>0</v>
      </c>
      <c r="R229" s="126">
        <f>Q229*H229</f>
        <v>0</v>
      </c>
      <c r="S229" s="126">
        <v>0</v>
      </c>
      <c r="T229" s="127">
        <f>S229*H229</f>
        <v>0</v>
      </c>
      <c r="AR229" s="128" t="s">
        <v>147</v>
      </c>
      <c r="AT229" s="128" t="s">
        <v>142</v>
      </c>
      <c r="AU229" s="128" t="s">
        <v>77</v>
      </c>
      <c r="AY229" s="13" t="s">
        <v>141</v>
      </c>
      <c r="BE229" s="129">
        <f>IF(N229="základní",J229,0)</f>
        <v>0</v>
      </c>
      <c r="BF229" s="129">
        <f>IF(N229="snížená",J229,0)</f>
        <v>0</v>
      </c>
      <c r="BG229" s="129">
        <f>IF(N229="zákl. přenesená",J229,0)</f>
        <v>0</v>
      </c>
      <c r="BH229" s="129">
        <f>IF(N229="sníž. přenesená",J229,0)</f>
        <v>0</v>
      </c>
      <c r="BI229" s="129">
        <f>IF(N229="nulová",J229,0)</f>
        <v>0</v>
      </c>
      <c r="BJ229" s="13" t="s">
        <v>77</v>
      </c>
      <c r="BK229" s="129">
        <f>ROUND(I229*H229,2)</f>
        <v>0</v>
      </c>
      <c r="BL229" s="13" t="s">
        <v>147</v>
      </c>
      <c r="BM229" s="128" t="s">
        <v>404</v>
      </c>
    </row>
    <row r="230" spans="2:65" s="1" customFormat="1" ht="29.25">
      <c r="B230" s="28"/>
      <c r="D230" s="130" t="s">
        <v>148</v>
      </c>
      <c r="F230" s="131" t="s">
        <v>645</v>
      </c>
      <c r="I230" s="132"/>
      <c r="L230" s="28"/>
      <c r="M230" s="133"/>
      <c r="T230" s="49"/>
      <c r="AT230" s="13" t="s">
        <v>148</v>
      </c>
      <c r="AU230" s="13" t="s">
        <v>77</v>
      </c>
    </row>
    <row r="231" spans="2:65" s="1" customFormat="1" ht="39">
      <c r="B231" s="28"/>
      <c r="D231" s="130" t="s">
        <v>150</v>
      </c>
      <c r="F231" s="134" t="s">
        <v>640</v>
      </c>
      <c r="I231" s="132"/>
      <c r="L231" s="28"/>
      <c r="M231" s="133"/>
      <c r="T231" s="49"/>
      <c r="AT231" s="13" t="s">
        <v>150</v>
      </c>
      <c r="AU231" s="13" t="s">
        <v>77</v>
      </c>
    </row>
    <row r="232" spans="2:65" s="1" customFormat="1" ht="29.25">
      <c r="B232" s="28"/>
      <c r="D232" s="130" t="s">
        <v>152</v>
      </c>
      <c r="F232" s="134" t="s">
        <v>1086</v>
      </c>
      <c r="I232" s="132"/>
      <c r="L232" s="28"/>
      <c r="M232" s="133"/>
      <c r="T232" s="49"/>
      <c r="AT232" s="13" t="s">
        <v>152</v>
      </c>
      <c r="AU232" s="13" t="s">
        <v>77</v>
      </c>
    </row>
    <row r="233" spans="2:65" s="1" customFormat="1" ht="16.5" customHeight="1">
      <c r="B233" s="28"/>
      <c r="C233" s="117" t="s">
        <v>394</v>
      </c>
      <c r="D233" s="117" t="s">
        <v>142</v>
      </c>
      <c r="E233" s="118" t="s">
        <v>647</v>
      </c>
      <c r="F233" s="119" t="s">
        <v>648</v>
      </c>
      <c r="G233" s="120" t="s">
        <v>551</v>
      </c>
      <c r="H233" s="121">
        <v>6.4000000000000001E-2</v>
      </c>
      <c r="I233" s="122"/>
      <c r="J233" s="123">
        <f>ROUND(I233*H233,2)</f>
        <v>0</v>
      </c>
      <c r="K233" s="119" t="s">
        <v>146</v>
      </c>
      <c r="L233" s="28"/>
      <c r="M233" s="124" t="s">
        <v>19</v>
      </c>
      <c r="N233" s="125" t="s">
        <v>40</v>
      </c>
      <c r="P233" s="126">
        <f>O233*H233</f>
        <v>0</v>
      </c>
      <c r="Q233" s="126">
        <v>0</v>
      </c>
      <c r="R233" s="126">
        <f>Q233*H233</f>
        <v>0</v>
      </c>
      <c r="S233" s="126">
        <v>0</v>
      </c>
      <c r="T233" s="127">
        <f>S233*H233</f>
        <v>0</v>
      </c>
      <c r="AR233" s="128" t="s">
        <v>147</v>
      </c>
      <c r="AT233" s="128" t="s">
        <v>142</v>
      </c>
      <c r="AU233" s="128" t="s">
        <v>77</v>
      </c>
      <c r="AY233" s="13" t="s">
        <v>141</v>
      </c>
      <c r="BE233" s="129">
        <f>IF(N233="základní",J233,0)</f>
        <v>0</v>
      </c>
      <c r="BF233" s="129">
        <f>IF(N233="snížená",J233,0)</f>
        <v>0</v>
      </c>
      <c r="BG233" s="129">
        <f>IF(N233="zákl. přenesená",J233,0)</f>
        <v>0</v>
      </c>
      <c r="BH233" s="129">
        <f>IF(N233="sníž. přenesená",J233,0)</f>
        <v>0</v>
      </c>
      <c r="BI233" s="129">
        <f>IF(N233="nulová",J233,0)</f>
        <v>0</v>
      </c>
      <c r="BJ233" s="13" t="s">
        <v>77</v>
      </c>
      <c r="BK233" s="129">
        <f>ROUND(I233*H233,2)</f>
        <v>0</v>
      </c>
      <c r="BL233" s="13" t="s">
        <v>147</v>
      </c>
      <c r="BM233" s="128" t="s">
        <v>408</v>
      </c>
    </row>
    <row r="234" spans="2:65" s="1" customFormat="1" ht="29.25">
      <c r="B234" s="28"/>
      <c r="D234" s="130" t="s">
        <v>148</v>
      </c>
      <c r="F234" s="131" t="s">
        <v>650</v>
      </c>
      <c r="I234" s="132"/>
      <c r="L234" s="28"/>
      <c r="M234" s="133"/>
      <c r="T234" s="49"/>
      <c r="AT234" s="13" t="s">
        <v>148</v>
      </c>
      <c r="AU234" s="13" t="s">
        <v>77</v>
      </c>
    </row>
    <row r="235" spans="2:65" s="1" customFormat="1" ht="39">
      <c r="B235" s="28"/>
      <c r="D235" s="130" t="s">
        <v>150</v>
      </c>
      <c r="F235" s="134" t="s">
        <v>640</v>
      </c>
      <c r="I235" s="132"/>
      <c r="L235" s="28"/>
      <c r="M235" s="133"/>
      <c r="T235" s="49"/>
      <c r="AT235" s="13" t="s">
        <v>150</v>
      </c>
      <c r="AU235" s="13" t="s">
        <v>77</v>
      </c>
    </row>
    <row r="236" spans="2:65" s="1" customFormat="1" ht="29.25">
      <c r="B236" s="28"/>
      <c r="D236" s="130" t="s">
        <v>152</v>
      </c>
      <c r="F236" s="134" t="s">
        <v>1087</v>
      </c>
      <c r="I236" s="132"/>
      <c r="L236" s="28"/>
      <c r="M236" s="133"/>
      <c r="T236" s="49"/>
      <c r="AT236" s="13" t="s">
        <v>152</v>
      </c>
      <c r="AU236" s="13" t="s">
        <v>77</v>
      </c>
    </row>
    <row r="237" spans="2:65" s="1" customFormat="1" ht="16.5" customHeight="1">
      <c r="B237" s="28"/>
      <c r="C237" s="117" t="s">
        <v>318</v>
      </c>
      <c r="D237" s="117" t="s">
        <v>142</v>
      </c>
      <c r="E237" s="118" t="s">
        <v>655</v>
      </c>
      <c r="F237" s="119" t="s">
        <v>656</v>
      </c>
      <c r="G237" s="120" t="s">
        <v>174</v>
      </c>
      <c r="H237" s="121">
        <v>48.2</v>
      </c>
      <c r="I237" s="122"/>
      <c r="J237" s="123">
        <f>ROUND(I237*H237,2)</f>
        <v>0</v>
      </c>
      <c r="K237" s="119" t="s">
        <v>146</v>
      </c>
      <c r="L237" s="28"/>
      <c r="M237" s="124" t="s">
        <v>19</v>
      </c>
      <c r="N237" s="125" t="s">
        <v>40</v>
      </c>
      <c r="P237" s="126">
        <f>O237*H237</f>
        <v>0</v>
      </c>
      <c r="Q237" s="126">
        <v>0</v>
      </c>
      <c r="R237" s="126">
        <f>Q237*H237</f>
        <v>0</v>
      </c>
      <c r="S237" s="126">
        <v>0</v>
      </c>
      <c r="T237" s="127">
        <f>S237*H237</f>
        <v>0</v>
      </c>
      <c r="AR237" s="128" t="s">
        <v>147</v>
      </c>
      <c r="AT237" s="128" t="s">
        <v>142</v>
      </c>
      <c r="AU237" s="128" t="s">
        <v>77</v>
      </c>
      <c r="AY237" s="13" t="s">
        <v>141</v>
      </c>
      <c r="BE237" s="129">
        <f>IF(N237="základní",J237,0)</f>
        <v>0</v>
      </c>
      <c r="BF237" s="129">
        <f>IF(N237="snížená",J237,0)</f>
        <v>0</v>
      </c>
      <c r="BG237" s="129">
        <f>IF(N237="zákl. přenesená",J237,0)</f>
        <v>0</v>
      </c>
      <c r="BH237" s="129">
        <f>IF(N237="sníž. přenesená",J237,0)</f>
        <v>0</v>
      </c>
      <c r="BI237" s="129">
        <f>IF(N237="nulová",J237,0)</f>
        <v>0</v>
      </c>
      <c r="BJ237" s="13" t="s">
        <v>77</v>
      </c>
      <c r="BK237" s="129">
        <f>ROUND(I237*H237,2)</f>
        <v>0</v>
      </c>
      <c r="BL237" s="13" t="s">
        <v>147</v>
      </c>
      <c r="BM237" s="128" t="s">
        <v>413</v>
      </c>
    </row>
    <row r="238" spans="2:65" s="1" customFormat="1" ht="19.5">
      <c r="B238" s="28"/>
      <c r="D238" s="130" t="s">
        <v>148</v>
      </c>
      <c r="F238" s="131" t="s">
        <v>658</v>
      </c>
      <c r="I238" s="132"/>
      <c r="L238" s="28"/>
      <c r="M238" s="133"/>
      <c r="T238" s="49"/>
      <c r="AT238" s="13" t="s">
        <v>148</v>
      </c>
      <c r="AU238" s="13" t="s">
        <v>77</v>
      </c>
    </row>
    <row r="239" spans="2:65" s="1" customFormat="1" ht="29.25">
      <c r="B239" s="28"/>
      <c r="D239" s="130" t="s">
        <v>150</v>
      </c>
      <c r="F239" s="134" t="s">
        <v>659</v>
      </c>
      <c r="I239" s="132"/>
      <c r="L239" s="28"/>
      <c r="M239" s="133"/>
      <c r="T239" s="49"/>
      <c r="AT239" s="13" t="s">
        <v>150</v>
      </c>
      <c r="AU239" s="13" t="s">
        <v>77</v>
      </c>
    </row>
    <row r="240" spans="2:65" s="1" customFormat="1" ht="29.25">
      <c r="B240" s="28"/>
      <c r="D240" s="130" t="s">
        <v>152</v>
      </c>
      <c r="F240" s="134" t="s">
        <v>1093</v>
      </c>
      <c r="I240" s="132"/>
      <c r="L240" s="28"/>
      <c r="M240" s="133"/>
      <c r="T240" s="49"/>
      <c r="AT240" s="13" t="s">
        <v>152</v>
      </c>
      <c r="AU240" s="13" t="s">
        <v>77</v>
      </c>
    </row>
    <row r="241" spans="2:65" s="1" customFormat="1" ht="16.5" customHeight="1">
      <c r="B241" s="28"/>
      <c r="C241" s="117" t="s">
        <v>401</v>
      </c>
      <c r="D241" s="117" t="s">
        <v>142</v>
      </c>
      <c r="E241" s="118" t="s">
        <v>661</v>
      </c>
      <c r="F241" s="119" t="s">
        <v>662</v>
      </c>
      <c r="G241" s="120" t="s">
        <v>174</v>
      </c>
      <c r="H241" s="121">
        <v>91.4</v>
      </c>
      <c r="I241" s="122"/>
      <c r="J241" s="123">
        <f>ROUND(I241*H241,2)</f>
        <v>0</v>
      </c>
      <c r="K241" s="119" t="s">
        <v>146</v>
      </c>
      <c r="L241" s="28"/>
      <c r="M241" s="124" t="s">
        <v>19</v>
      </c>
      <c r="N241" s="125" t="s">
        <v>40</v>
      </c>
      <c r="P241" s="126">
        <f>O241*H241</f>
        <v>0</v>
      </c>
      <c r="Q241" s="126">
        <v>0</v>
      </c>
      <c r="R241" s="126">
        <f>Q241*H241</f>
        <v>0</v>
      </c>
      <c r="S241" s="126">
        <v>0</v>
      </c>
      <c r="T241" s="127">
        <f>S241*H241</f>
        <v>0</v>
      </c>
      <c r="AR241" s="128" t="s">
        <v>147</v>
      </c>
      <c r="AT241" s="128" t="s">
        <v>142</v>
      </c>
      <c r="AU241" s="128" t="s">
        <v>77</v>
      </c>
      <c r="AY241" s="13" t="s">
        <v>141</v>
      </c>
      <c r="BE241" s="129">
        <f>IF(N241="základní",J241,0)</f>
        <v>0</v>
      </c>
      <c r="BF241" s="129">
        <f>IF(N241="snížená",J241,0)</f>
        <v>0</v>
      </c>
      <c r="BG241" s="129">
        <f>IF(N241="zákl. přenesená",J241,0)</f>
        <v>0</v>
      </c>
      <c r="BH241" s="129">
        <f>IF(N241="sníž. přenesená",J241,0)</f>
        <v>0</v>
      </c>
      <c r="BI241" s="129">
        <f>IF(N241="nulová",J241,0)</f>
        <v>0</v>
      </c>
      <c r="BJ241" s="13" t="s">
        <v>77</v>
      </c>
      <c r="BK241" s="129">
        <f>ROUND(I241*H241,2)</f>
        <v>0</v>
      </c>
      <c r="BL241" s="13" t="s">
        <v>147</v>
      </c>
      <c r="BM241" s="128" t="s">
        <v>417</v>
      </c>
    </row>
    <row r="242" spans="2:65" s="1" customFormat="1" ht="19.5">
      <c r="B242" s="28"/>
      <c r="D242" s="130" t="s">
        <v>148</v>
      </c>
      <c r="F242" s="131" t="s">
        <v>664</v>
      </c>
      <c r="I242" s="132"/>
      <c r="L242" s="28"/>
      <c r="M242" s="133"/>
      <c r="T242" s="49"/>
      <c r="AT242" s="13" t="s">
        <v>148</v>
      </c>
      <c r="AU242" s="13" t="s">
        <v>77</v>
      </c>
    </row>
    <row r="243" spans="2:65" s="1" customFormat="1" ht="29.25">
      <c r="B243" s="28"/>
      <c r="D243" s="130" t="s">
        <v>150</v>
      </c>
      <c r="F243" s="134" t="s">
        <v>659</v>
      </c>
      <c r="I243" s="132"/>
      <c r="L243" s="28"/>
      <c r="M243" s="133"/>
      <c r="T243" s="49"/>
      <c r="AT243" s="13" t="s">
        <v>150</v>
      </c>
      <c r="AU243" s="13" t="s">
        <v>77</v>
      </c>
    </row>
    <row r="244" spans="2:65" s="1" customFormat="1" ht="29.25">
      <c r="B244" s="28"/>
      <c r="D244" s="130" t="s">
        <v>152</v>
      </c>
      <c r="F244" s="134" t="s">
        <v>1094</v>
      </c>
      <c r="I244" s="132"/>
      <c r="L244" s="28"/>
      <c r="M244" s="133"/>
      <c r="T244" s="49"/>
      <c r="AT244" s="13" t="s">
        <v>152</v>
      </c>
      <c r="AU244" s="13" t="s">
        <v>77</v>
      </c>
    </row>
    <row r="245" spans="2:65" s="1" customFormat="1" ht="16.5" customHeight="1">
      <c r="B245" s="28"/>
      <c r="C245" s="117" t="s">
        <v>322</v>
      </c>
      <c r="D245" s="117" t="s">
        <v>142</v>
      </c>
      <c r="E245" s="118" t="s">
        <v>666</v>
      </c>
      <c r="F245" s="119" t="s">
        <v>667</v>
      </c>
      <c r="G245" s="120" t="s">
        <v>174</v>
      </c>
      <c r="H245" s="121">
        <v>48.2</v>
      </c>
      <c r="I245" s="122"/>
      <c r="J245" s="123">
        <f>ROUND(I245*H245,2)</f>
        <v>0</v>
      </c>
      <c r="K245" s="119" t="s">
        <v>146</v>
      </c>
      <c r="L245" s="28"/>
      <c r="M245" s="124" t="s">
        <v>19</v>
      </c>
      <c r="N245" s="125" t="s">
        <v>40</v>
      </c>
      <c r="P245" s="126">
        <f>O245*H245</f>
        <v>0</v>
      </c>
      <c r="Q245" s="126">
        <v>0</v>
      </c>
      <c r="R245" s="126">
        <f>Q245*H245</f>
        <v>0</v>
      </c>
      <c r="S245" s="126">
        <v>0</v>
      </c>
      <c r="T245" s="127">
        <f>S245*H245</f>
        <v>0</v>
      </c>
      <c r="AR245" s="128" t="s">
        <v>147</v>
      </c>
      <c r="AT245" s="128" t="s">
        <v>142</v>
      </c>
      <c r="AU245" s="128" t="s">
        <v>77</v>
      </c>
      <c r="AY245" s="13" t="s">
        <v>141</v>
      </c>
      <c r="BE245" s="129">
        <f>IF(N245="základní",J245,0)</f>
        <v>0</v>
      </c>
      <c r="BF245" s="129">
        <f>IF(N245="snížená",J245,0)</f>
        <v>0</v>
      </c>
      <c r="BG245" s="129">
        <f>IF(N245="zákl. přenesená",J245,0)</f>
        <v>0</v>
      </c>
      <c r="BH245" s="129">
        <f>IF(N245="sníž. přenesená",J245,0)</f>
        <v>0</v>
      </c>
      <c r="BI245" s="129">
        <f>IF(N245="nulová",J245,0)</f>
        <v>0</v>
      </c>
      <c r="BJ245" s="13" t="s">
        <v>77</v>
      </c>
      <c r="BK245" s="129">
        <f>ROUND(I245*H245,2)</f>
        <v>0</v>
      </c>
      <c r="BL245" s="13" t="s">
        <v>147</v>
      </c>
      <c r="BM245" s="128" t="s">
        <v>421</v>
      </c>
    </row>
    <row r="246" spans="2:65" s="1" customFormat="1" ht="19.5">
      <c r="B246" s="28"/>
      <c r="D246" s="130" t="s">
        <v>148</v>
      </c>
      <c r="F246" s="131" t="s">
        <v>669</v>
      </c>
      <c r="I246" s="132"/>
      <c r="L246" s="28"/>
      <c r="M246" s="133"/>
      <c r="T246" s="49"/>
      <c r="AT246" s="13" t="s">
        <v>148</v>
      </c>
      <c r="AU246" s="13" t="s">
        <v>77</v>
      </c>
    </row>
    <row r="247" spans="2:65" s="1" customFormat="1" ht="19.5">
      <c r="B247" s="28"/>
      <c r="D247" s="130" t="s">
        <v>150</v>
      </c>
      <c r="F247" s="134" t="s">
        <v>670</v>
      </c>
      <c r="I247" s="132"/>
      <c r="L247" s="28"/>
      <c r="M247" s="133"/>
      <c r="T247" s="49"/>
      <c r="AT247" s="13" t="s">
        <v>150</v>
      </c>
      <c r="AU247" s="13" t="s">
        <v>77</v>
      </c>
    </row>
    <row r="248" spans="2:65" s="1" customFormat="1" ht="29.25">
      <c r="B248" s="28"/>
      <c r="D248" s="130" t="s">
        <v>152</v>
      </c>
      <c r="F248" s="134" t="s">
        <v>1093</v>
      </c>
      <c r="I248" s="132"/>
      <c r="L248" s="28"/>
      <c r="M248" s="133"/>
      <c r="T248" s="49"/>
      <c r="AT248" s="13" t="s">
        <v>152</v>
      </c>
      <c r="AU248" s="13" t="s">
        <v>77</v>
      </c>
    </row>
    <row r="249" spans="2:65" s="1" customFormat="1" ht="16.5" customHeight="1">
      <c r="B249" s="28"/>
      <c r="C249" s="117" t="s">
        <v>410</v>
      </c>
      <c r="D249" s="117" t="s">
        <v>142</v>
      </c>
      <c r="E249" s="118" t="s">
        <v>671</v>
      </c>
      <c r="F249" s="119" t="s">
        <v>672</v>
      </c>
      <c r="G249" s="120" t="s">
        <v>174</v>
      </c>
      <c r="H249" s="121">
        <v>91.4</v>
      </c>
      <c r="I249" s="122"/>
      <c r="J249" s="123">
        <f>ROUND(I249*H249,2)</f>
        <v>0</v>
      </c>
      <c r="K249" s="119" t="s">
        <v>146</v>
      </c>
      <c r="L249" s="28"/>
      <c r="M249" s="124" t="s">
        <v>19</v>
      </c>
      <c r="N249" s="125" t="s">
        <v>40</v>
      </c>
      <c r="P249" s="126">
        <f>O249*H249</f>
        <v>0</v>
      </c>
      <c r="Q249" s="126">
        <v>0</v>
      </c>
      <c r="R249" s="126">
        <f>Q249*H249</f>
        <v>0</v>
      </c>
      <c r="S249" s="126">
        <v>0</v>
      </c>
      <c r="T249" s="127">
        <f>S249*H249</f>
        <v>0</v>
      </c>
      <c r="AR249" s="128" t="s">
        <v>147</v>
      </c>
      <c r="AT249" s="128" t="s">
        <v>142</v>
      </c>
      <c r="AU249" s="128" t="s">
        <v>77</v>
      </c>
      <c r="AY249" s="13" t="s">
        <v>141</v>
      </c>
      <c r="BE249" s="129">
        <f>IF(N249="základní",J249,0)</f>
        <v>0</v>
      </c>
      <c r="BF249" s="129">
        <f>IF(N249="snížená",J249,0)</f>
        <v>0</v>
      </c>
      <c r="BG249" s="129">
        <f>IF(N249="zákl. přenesená",J249,0)</f>
        <v>0</v>
      </c>
      <c r="BH249" s="129">
        <f>IF(N249="sníž. přenesená",J249,0)</f>
        <v>0</v>
      </c>
      <c r="BI249" s="129">
        <f>IF(N249="nulová",J249,0)</f>
        <v>0</v>
      </c>
      <c r="BJ249" s="13" t="s">
        <v>77</v>
      </c>
      <c r="BK249" s="129">
        <f>ROUND(I249*H249,2)</f>
        <v>0</v>
      </c>
      <c r="BL249" s="13" t="s">
        <v>147</v>
      </c>
      <c r="BM249" s="128" t="s">
        <v>425</v>
      </c>
    </row>
    <row r="250" spans="2:65" s="1" customFormat="1" ht="19.5">
      <c r="B250" s="28"/>
      <c r="D250" s="130" t="s">
        <v>148</v>
      </c>
      <c r="F250" s="131" t="s">
        <v>674</v>
      </c>
      <c r="I250" s="132"/>
      <c r="L250" s="28"/>
      <c r="M250" s="133"/>
      <c r="T250" s="49"/>
      <c r="AT250" s="13" t="s">
        <v>148</v>
      </c>
      <c r="AU250" s="13" t="s">
        <v>77</v>
      </c>
    </row>
    <row r="251" spans="2:65" s="1" customFormat="1" ht="19.5">
      <c r="B251" s="28"/>
      <c r="D251" s="130" t="s">
        <v>150</v>
      </c>
      <c r="F251" s="134" t="s">
        <v>670</v>
      </c>
      <c r="I251" s="132"/>
      <c r="L251" s="28"/>
      <c r="M251" s="133"/>
      <c r="T251" s="49"/>
      <c r="AT251" s="13" t="s">
        <v>150</v>
      </c>
      <c r="AU251" s="13" t="s">
        <v>77</v>
      </c>
    </row>
    <row r="252" spans="2:65" s="1" customFormat="1" ht="29.25">
      <c r="B252" s="28"/>
      <c r="D252" s="130" t="s">
        <v>152</v>
      </c>
      <c r="F252" s="134" t="s">
        <v>1094</v>
      </c>
      <c r="I252" s="132"/>
      <c r="L252" s="28"/>
      <c r="M252" s="133"/>
      <c r="T252" s="49"/>
      <c r="AT252" s="13" t="s">
        <v>152</v>
      </c>
      <c r="AU252" s="13" t="s">
        <v>77</v>
      </c>
    </row>
    <row r="253" spans="2:65" s="1" customFormat="1" ht="16.5" customHeight="1">
      <c r="B253" s="28"/>
      <c r="C253" s="117" t="s">
        <v>326</v>
      </c>
      <c r="D253" s="117" t="s">
        <v>142</v>
      </c>
      <c r="E253" s="118" t="s">
        <v>675</v>
      </c>
      <c r="F253" s="119" t="s">
        <v>676</v>
      </c>
      <c r="G253" s="120" t="s">
        <v>243</v>
      </c>
      <c r="H253" s="121">
        <v>22</v>
      </c>
      <c r="I253" s="122"/>
      <c r="J253" s="123">
        <f>ROUND(I253*H253,2)</f>
        <v>0</v>
      </c>
      <c r="K253" s="119" t="s">
        <v>146</v>
      </c>
      <c r="L253" s="28"/>
      <c r="M253" s="124" t="s">
        <v>19</v>
      </c>
      <c r="N253" s="125" t="s">
        <v>40</v>
      </c>
      <c r="P253" s="126">
        <f>O253*H253</f>
        <v>0</v>
      </c>
      <c r="Q253" s="126">
        <v>0</v>
      </c>
      <c r="R253" s="126">
        <f>Q253*H253</f>
        <v>0</v>
      </c>
      <c r="S253" s="126">
        <v>0</v>
      </c>
      <c r="T253" s="127">
        <f>S253*H253</f>
        <v>0</v>
      </c>
      <c r="AR253" s="128" t="s">
        <v>147</v>
      </c>
      <c r="AT253" s="128" t="s">
        <v>142</v>
      </c>
      <c r="AU253" s="128" t="s">
        <v>77</v>
      </c>
      <c r="AY253" s="13" t="s">
        <v>141</v>
      </c>
      <c r="BE253" s="129">
        <f>IF(N253="základní",J253,0)</f>
        <v>0</v>
      </c>
      <c r="BF253" s="129">
        <f>IF(N253="snížená",J253,0)</f>
        <v>0</v>
      </c>
      <c r="BG253" s="129">
        <f>IF(N253="zákl. přenesená",J253,0)</f>
        <v>0</v>
      </c>
      <c r="BH253" s="129">
        <f>IF(N253="sníž. přenesená",J253,0)</f>
        <v>0</v>
      </c>
      <c r="BI253" s="129">
        <f>IF(N253="nulová",J253,0)</f>
        <v>0</v>
      </c>
      <c r="BJ253" s="13" t="s">
        <v>77</v>
      </c>
      <c r="BK253" s="129">
        <f>ROUND(I253*H253,2)</f>
        <v>0</v>
      </c>
      <c r="BL253" s="13" t="s">
        <v>147</v>
      </c>
      <c r="BM253" s="128" t="s">
        <v>430</v>
      </c>
    </row>
    <row r="254" spans="2:65" s="1" customFormat="1" ht="19.5">
      <c r="B254" s="28"/>
      <c r="D254" s="130" t="s">
        <v>148</v>
      </c>
      <c r="F254" s="131" t="s">
        <v>678</v>
      </c>
      <c r="I254" s="132"/>
      <c r="L254" s="28"/>
      <c r="M254" s="133"/>
      <c r="T254" s="49"/>
      <c r="AT254" s="13" t="s">
        <v>148</v>
      </c>
      <c r="AU254" s="13" t="s">
        <v>77</v>
      </c>
    </row>
    <row r="255" spans="2:65" s="1" customFormat="1" ht="19.5">
      <c r="B255" s="28"/>
      <c r="D255" s="130" t="s">
        <v>150</v>
      </c>
      <c r="F255" s="134" t="s">
        <v>679</v>
      </c>
      <c r="I255" s="132"/>
      <c r="L255" s="28"/>
      <c r="M255" s="133"/>
      <c r="T255" s="49"/>
      <c r="AT255" s="13" t="s">
        <v>150</v>
      </c>
      <c r="AU255" s="13" t="s">
        <v>77</v>
      </c>
    </row>
    <row r="256" spans="2:65" s="1" customFormat="1" ht="29.25">
      <c r="B256" s="28"/>
      <c r="D256" s="130" t="s">
        <v>152</v>
      </c>
      <c r="F256" s="134" t="s">
        <v>1095</v>
      </c>
      <c r="I256" s="132"/>
      <c r="L256" s="28"/>
      <c r="M256" s="133"/>
      <c r="T256" s="49"/>
      <c r="AT256" s="13" t="s">
        <v>152</v>
      </c>
      <c r="AU256" s="13" t="s">
        <v>77</v>
      </c>
    </row>
    <row r="257" spans="2:65" s="1" customFormat="1" ht="16.5" customHeight="1">
      <c r="B257" s="28"/>
      <c r="C257" s="117" t="s">
        <v>418</v>
      </c>
      <c r="D257" s="117" t="s">
        <v>142</v>
      </c>
      <c r="E257" s="118" t="s">
        <v>681</v>
      </c>
      <c r="F257" s="119" t="s">
        <v>682</v>
      </c>
      <c r="G257" s="120" t="s">
        <v>551</v>
      </c>
      <c r="H257" s="121">
        <v>0.22</v>
      </c>
      <c r="I257" s="122"/>
      <c r="J257" s="123">
        <f>ROUND(I257*H257,2)</f>
        <v>0</v>
      </c>
      <c r="K257" s="119" t="s">
        <v>146</v>
      </c>
      <c r="L257" s="28"/>
      <c r="M257" s="124" t="s">
        <v>19</v>
      </c>
      <c r="N257" s="125" t="s">
        <v>40</v>
      </c>
      <c r="P257" s="126">
        <f>O257*H257</f>
        <v>0</v>
      </c>
      <c r="Q257" s="126">
        <v>0</v>
      </c>
      <c r="R257" s="126">
        <f>Q257*H257</f>
        <v>0</v>
      </c>
      <c r="S257" s="126">
        <v>0</v>
      </c>
      <c r="T257" s="127">
        <f>S257*H257</f>
        <v>0</v>
      </c>
      <c r="AR257" s="128" t="s">
        <v>147</v>
      </c>
      <c r="AT257" s="128" t="s">
        <v>142</v>
      </c>
      <c r="AU257" s="128" t="s">
        <v>77</v>
      </c>
      <c r="AY257" s="13" t="s">
        <v>141</v>
      </c>
      <c r="BE257" s="129">
        <f>IF(N257="základní",J257,0)</f>
        <v>0</v>
      </c>
      <c r="BF257" s="129">
        <f>IF(N257="snížená",J257,0)</f>
        <v>0</v>
      </c>
      <c r="BG257" s="129">
        <f>IF(N257="zákl. přenesená",J257,0)</f>
        <v>0</v>
      </c>
      <c r="BH257" s="129">
        <f>IF(N257="sníž. přenesená",J257,0)</f>
        <v>0</v>
      </c>
      <c r="BI257" s="129">
        <f>IF(N257="nulová",J257,0)</f>
        <v>0</v>
      </c>
      <c r="BJ257" s="13" t="s">
        <v>77</v>
      </c>
      <c r="BK257" s="129">
        <f>ROUND(I257*H257,2)</f>
        <v>0</v>
      </c>
      <c r="BL257" s="13" t="s">
        <v>147</v>
      </c>
      <c r="BM257" s="128" t="s">
        <v>596</v>
      </c>
    </row>
    <row r="258" spans="2:65" s="1" customFormat="1" ht="58.5">
      <c r="B258" s="28"/>
      <c r="D258" s="130" t="s">
        <v>148</v>
      </c>
      <c r="F258" s="131" t="s">
        <v>684</v>
      </c>
      <c r="I258" s="132"/>
      <c r="L258" s="28"/>
      <c r="M258" s="133"/>
      <c r="T258" s="49"/>
      <c r="AT258" s="13" t="s">
        <v>148</v>
      </c>
      <c r="AU258" s="13" t="s">
        <v>77</v>
      </c>
    </row>
    <row r="259" spans="2:65" s="1" customFormat="1" ht="68.25">
      <c r="B259" s="28"/>
      <c r="D259" s="130" t="s">
        <v>150</v>
      </c>
      <c r="F259" s="134" t="s">
        <v>685</v>
      </c>
      <c r="I259" s="132"/>
      <c r="L259" s="28"/>
      <c r="M259" s="133"/>
      <c r="T259" s="49"/>
      <c r="AT259" s="13" t="s">
        <v>150</v>
      </c>
      <c r="AU259" s="13" t="s">
        <v>77</v>
      </c>
    </row>
    <row r="260" spans="2:65" s="1" customFormat="1" ht="19.5">
      <c r="B260" s="28"/>
      <c r="D260" s="130" t="s">
        <v>152</v>
      </c>
      <c r="F260" s="134" t="s">
        <v>166</v>
      </c>
      <c r="I260" s="132"/>
      <c r="L260" s="28"/>
      <c r="M260" s="133"/>
      <c r="T260" s="49"/>
      <c r="AT260" s="13" t="s">
        <v>152</v>
      </c>
      <c r="AU260" s="13" t="s">
        <v>77</v>
      </c>
    </row>
    <row r="261" spans="2:65" s="1" customFormat="1" ht="16.5" customHeight="1">
      <c r="B261" s="28"/>
      <c r="C261" s="117" t="s">
        <v>329</v>
      </c>
      <c r="D261" s="117" t="s">
        <v>142</v>
      </c>
      <c r="E261" s="118" t="s">
        <v>699</v>
      </c>
      <c r="F261" s="119" t="s">
        <v>700</v>
      </c>
      <c r="G261" s="120" t="s">
        <v>174</v>
      </c>
      <c r="H261" s="121">
        <v>137.35</v>
      </c>
      <c r="I261" s="122"/>
      <c r="J261" s="123">
        <f>ROUND(I261*H261,2)</f>
        <v>0</v>
      </c>
      <c r="K261" s="119" t="s">
        <v>146</v>
      </c>
      <c r="L261" s="28"/>
      <c r="M261" s="124" t="s">
        <v>19</v>
      </c>
      <c r="N261" s="125" t="s">
        <v>40</v>
      </c>
      <c r="P261" s="126">
        <f>O261*H261</f>
        <v>0</v>
      </c>
      <c r="Q261" s="126">
        <v>0</v>
      </c>
      <c r="R261" s="126">
        <f>Q261*H261</f>
        <v>0</v>
      </c>
      <c r="S261" s="126">
        <v>0</v>
      </c>
      <c r="T261" s="127">
        <f>S261*H261</f>
        <v>0</v>
      </c>
      <c r="AR261" s="128" t="s">
        <v>147</v>
      </c>
      <c r="AT261" s="128" t="s">
        <v>142</v>
      </c>
      <c r="AU261" s="128" t="s">
        <v>77</v>
      </c>
      <c r="AY261" s="13" t="s">
        <v>141</v>
      </c>
      <c r="BE261" s="129">
        <f>IF(N261="základní",J261,0)</f>
        <v>0</v>
      </c>
      <c r="BF261" s="129">
        <f>IF(N261="snížená",J261,0)</f>
        <v>0</v>
      </c>
      <c r="BG261" s="129">
        <f>IF(N261="zákl. přenesená",J261,0)</f>
        <v>0</v>
      </c>
      <c r="BH261" s="129">
        <f>IF(N261="sníž. přenesená",J261,0)</f>
        <v>0</v>
      </c>
      <c r="BI261" s="129">
        <f>IF(N261="nulová",J261,0)</f>
        <v>0</v>
      </c>
      <c r="BJ261" s="13" t="s">
        <v>77</v>
      </c>
      <c r="BK261" s="129">
        <f>ROUND(I261*H261,2)</f>
        <v>0</v>
      </c>
      <c r="BL261" s="13" t="s">
        <v>147</v>
      </c>
      <c r="BM261" s="128" t="s">
        <v>1096</v>
      </c>
    </row>
    <row r="262" spans="2:65" s="1" customFormat="1" ht="58.5">
      <c r="B262" s="28"/>
      <c r="D262" s="130" t="s">
        <v>148</v>
      </c>
      <c r="F262" s="131" t="s">
        <v>702</v>
      </c>
      <c r="I262" s="132"/>
      <c r="L262" s="28"/>
      <c r="M262" s="133"/>
      <c r="T262" s="49"/>
      <c r="AT262" s="13" t="s">
        <v>148</v>
      </c>
      <c r="AU262" s="13" t="s">
        <v>77</v>
      </c>
    </row>
    <row r="263" spans="2:65" s="1" customFormat="1" ht="68.25">
      <c r="B263" s="28"/>
      <c r="D263" s="130" t="s">
        <v>150</v>
      </c>
      <c r="F263" s="134" t="s">
        <v>697</v>
      </c>
      <c r="I263" s="132"/>
      <c r="L263" s="28"/>
      <c r="M263" s="133"/>
      <c r="T263" s="49"/>
      <c r="AT263" s="13" t="s">
        <v>150</v>
      </c>
      <c r="AU263" s="13" t="s">
        <v>77</v>
      </c>
    </row>
    <row r="264" spans="2:65" s="1" customFormat="1" ht="29.25">
      <c r="B264" s="28"/>
      <c r="D264" s="130" t="s">
        <v>152</v>
      </c>
      <c r="F264" s="134" t="s">
        <v>1090</v>
      </c>
      <c r="I264" s="132"/>
      <c r="L264" s="28"/>
      <c r="M264" s="133"/>
      <c r="T264" s="49"/>
      <c r="AT264" s="13" t="s">
        <v>152</v>
      </c>
      <c r="AU264" s="13" t="s">
        <v>77</v>
      </c>
    </row>
    <row r="265" spans="2:65" s="1" customFormat="1" ht="16.5" customHeight="1">
      <c r="B265" s="28"/>
      <c r="C265" s="117" t="s">
        <v>427</v>
      </c>
      <c r="D265" s="117" t="s">
        <v>142</v>
      </c>
      <c r="E265" s="118" t="s">
        <v>711</v>
      </c>
      <c r="F265" s="119" t="s">
        <v>712</v>
      </c>
      <c r="G265" s="120" t="s">
        <v>706</v>
      </c>
      <c r="H265" s="121">
        <v>34</v>
      </c>
      <c r="I265" s="122"/>
      <c r="J265" s="123">
        <f>ROUND(I265*H265,2)</f>
        <v>0</v>
      </c>
      <c r="K265" s="119" t="s">
        <v>146</v>
      </c>
      <c r="L265" s="28"/>
      <c r="M265" s="124" t="s">
        <v>19</v>
      </c>
      <c r="N265" s="125" t="s">
        <v>40</v>
      </c>
      <c r="P265" s="126">
        <f>O265*H265</f>
        <v>0</v>
      </c>
      <c r="Q265" s="126">
        <v>0</v>
      </c>
      <c r="R265" s="126">
        <f>Q265*H265</f>
        <v>0</v>
      </c>
      <c r="S265" s="126">
        <v>0</v>
      </c>
      <c r="T265" s="127">
        <f>S265*H265</f>
        <v>0</v>
      </c>
      <c r="AR265" s="128" t="s">
        <v>147</v>
      </c>
      <c r="AT265" s="128" t="s">
        <v>142</v>
      </c>
      <c r="AU265" s="128" t="s">
        <v>77</v>
      </c>
      <c r="AY265" s="13" t="s">
        <v>141</v>
      </c>
      <c r="BE265" s="129">
        <f>IF(N265="základní",J265,0)</f>
        <v>0</v>
      </c>
      <c r="BF265" s="129">
        <f>IF(N265="snížená",J265,0)</f>
        <v>0</v>
      </c>
      <c r="BG265" s="129">
        <f>IF(N265="zákl. přenesená",J265,0)</f>
        <v>0</v>
      </c>
      <c r="BH265" s="129">
        <f>IF(N265="sníž. přenesená",J265,0)</f>
        <v>0</v>
      </c>
      <c r="BI265" s="129">
        <f>IF(N265="nulová",J265,0)</f>
        <v>0</v>
      </c>
      <c r="BJ265" s="13" t="s">
        <v>77</v>
      </c>
      <c r="BK265" s="129">
        <f>ROUND(I265*H265,2)</f>
        <v>0</v>
      </c>
      <c r="BL265" s="13" t="s">
        <v>147</v>
      </c>
      <c r="BM265" s="128" t="s">
        <v>607</v>
      </c>
    </row>
    <row r="266" spans="2:65" s="1" customFormat="1" ht="39">
      <c r="B266" s="28"/>
      <c r="D266" s="130" t="s">
        <v>148</v>
      </c>
      <c r="F266" s="131" t="s">
        <v>714</v>
      </c>
      <c r="I266" s="132"/>
      <c r="L266" s="28"/>
      <c r="M266" s="133"/>
      <c r="T266" s="49"/>
      <c r="AT266" s="13" t="s">
        <v>148</v>
      </c>
      <c r="AU266" s="13" t="s">
        <v>77</v>
      </c>
    </row>
    <row r="267" spans="2:65" s="1" customFormat="1" ht="39">
      <c r="B267" s="28"/>
      <c r="D267" s="130" t="s">
        <v>150</v>
      </c>
      <c r="F267" s="134" t="s">
        <v>715</v>
      </c>
      <c r="I267" s="132"/>
      <c r="L267" s="28"/>
      <c r="M267" s="133"/>
      <c r="T267" s="49"/>
      <c r="AT267" s="13" t="s">
        <v>150</v>
      </c>
      <c r="AU267" s="13" t="s">
        <v>77</v>
      </c>
    </row>
    <row r="268" spans="2:65" s="1" customFormat="1" ht="29.25">
      <c r="B268" s="28"/>
      <c r="D268" s="130" t="s">
        <v>152</v>
      </c>
      <c r="F268" s="134" t="s">
        <v>1097</v>
      </c>
      <c r="I268" s="132"/>
      <c r="L268" s="28"/>
      <c r="M268" s="133"/>
      <c r="T268" s="49"/>
      <c r="AT268" s="13" t="s">
        <v>152</v>
      </c>
      <c r="AU268" s="13" t="s">
        <v>77</v>
      </c>
    </row>
    <row r="269" spans="2:65" s="1" customFormat="1" ht="16.5" customHeight="1">
      <c r="B269" s="28"/>
      <c r="C269" s="117" t="s">
        <v>333</v>
      </c>
      <c r="D269" s="117" t="s">
        <v>142</v>
      </c>
      <c r="E269" s="118" t="s">
        <v>718</v>
      </c>
      <c r="F269" s="119" t="s">
        <v>719</v>
      </c>
      <c r="G269" s="120" t="s">
        <v>706</v>
      </c>
      <c r="H269" s="121">
        <v>4</v>
      </c>
      <c r="I269" s="122"/>
      <c r="J269" s="123">
        <f>ROUND(I269*H269,2)</f>
        <v>0</v>
      </c>
      <c r="K269" s="119" t="s">
        <v>146</v>
      </c>
      <c r="L269" s="28"/>
      <c r="M269" s="124" t="s">
        <v>19</v>
      </c>
      <c r="N269" s="125" t="s">
        <v>40</v>
      </c>
      <c r="P269" s="126">
        <f>O269*H269</f>
        <v>0</v>
      </c>
      <c r="Q269" s="126">
        <v>0</v>
      </c>
      <c r="R269" s="126">
        <f>Q269*H269</f>
        <v>0</v>
      </c>
      <c r="S269" s="126">
        <v>0</v>
      </c>
      <c r="T269" s="127">
        <f>S269*H269</f>
        <v>0</v>
      </c>
      <c r="AR269" s="128" t="s">
        <v>147</v>
      </c>
      <c r="AT269" s="128" t="s">
        <v>142</v>
      </c>
      <c r="AU269" s="128" t="s">
        <v>77</v>
      </c>
      <c r="AY269" s="13" t="s">
        <v>141</v>
      </c>
      <c r="BE269" s="129">
        <f>IF(N269="základní",J269,0)</f>
        <v>0</v>
      </c>
      <c r="BF269" s="129">
        <f>IF(N269="snížená",J269,0)</f>
        <v>0</v>
      </c>
      <c r="BG269" s="129">
        <f>IF(N269="zákl. přenesená",J269,0)</f>
        <v>0</v>
      </c>
      <c r="BH269" s="129">
        <f>IF(N269="sníž. přenesená",J269,0)</f>
        <v>0</v>
      </c>
      <c r="BI269" s="129">
        <f>IF(N269="nulová",J269,0)</f>
        <v>0</v>
      </c>
      <c r="BJ269" s="13" t="s">
        <v>77</v>
      </c>
      <c r="BK269" s="129">
        <f>ROUND(I269*H269,2)</f>
        <v>0</v>
      </c>
      <c r="BL269" s="13" t="s">
        <v>147</v>
      </c>
      <c r="BM269" s="128" t="s">
        <v>446</v>
      </c>
    </row>
    <row r="270" spans="2:65" s="1" customFormat="1" ht="39">
      <c r="B270" s="28"/>
      <c r="D270" s="130" t="s">
        <v>148</v>
      </c>
      <c r="F270" s="131" t="s">
        <v>721</v>
      </c>
      <c r="I270" s="132"/>
      <c r="L270" s="28"/>
      <c r="M270" s="133"/>
      <c r="T270" s="49"/>
      <c r="AT270" s="13" t="s">
        <v>148</v>
      </c>
      <c r="AU270" s="13" t="s">
        <v>77</v>
      </c>
    </row>
    <row r="271" spans="2:65" s="1" customFormat="1" ht="39">
      <c r="B271" s="28"/>
      <c r="D271" s="130" t="s">
        <v>150</v>
      </c>
      <c r="F271" s="134" t="s">
        <v>715</v>
      </c>
      <c r="I271" s="132"/>
      <c r="L271" s="28"/>
      <c r="M271" s="133"/>
      <c r="T271" s="49"/>
      <c r="AT271" s="13" t="s">
        <v>150</v>
      </c>
      <c r="AU271" s="13" t="s">
        <v>77</v>
      </c>
    </row>
    <row r="272" spans="2:65" s="1" customFormat="1" ht="29.25">
      <c r="B272" s="28"/>
      <c r="D272" s="130" t="s">
        <v>152</v>
      </c>
      <c r="F272" s="134" t="s">
        <v>722</v>
      </c>
      <c r="I272" s="132"/>
      <c r="L272" s="28"/>
      <c r="M272" s="133"/>
      <c r="T272" s="49"/>
      <c r="AT272" s="13" t="s">
        <v>152</v>
      </c>
      <c r="AU272" s="13" t="s">
        <v>77</v>
      </c>
    </row>
    <row r="273" spans="2:65" s="1" customFormat="1" ht="16.5" customHeight="1">
      <c r="B273" s="28"/>
      <c r="C273" s="117" t="s">
        <v>646</v>
      </c>
      <c r="D273" s="117" t="s">
        <v>142</v>
      </c>
      <c r="E273" s="118" t="s">
        <v>723</v>
      </c>
      <c r="F273" s="119" t="s">
        <v>724</v>
      </c>
      <c r="G273" s="120" t="s">
        <v>706</v>
      </c>
      <c r="H273" s="121">
        <v>2</v>
      </c>
      <c r="I273" s="122"/>
      <c r="J273" s="123">
        <f>ROUND(I273*H273,2)</f>
        <v>0</v>
      </c>
      <c r="K273" s="119" t="s">
        <v>146</v>
      </c>
      <c r="L273" s="28"/>
      <c r="M273" s="124" t="s">
        <v>19</v>
      </c>
      <c r="N273" s="125" t="s">
        <v>40</v>
      </c>
      <c r="P273" s="126">
        <f>O273*H273</f>
        <v>0</v>
      </c>
      <c r="Q273" s="126">
        <v>0</v>
      </c>
      <c r="R273" s="126">
        <f>Q273*H273</f>
        <v>0</v>
      </c>
      <c r="S273" s="126">
        <v>0</v>
      </c>
      <c r="T273" s="127">
        <f>S273*H273</f>
        <v>0</v>
      </c>
      <c r="AR273" s="128" t="s">
        <v>147</v>
      </c>
      <c r="AT273" s="128" t="s">
        <v>142</v>
      </c>
      <c r="AU273" s="128" t="s">
        <v>77</v>
      </c>
      <c r="AY273" s="13" t="s">
        <v>141</v>
      </c>
      <c r="BE273" s="129">
        <f>IF(N273="základní",J273,0)</f>
        <v>0</v>
      </c>
      <c r="BF273" s="129">
        <f>IF(N273="snížená",J273,0)</f>
        <v>0</v>
      </c>
      <c r="BG273" s="129">
        <f>IF(N273="zákl. přenesená",J273,0)</f>
        <v>0</v>
      </c>
      <c r="BH273" s="129">
        <f>IF(N273="sníž. přenesená",J273,0)</f>
        <v>0</v>
      </c>
      <c r="BI273" s="129">
        <f>IF(N273="nulová",J273,0)</f>
        <v>0</v>
      </c>
      <c r="BJ273" s="13" t="s">
        <v>77</v>
      </c>
      <c r="BK273" s="129">
        <f>ROUND(I273*H273,2)</f>
        <v>0</v>
      </c>
      <c r="BL273" s="13" t="s">
        <v>147</v>
      </c>
      <c r="BM273" s="128" t="s">
        <v>449</v>
      </c>
    </row>
    <row r="274" spans="2:65" s="1" customFormat="1" ht="29.25">
      <c r="B274" s="28"/>
      <c r="D274" s="130" t="s">
        <v>148</v>
      </c>
      <c r="F274" s="131" t="s">
        <v>726</v>
      </c>
      <c r="I274" s="132"/>
      <c r="L274" s="28"/>
      <c r="M274" s="133"/>
      <c r="T274" s="49"/>
      <c r="AT274" s="13" t="s">
        <v>148</v>
      </c>
      <c r="AU274" s="13" t="s">
        <v>77</v>
      </c>
    </row>
    <row r="275" spans="2:65" s="1" customFormat="1" ht="39">
      <c r="B275" s="28"/>
      <c r="D275" s="130" t="s">
        <v>150</v>
      </c>
      <c r="F275" s="134" t="s">
        <v>727</v>
      </c>
      <c r="I275" s="132"/>
      <c r="L275" s="28"/>
      <c r="M275" s="133"/>
      <c r="T275" s="49"/>
      <c r="AT275" s="13" t="s">
        <v>150</v>
      </c>
      <c r="AU275" s="13" t="s">
        <v>77</v>
      </c>
    </row>
    <row r="276" spans="2:65" s="1" customFormat="1" ht="19.5">
      <c r="B276" s="28"/>
      <c r="D276" s="130" t="s">
        <v>152</v>
      </c>
      <c r="F276" s="134" t="s">
        <v>166</v>
      </c>
      <c r="I276" s="132"/>
      <c r="L276" s="28"/>
      <c r="M276" s="133"/>
      <c r="T276" s="49"/>
      <c r="AT276" s="13" t="s">
        <v>152</v>
      </c>
      <c r="AU276" s="13" t="s">
        <v>77</v>
      </c>
    </row>
    <row r="277" spans="2:65" s="1" customFormat="1" ht="16.5" customHeight="1">
      <c r="B277" s="28"/>
      <c r="C277" s="117" t="s">
        <v>337</v>
      </c>
      <c r="D277" s="117" t="s">
        <v>142</v>
      </c>
      <c r="E277" s="118" t="s">
        <v>729</v>
      </c>
      <c r="F277" s="119" t="s">
        <v>730</v>
      </c>
      <c r="G277" s="120" t="s">
        <v>706</v>
      </c>
      <c r="H277" s="121">
        <v>18</v>
      </c>
      <c r="I277" s="122"/>
      <c r="J277" s="123">
        <f>ROUND(I277*H277,2)</f>
        <v>0</v>
      </c>
      <c r="K277" s="119" t="s">
        <v>146</v>
      </c>
      <c r="L277" s="28"/>
      <c r="M277" s="124" t="s">
        <v>19</v>
      </c>
      <c r="N277" s="125" t="s">
        <v>40</v>
      </c>
      <c r="P277" s="126">
        <f>O277*H277</f>
        <v>0</v>
      </c>
      <c r="Q277" s="126">
        <v>0</v>
      </c>
      <c r="R277" s="126">
        <f>Q277*H277</f>
        <v>0</v>
      </c>
      <c r="S277" s="126">
        <v>0</v>
      </c>
      <c r="T277" s="127">
        <f>S277*H277</f>
        <v>0</v>
      </c>
      <c r="AR277" s="128" t="s">
        <v>147</v>
      </c>
      <c r="AT277" s="128" t="s">
        <v>142</v>
      </c>
      <c r="AU277" s="128" t="s">
        <v>77</v>
      </c>
      <c r="AY277" s="13" t="s">
        <v>141</v>
      </c>
      <c r="BE277" s="129">
        <f>IF(N277="základní",J277,0)</f>
        <v>0</v>
      </c>
      <c r="BF277" s="129">
        <f>IF(N277="snížená",J277,0)</f>
        <v>0</v>
      </c>
      <c r="BG277" s="129">
        <f>IF(N277="zákl. přenesená",J277,0)</f>
        <v>0</v>
      </c>
      <c r="BH277" s="129">
        <f>IF(N277="sníž. přenesená",J277,0)</f>
        <v>0</v>
      </c>
      <c r="BI277" s="129">
        <f>IF(N277="nulová",J277,0)</f>
        <v>0</v>
      </c>
      <c r="BJ277" s="13" t="s">
        <v>77</v>
      </c>
      <c r="BK277" s="129">
        <f>ROUND(I277*H277,2)</f>
        <v>0</v>
      </c>
      <c r="BL277" s="13" t="s">
        <v>147</v>
      </c>
      <c r="BM277" s="128" t="s">
        <v>621</v>
      </c>
    </row>
    <row r="278" spans="2:65" s="1" customFormat="1" ht="29.25">
      <c r="B278" s="28"/>
      <c r="D278" s="130" t="s">
        <v>148</v>
      </c>
      <c r="F278" s="131" t="s">
        <v>732</v>
      </c>
      <c r="I278" s="132"/>
      <c r="L278" s="28"/>
      <c r="M278" s="133"/>
      <c r="T278" s="49"/>
      <c r="AT278" s="13" t="s">
        <v>148</v>
      </c>
      <c r="AU278" s="13" t="s">
        <v>77</v>
      </c>
    </row>
    <row r="279" spans="2:65" s="1" customFormat="1" ht="39">
      <c r="B279" s="28"/>
      <c r="D279" s="130" t="s">
        <v>150</v>
      </c>
      <c r="F279" s="134" t="s">
        <v>727</v>
      </c>
      <c r="I279" s="132"/>
      <c r="L279" s="28"/>
      <c r="M279" s="133"/>
      <c r="T279" s="49"/>
      <c r="AT279" s="13" t="s">
        <v>150</v>
      </c>
      <c r="AU279" s="13" t="s">
        <v>77</v>
      </c>
    </row>
    <row r="280" spans="2:65" s="1" customFormat="1" ht="19.5">
      <c r="B280" s="28"/>
      <c r="D280" s="130" t="s">
        <v>152</v>
      </c>
      <c r="F280" s="134" t="s">
        <v>166</v>
      </c>
      <c r="I280" s="132"/>
      <c r="L280" s="28"/>
      <c r="M280" s="133"/>
      <c r="T280" s="49"/>
      <c r="AT280" s="13" t="s">
        <v>152</v>
      </c>
      <c r="AU280" s="13" t="s">
        <v>77</v>
      </c>
    </row>
    <row r="281" spans="2:65" s="1" customFormat="1" ht="16.5" customHeight="1">
      <c r="B281" s="28"/>
      <c r="C281" s="117" t="s">
        <v>445</v>
      </c>
      <c r="D281" s="117" t="s">
        <v>142</v>
      </c>
      <c r="E281" s="118" t="s">
        <v>733</v>
      </c>
      <c r="F281" s="119" t="s">
        <v>734</v>
      </c>
      <c r="G281" s="120" t="s">
        <v>174</v>
      </c>
      <c r="H281" s="121">
        <v>220</v>
      </c>
      <c r="I281" s="122"/>
      <c r="J281" s="123">
        <f>ROUND(I281*H281,2)</f>
        <v>0</v>
      </c>
      <c r="K281" s="119" t="s">
        <v>146</v>
      </c>
      <c r="L281" s="28"/>
      <c r="M281" s="124" t="s">
        <v>19</v>
      </c>
      <c r="N281" s="125" t="s">
        <v>40</v>
      </c>
      <c r="P281" s="126">
        <f>O281*H281</f>
        <v>0</v>
      </c>
      <c r="Q281" s="126">
        <v>0</v>
      </c>
      <c r="R281" s="126">
        <f>Q281*H281</f>
        <v>0</v>
      </c>
      <c r="S281" s="126">
        <v>0</v>
      </c>
      <c r="T281" s="127">
        <f>S281*H281</f>
        <v>0</v>
      </c>
      <c r="AR281" s="128" t="s">
        <v>147</v>
      </c>
      <c r="AT281" s="128" t="s">
        <v>142</v>
      </c>
      <c r="AU281" s="128" t="s">
        <v>77</v>
      </c>
      <c r="AY281" s="13" t="s">
        <v>141</v>
      </c>
      <c r="BE281" s="129">
        <f>IF(N281="základní",J281,0)</f>
        <v>0</v>
      </c>
      <c r="BF281" s="129">
        <f>IF(N281="snížená",J281,0)</f>
        <v>0</v>
      </c>
      <c r="BG281" s="129">
        <f>IF(N281="zákl. přenesená",J281,0)</f>
        <v>0</v>
      </c>
      <c r="BH281" s="129">
        <f>IF(N281="sníž. přenesená",J281,0)</f>
        <v>0</v>
      </c>
      <c r="BI281" s="129">
        <f>IF(N281="nulová",J281,0)</f>
        <v>0</v>
      </c>
      <c r="BJ281" s="13" t="s">
        <v>77</v>
      </c>
      <c r="BK281" s="129">
        <f>ROUND(I281*H281,2)</f>
        <v>0</v>
      </c>
      <c r="BL281" s="13" t="s">
        <v>147</v>
      </c>
      <c r="BM281" s="128" t="s">
        <v>632</v>
      </c>
    </row>
    <row r="282" spans="2:65" s="1" customFormat="1" ht="29.25">
      <c r="B282" s="28"/>
      <c r="D282" s="130" t="s">
        <v>148</v>
      </c>
      <c r="F282" s="131" t="s">
        <v>736</v>
      </c>
      <c r="I282" s="132"/>
      <c r="L282" s="28"/>
      <c r="M282" s="133"/>
      <c r="T282" s="49"/>
      <c r="AT282" s="13" t="s">
        <v>148</v>
      </c>
      <c r="AU282" s="13" t="s">
        <v>77</v>
      </c>
    </row>
    <row r="283" spans="2:65" s="1" customFormat="1" ht="39">
      <c r="B283" s="28"/>
      <c r="D283" s="130" t="s">
        <v>150</v>
      </c>
      <c r="F283" s="134" t="s">
        <v>737</v>
      </c>
      <c r="I283" s="132"/>
      <c r="L283" s="28"/>
      <c r="M283" s="133"/>
      <c r="T283" s="49"/>
      <c r="AT283" s="13" t="s">
        <v>150</v>
      </c>
      <c r="AU283" s="13" t="s">
        <v>77</v>
      </c>
    </row>
    <row r="284" spans="2:65" s="1" customFormat="1" ht="19.5">
      <c r="B284" s="28"/>
      <c r="D284" s="130" t="s">
        <v>152</v>
      </c>
      <c r="F284" s="134" t="s">
        <v>166</v>
      </c>
      <c r="I284" s="132"/>
      <c r="L284" s="28"/>
      <c r="M284" s="133"/>
      <c r="T284" s="49"/>
      <c r="AT284" s="13" t="s">
        <v>152</v>
      </c>
      <c r="AU284" s="13" t="s">
        <v>77</v>
      </c>
    </row>
    <row r="285" spans="2:65" s="1" customFormat="1" ht="16.5" customHeight="1">
      <c r="B285" s="28"/>
      <c r="C285" s="117" t="s">
        <v>341</v>
      </c>
      <c r="D285" s="117" t="s">
        <v>142</v>
      </c>
      <c r="E285" s="118" t="s">
        <v>739</v>
      </c>
      <c r="F285" s="119" t="s">
        <v>740</v>
      </c>
      <c r="G285" s="120" t="s">
        <v>174</v>
      </c>
      <c r="H285" s="121">
        <v>220</v>
      </c>
      <c r="I285" s="122"/>
      <c r="J285" s="123">
        <f>ROUND(I285*H285,2)</f>
        <v>0</v>
      </c>
      <c r="K285" s="119" t="s">
        <v>146</v>
      </c>
      <c r="L285" s="28"/>
      <c r="M285" s="124" t="s">
        <v>19</v>
      </c>
      <c r="N285" s="125" t="s">
        <v>40</v>
      </c>
      <c r="P285" s="126">
        <f>O285*H285</f>
        <v>0</v>
      </c>
      <c r="Q285" s="126">
        <v>0</v>
      </c>
      <c r="R285" s="126">
        <f>Q285*H285</f>
        <v>0</v>
      </c>
      <c r="S285" s="126">
        <v>0</v>
      </c>
      <c r="T285" s="127">
        <f>S285*H285</f>
        <v>0</v>
      </c>
      <c r="AR285" s="128" t="s">
        <v>147</v>
      </c>
      <c r="AT285" s="128" t="s">
        <v>142</v>
      </c>
      <c r="AU285" s="128" t="s">
        <v>77</v>
      </c>
      <c r="AY285" s="13" t="s">
        <v>141</v>
      </c>
      <c r="BE285" s="129">
        <f>IF(N285="základní",J285,0)</f>
        <v>0</v>
      </c>
      <c r="BF285" s="129">
        <f>IF(N285="snížená",J285,0)</f>
        <v>0</v>
      </c>
      <c r="BG285" s="129">
        <f>IF(N285="zákl. přenesená",J285,0)</f>
        <v>0</v>
      </c>
      <c r="BH285" s="129">
        <f>IF(N285="sníž. přenesená",J285,0)</f>
        <v>0</v>
      </c>
      <c r="BI285" s="129">
        <f>IF(N285="nulová",J285,0)</f>
        <v>0</v>
      </c>
      <c r="BJ285" s="13" t="s">
        <v>77</v>
      </c>
      <c r="BK285" s="129">
        <f>ROUND(I285*H285,2)</f>
        <v>0</v>
      </c>
      <c r="BL285" s="13" t="s">
        <v>147</v>
      </c>
      <c r="BM285" s="128" t="s">
        <v>638</v>
      </c>
    </row>
    <row r="286" spans="2:65" s="1" customFormat="1" ht="29.25">
      <c r="B286" s="28"/>
      <c r="D286" s="130" t="s">
        <v>148</v>
      </c>
      <c r="F286" s="131" t="s">
        <v>742</v>
      </c>
      <c r="I286" s="132"/>
      <c r="L286" s="28"/>
      <c r="M286" s="133"/>
      <c r="T286" s="49"/>
      <c r="AT286" s="13" t="s">
        <v>148</v>
      </c>
      <c r="AU286" s="13" t="s">
        <v>77</v>
      </c>
    </row>
    <row r="287" spans="2:65" s="1" customFormat="1" ht="39">
      <c r="B287" s="28"/>
      <c r="D287" s="130" t="s">
        <v>150</v>
      </c>
      <c r="F287" s="134" t="s">
        <v>737</v>
      </c>
      <c r="I287" s="132"/>
      <c r="L287" s="28"/>
      <c r="M287" s="133"/>
      <c r="T287" s="49"/>
      <c r="AT287" s="13" t="s">
        <v>150</v>
      </c>
      <c r="AU287" s="13" t="s">
        <v>77</v>
      </c>
    </row>
    <row r="288" spans="2:65" s="1" customFormat="1" ht="19.5">
      <c r="B288" s="28"/>
      <c r="D288" s="130" t="s">
        <v>152</v>
      </c>
      <c r="F288" s="134" t="s">
        <v>166</v>
      </c>
      <c r="I288" s="132"/>
      <c r="L288" s="28"/>
      <c r="M288" s="133"/>
      <c r="T288" s="49"/>
      <c r="AT288" s="13" t="s">
        <v>152</v>
      </c>
      <c r="AU288" s="13" t="s">
        <v>77</v>
      </c>
    </row>
    <row r="289" spans="2:65" s="1" customFormat="1" ht="16.5" customHeight="1">
      <c r="B289" s="28"/>
      <c r="C289" s="117" t="s">
        <v>255</v>
      </c>
      <c r="D289" s="117" t="s">
        <v>142</v>
      </c>
      <c r="E289" s="118" t="s">
        <v>743</v>
      </c>
      <c r="F289" s="119" t="s">
        <v>744</v>
      </c>
      <c r="G289" s="120" t="s">
        <v>174</v>
      </c>
      <c r="H289" s="121">
        <v>137.35</v>
      </c>
      <c r="I289" s="122"/>
      <c r="J289" s="123">
        <f>ROUND(I289*H289,2)</f>
        <v>0</v>
      </c>
      <c r="K289" s="119" t="s">
        <v>146</v>
      </c>
      <c r="L289" s="28"/>
      <c r="M289" s="124" t="s">
        <v>19</v>
      </c>
      <c r="N289" s="125" t="s">
        <v>40</v>
      </c>
      <c r="P289" s="126">
        <f>O289*H289</f>
        <v>0</v>
      </c>
      <c r="Q289" s="126">
        <v>0</v>
      </c>
      <c r="R289" s="126">
        <f>Q289*H289</f>
        <v>0</v>
      </c>
      <c r="S289" s="126">
        <v>0</v>
      </c>
      <c r="T289" s="127">
        <f>S289*H289</f>
        <v>0</v>
      </c>
      <c r="AR289" s="128" t="s">
        <v>147</v>
      </c>
      <c r="AT289" s="128" t="s">
        <v>142</v>
      </c>
      <c r="AU289" s="128" t="s">
        <v>77</v>
      </c>
      <c r="AY289" s="13" t="s">
        <v>141</v>
      </c>
      <c r="BE289" s="129">
        <f>IF(N289="základní",J289,0)</f>
        <v>0</v>
      </c>
      <c r="BF289" s="129">
        <f>IF(N289="snížená",J289,0)</f>
        <v>0</v>
      </c>
      <c r="BG289" s="129">
        <f>IF(N289="zákl. přenesená",J289,0)</f>
        <v>0</v>
      </c>
      <c r="BH289" s="129">
        <f>IF(N289="sníž. přenesená",J289,0)</f>
        <v>0</v>
      </c>
      <c r="BI289" s="129">
        <f>IF(N289="nulová",J289,0)</f>
        <v>0</v>
      </c>
      <c r="BJ289" s="13" t="s">
        <v>77</v>
      </c>
      <c r="BK289" s="129">
        <f>ROUND(I289*H289,2)</f>
        <v>0</v>
      </c>
      <c r="BL289" s="13" t="s">
        <v>147</v>
      </c>
      <c r="BM289" s="128" t="s">
        <v>644</v>
      </c>
    </row>
    <row r="290" spans="2:65" s="1" customFormat="1" ht="19.5">
      <c r="B290" s="28"/>
      <c r="D290" s="130" t="s">
        <v>148</v>
      </c>
      <c r="F290" s="131" t="s">
        <v>746</v>
      </c>
      <c r="I290" s="132"/>
      <c r="L290" s="28"/>
      <c r="M290" s="133"/>
      <c r="T290" s="49"/>
      <c r="AT290" s="13" t="s">
        <v>148</v>
      </c>
      <c r="AU290" s="13" t="s">
        <v>77</v>
      </c>
    </row>
    <row r="291" spans="2:65" s="1" customFormat="1" ht="29.25">
      <c r="B291" s="28"/>
      <c r="D291" s="130" t="s">
        <v>150</v>
      </c>
      <c r="F291" s="134" t="s">
        <v>747</v>
      </c>
      <c r="I291" s="132"/>
      <c r="L291" s="28"/>
      <c r="M291" s="133"/>
      <c r="T291" s="49"/>
      <c r="AT291" s="13" t="s">
        <v>150</v>
      </c>
      <c r="AU291" s="13" t="s">
        <v>77</v>
      </c>
    </row>
    <row r="292" spans="2:65" s="1" customFormat="1" ht="19.5">
      <c r="B292" s="28"/>
      <c r="D292" s="130" t="s">
        <v>152</v>
      </c>
      <c r="F292" s="134" t="s">
        <v>166</v>
      </c>
      <c r="I292" s="132"/>
      <c r="L292" s="28"/>
      <c r="M292" s="133"/>
      <c r="T292" s="49"/>
      <c r="AT292" s="13" t="s">
        <v>152</v>
      </c>
      <c r="AU292" s="13" t="s">
        <v>77</v>
      </c>
    </row>
    <row r="293" spans="2:65" s="1" customFormat="1" ht="16.5" customHeight="1">
      <c r="B293" s="28"/>
      <c r="C293" s="117" t="s">
        <v>345</v>
      </c>
      <c r="D293" s="117" t="s">
        <v>142</v>
      </c>
      <c r="E293" s="118" t="s">
        <v>750</v>
      </c>
      <c r="F293" s="119" t="s">
        <v>751</v>
      </c>
      <c r="G293" s="120" t="s">
        <v>174</v>
      </c>
      <c r="H293" s="121">
        <v>137.35</v>
      </c>
      <c r="I293" s="122"/>
      <c r="J293" s="123">
        <f>ROUND(I293*H293,2)</f>
        <v>0</v>
      </c>
      <c r="K293" s="119" t="s">
        <v>146</v>
      </c>
      <c r="L293" s="28"/>
      <c r="M293" s="124" t="s">
        <v>19</v>
      </c>
      <c r="N293" s="125" t="s">
        <v>40</v>
      </c>
      <c r="P293" s="126">
        <f>O293*H293</f>
        <v>0</v>
      </c>
      <c r="Q293" s="126">
        <v>0</v>
      </c>
      <c r="R293" s="126">
        <f>Q293*H293</f>
        <v>0</v>
      </c>
      <c r="S293" s="126">
        <v>0</v>
      </c>
      <c r="T293" s="127">
        <f>S293*H293</f>
        <v>0</v>
      </c>
      <c r="AR293" s="128" t="s">
        <v>147</v>
      </c>
      <c r="AT293" s="128" t="s">
        <v>142</v>
      </c>
      <c r="AU293" s="128" t="s">
        <v>77</v>
      </c>
      <c r="AY293" s="13" t="s">
        <v>141</v>
      </c>
      <c r="BE293" s="129">
        <f>IF(N293="základní",J293,0)</f>
        <v>0</v>
      </c>
      <c r="BF293" s="129">
        <f>IF(N293="snížená",J293,0)</f>
        <v>0</v>
      </c>
      <c r="BG293" s="129">
        <f>IF(N293="zákl. přenesená",J293,0)</f>
        <v>0</v>
      </c>
      <c r="BH293" s="129">
        <f>IF(N293="sníž. přenesená",J293,0)</f>
        <v>0</v>
      </c>
      <c r="BI293" s="129">
        <f>IF(N293="nulová",J293,0)</f>
        <v>0</v>
      </c>
      <c r="BJ293" s="13" t="s">
        <v>77</v>
      </c>
      <c r="BK293" s="129">
        <f>ROUND(I293*H293,2)</f>
        <v>0</v>
      </c>
      <c r="BL293" s="13" t="s">
        <v>147</v>
      </c>
      <c r="BM293" s="128" t="s">
        <v>649</v>
      </c>
    </row>
    <row r="294" spans="2:65" s="1" customFormat="1" ht="19.5">
      <c r="B294" s="28"/>
      <c r="D294" s="130" t="s">
        <v>148</v>
      </c>
      <c r="F294" s="131" t="s">
        <v>753</v>
      </c>
      <c r="I294" s="132"/>
      <c r="L294" s="28"/>
      <c r="M294" s="133"/>
      <c r="T294" s="49"/>
      <c r="AT294" s="13" t="s">
        <v>148</v>
      </c>
      <c r="AU294" s="13" t="s">
        <v>77</v>
      </c>
    </row>
    <row r="295" spans="2:65" s="1" customFormat="1" ht="29.25">
      <c r="B295" s="28"/>
      <c r="D295" s="130" t="s">
        <v>150</v>
      </c>
      <c r="F295" s="134" t="s">
        <v>747</v>
      </c>
      <c r="I295" s="132"/>
      <c r="L295" s="28"/>
      <c r="M295" s="133"/>
      <c r="T295" s="49"/>
      <c r="AT295" s="13" t="s">
        <v>150</v>
      </c>
      <c r="AU295" s="13" t="s">
        <v>77</v>
      </c>
    </row>
    <row r="296" spans="2:65" s="1" customFormat="1" ht="19.5">
      <c r="B296" s="28"/>
      <c r="D296" s="130" t="s">
        <v>152</v>
      </c>
      <c r="F296" s="134" t="s">
        <v>166</v>
      </c>
      <c r="I296" s="132"/>
      <c r="L296" s="28"/>
      <c r="M296" s="133"/>
      <c r="T296" s="49"/>
      <c r="AT296" s="13" t="s">
        <v>152</v>
      </c>
      <c r="AU296" s="13" t="s">
        <v>77</v>
      </c>
    </row>
    <row r="297" spans="2:65" s="1" customFormat="1" ht="16.5" customHeight="1">
      <c r="B297" s="28"/>
      <c r="C297" s="117" t="s">
        <v>435</v>
      </c>
      <c r="D297" s="117" t="s">
        <v>142</v>
      </c>
      <c r="E297" s="118" t="s">
        <v>754</v>
      </c>
      <c r="F297" s="119" t="s">
        <v>755</v>
      </c>
      <c r="G297" s="120" t="s">
        <v>243</v>
      </c>
      <c r="H297" s="121">
        <v>3</v>
      </c>
      <c r="I297" s="122"/>
      <c r="J297" s="123">
        <f>ROUND(I297*H297,2)</f>
        <v>0</v>
      </c>
      <c r="K297" s="119" t="s">
        <v>146</v>
      </c>
      <c r="L297" s="28"/>
      <c r="M297" s="124" t="s">
        <v>19</v>
      </c>
      <c r="N297" s="125" t="s">
        <v>40</v>
      </c>
      <c r="P297" s="126">
        <f>O297*H297</f>
        <v>0</v>
      </c>
      <c r="Q297" s="126">
        <v>0</v>
      </c>
      <c r="R297" s="126">
        <f>Q297*H297</f>
        <v>0</v>
      </c>
      <c r="S297" s="126">
        <v>0</v>
      </c>
      <c r="T297" s="127">
        <f>S297*H297</f>
        <v>0</v>
      </c>
      <c r="AR297" s="128" t="s">
        <v>147</v>
      </c>
      <c r="AT297" s="128" t="s">
        <v>142</v>
      </c>
      <c r="AU297" s="128" t="s">
        <v>77</v>
      </c>
      <c r="AY297" s="13" t="s">
        <v>141</v>
      </c>
      <c r="BE297" s="129">
        <f>IF(N297="základní",J297,0)</f>
        <v>0</v>
      </c>
      <c r="BF297" s="129">
        <f>IF(N297="snížená",J297,0)</f>
        <v>0</v>
      </c>
      <c r="BG297" s="129">
        <f>IF(N297="zákl. přenesená",J297,0)</f>
        <v>0</v>
      </c>
      <c r="BH297" s="129">
        <f>IF(N297="sníž. přenesená",J297,0)</f>
        <v>0</v>
      </c>
      <c r="BI297" s="129">
        <f>IF(N297="nulová",J297,0)</f>
        <v>0</v>
      </c>
      <c r="BJ297" s="13" t="s">
        <v>77</v>
      </c>
      <c r="BK297" s="129">
        <f>ROUND(I297*H297,2)</f>
        <v>0</v>
      </c>
      <c r="BL297" s="13" t="s">
        <v>147</v>
      </c>
      <c r="BM297" s="128" t="s">
        <v>657</v>
      </c>
    </row>
    <row r="298" spans="2:65" s="1" customFormat="1" ht="19.5">
      <c r="B298" s="28"/>
      <c r="D298" s="130" t="s">
        <v>148</v>
      </c>
      <c r="F298" s="131" t="s">
        <v>757</v>
      </c>
      <c r="I298" s="132"/>
      <c r="L298" s="28"/>
      <c r="M298" s="133"/>
      <c r="T298" s="49"/>
      <c r="AT298" s="13" t="s">
        <v>148</v>
      </c>
      <c r="AU298" s="13" t="s">
        <v>77</v>
      </c>
    </row>
    <row r="299" spans="2:65" s="1" customFormat="1" ht="29.25">
      <c r="B299" s="28"/>
      <c r="D299" s="130" t="s">
        <v>150</v>
      </c>
      <c r="F299" s="134" t="s">
        <v>758</v>
      </c>
      <c r="I299" s="132"/>
      <c r="L299" s="28"/>
      <c r="M299" s="133"/>
      <c r="T299" s="49"/>
      <c r="AT299" s="13" t="s">
        <v>150</v>
      </c>
      <c r="AU299" s="13" t="s">
        <v>77</v>
      </c>
    </row>
    <row r="300" spans="2:65" s="1" customFormat="1" ht="19.5">
      <c r="B300" s="28"/>
      <c r="D300" s="130" t="s">
        <v>152</v>
      </c>
      <c r="F300" s="134" t="s">
        <v>166</v>
      </c>
      <c r="I300" s="132"/>
      <c r="L300" s="28"/>
      <c r="M300" s="133"/>
      <c r="T300" s="49"/>
      <c r="AT300" s="13" t="s">
        <v>152</v>
      </c>
      <c r="AU300" s="13" t="s">
        <v>77</v>
      </c>
    </row>
    <row r="301" spans="2:65" s="1" customFormat="1" ht="16.5" customHeight="1">
      <c r="B301" s="28"/>
      <c r="C301" s="117" t="s">
        <v>349</v>
      </c>
      <c r="D301" s="117" t="s">
        <v>142</v>
      </c>
      <c r="E301" s="118" t="s">
        <v>782</v>
      </c>
      <c r="F301" s="119" t="s">
        <v>783</v>
      </c>
      <c r="G301" s="120" t="s">
        <v>243</v>
      </c>
      <c r="H301" s="121">
        <v>2</v>
      </c>
      <c r="I301" s="122"/>
      <c r="J301" s="123">
        <f>ROUND(I301*H301,2)</f>
        <v>0</v>
      </c>
      <c r="K301" s="119" t="s">
        <v>19</v>
      </c>
      <c r="L301" s="28"/>
      <c r="M301" s="124" t="s">
        <v>19</v>
      </c>
      <c r="N301" s="125" t="s">
        <v>40</v>
      </c>
      <c r="P301" s="126">
        <f>O301*H301</f>
        <v>0</v>
      </c>
      <c r="Q301" s="126">
        <v>0</v>
      </c>
      <c r="R301" s="126">
        <f>Q301*H301</f>
        <v>0</v>
      </c>
      <c r="S301" s="126">
        <v>0</v>
      </c>
      <c r="T301" s="127">
        <f>S301*H301</f>
        <v>0</v>
      </c>
      <c r="AR301" s="128" t="s">
        <v>147</v>
      </c>
      <c r="AT301" s="128" t="s">
        <v>142</v>
      </c>
      <c r="AU301" s="128" t="s">
        <v>77</v>
      </c>
      <c r="AY301" s="13" t="s">
        <v>141</v>
      </c>
      <c r="BE301" s="129">
        <f>IF(N301="základní",J301,0)</f>
        <v>0</v>
      </c>
      <c r="BF301" s="129">
        <f>IF(N301="snížená",J301,0)</f>
        <v>0</v>
      </c>
      <c r="BG301" s="129">
        <f>IF(N301="zákl. přenesená",J301,0)</f>
        <v>0</v>
      </c>
      <c r="BH301" s="129">
        <f>IF(N301="sníž. přenesená",J301,0)</f>
        <v>0</v>
      </c>
      <c r="BI301" s="129">
        <f>IF(N301="nulová",J301,0)</f>
        <v>0</v>
      </c>
      <c r="BJ301" s="13" t="s">
        <v>77</v>
      </c>
      <c r="BK301" s="129">
        <f>ROUND(I301*H301,2)</f>
        <v>0</v>
      </c>
      <c r="BL301" s="13" t="s">
        <v>147</v>
      </c>
      <c r="BM301" s="128" t="s">
        <v>663</v>
      </c>
    </row>
    <row r="302" spans="2:65" s="1" customFormat="1" ht="11.25">
      <c r="B302" s="28"/>
      <c r="D302" s="130" t="s">
        <v>148</v>
      </c>
      <c r="F302" s="131" t="s">
        <v>783</v>
      </c>
      <c r="I302" s="132"/>
      <c r="L302" s="28"/>
      <c r="M302" s="133"/>
      <c r="T302" s="49"/>
      <c r="AT302" s="13" t="s">
        <v>148</v>
      </c>
      <c r="AU302" s="13" t="s">
        <v>77</v>
      </c>
    </row>
    <row r="303" spans="2:65" s="1" customFormat="1" ht="19.5">
      <c r="B303" s="28"/>
      <c r="D303" s="130" t="s">
        <v>152</v>
      </c>
      <c r="F303" s="134" t="s">
        <v>166</v>
      </c>
      <c r="I303" s="132"/>
      <c r="L303" s="28"/>
      <c r="M303" s="133"/>
      <c r="T303" s="49"/>
      <c r="AT303" s="13" t="s">
        <v>152</v>
      </c>
      <c r="AU303" s="13" t="s">
        <v>77</v>
      </c>
    </row>
    <row r="304" spans="2:65" s="1" customFormat="1" ht="16.5" customHeight="1">
      <c r="B304" s="28"/>
      <c r="C304" s="117" t="s">
        <v>692</v>
      </c>
      <c r="D304" s="117" t="s">
        <v>142</v>
      </c>
      <c r="E304" s="118" t="s">
        <v>791</v>
      </c>
      <c r="F304" s="119" t="s">
        <v>792</v>
      </c>
      <c r="G304" s="120" t="s">
        <v>253</v>
      </c>
      <c r="H304" s="121">
        <v>415</v>
      </c>
      <c r="I304" s="122"/>
      <c r="J304" s="123">
        <f>ROUND(I304*H304,2)</f>
        <v>0</v>
      </c>
      <c r="K304" s="119" t="s">
        <v>146</v>
      </c>
      <c r="L304" s="28"/>
      <c r="M304" s="124" t="s">
        <v>19</v>
      </c>
      <c r="N304" s="125" t="s">
        <v>40</v>
      </c>
      <c r="P304" s="126">
        <f>O304*H304</f>
        <v>0</v>
      </c>
      <c r="Q304" s="126">
        <v>0</v>
      </c>
      <c r="R304" s="126">
        <f>Q304*H304</f>
        <v>0</v>
      </c>
      <c r="S304" s="126">
        <v>0</v>
      </c>
      <c r="T304" s="127">
        <f>S304*H304</f>
        <v>0</v>
      </c>
      <c r="AR304" s="128" t="s">
        <v>147</v>
      </c>
      <c r="AT304" s="128" t="s">
        <v>142</v>
      </c>
      <c r="AU304" s="128" t="s">
        <v>77</v>
      </c>
      <c r="AY304" s="13" t="s">
        <v>141</v>
      </c>
      <c r="BE304" s="129">
        <f>IF(N304="základní",J304,0)</f>
        <v>0</v>
      </c>
      <c r="BF304" s="129">
        <f>IF(N304="snížená",J304,0)</f>
        <v>0</v>
      </c>
      <c r="BG304" s="129">
        <f>IF(N304="zákl. přenesená",J304,0)</f>
        <v>0</v>
      </c>
      <c r="BH304" s="129">
        <f>IF(N304="sníž. přenesená",J304,0)</f>
        <v>0</v>
      </c>
      <c r="BI304" s="129">
        <f>IF(N304="nulová",J304,0)</f>
        <v>0</v>
      </c>
      <c r="BJ304" s="13" t="s">
        <v>77</v>
      </c>
      <c r="BK304" s="129">
        <f>ROUND(I304*H304,2)</f>
        <v>0</v>
      </c>
      <c r="BL304" s="13" t="s">
        <v>147</v>
      </c>
      <c r="BM304" s="128" t="s">
        <v>668</v>
      </c>
    </row>
    <row r="305" spans="2:65" s="1" customFormat="1" ht="19.5">
      <c r="B305" s="28"/>
      <c r="D305" s="130" t="s">
        <v>148</v>
      </c>
      <c r="F305" s="131" t="s">
        <v>794</v>
      </c>
      <c r="I305" s="132"/>
      <c r="L305" s="28"/>
      <c r="M305" s="133"/>
      <c r="T305" s="49"/>
      <c r="AT305" s="13" t="s">
        <v>148</v>
      </c>
      <c r="AU305" s="13" t="s">
        <v>77</v>
      </c>
    </row>
    <row r="306" spans="2:65" s="1" customFormat="1" ht="19.5">
      <c r="B306" s="28"/>
      <c r="D306" s="130" t="s">
        <v>150</v>
      </c>
      <c r="F306" s="134" t="s">
        <v>795</v>
      </c>
      <c r="I306" s="132"/>
      <c r="L306" s="28"/>
      <c r="M306" s="133"/>
      <c r="T306" s="49"/>
      <c r="AT306" s="13" t="s">
        <v>150</v>
      </c>
      <c r="AU306" s="13" t="s">
        <v>77</v>
      </c>
    </row>
    <row r="307" spans="2:65" s="1" customFormat="1" ht="29.25">
      <c r="B307" s="28"/>
      <c r="D307" s="130" t="s">
        <v>152</v>
      </c>
      <c r="F307" s="134" t="s">
        <v>796</v>
      </c>
      <c r="I307" s="132"/>
      <c r="L307" s="28"/>
      <c r="M307" s="133"/>
      <c r="T307" s="49"/>
      <c r="AT307" s="13" t="s">
        <v>152</v>
      </c>
      <c r="AU307" s="13" t="s">
        <v>77</v>
      </c>
    </row>
    <row r="308" spans="2:65" s="1" customFormat="1" ht="16.5" customHeight="1">
      <c r="B308" s="28"/>
      <c r="C308" s="117" t="s">
        <v>353</v>
      </c>
      <c r="D308" s="117" t="s">
        <v>142</v>
      </c>
      <c r="E308" s="118" t="s">
        <v>798</v>
      </c>
      <c r="F308" s="119" t="s">
        <v>799</v>
      </c>
      <c r="G308" s="120" t="s">
        <v>258</v>
      </c>
      <c r="H308" s="121">
        <v>37.25</v>
      </c>
      <c r="I308" s="122"/>
      <c r="J308" s="123">
        <f>ROUND(I308*H308,2)</f>
        <v>0</v>
      </c>
      <c r="K308" s="119" t="s">
        <v>146</v>
      </c>
      <c r="L308" s="28"/>
      <c r="M308" s="124" t="s">
        <v>19</v>
      </c>
      <c r="N308" s="125" t="s">
        <v>40</v>
      </c>
      <c r="P308" s="126">
        <f>O308*H308</f>
        <v>0</v>
      </c>
      <c r="Q308" s="126">
        <v>0</v>
      </c>
      <c r="R308" s="126">
        <f>Q308*H308</f>
        <v>0</v>
      </c>
      <c r="S308" s="126">
        <v>0</v>
      </c>
      <c r="T308" s="127">
        <f>S308*H308</f>
        <v>0</v>
      </c>
      <c r="AR308" s="128" t="s">
        <v>147</v>
      </c>
      <c r="AT308" s="128" t="s">
        <v>142</v>
      </c>
      <c r="AU308" s="128" t="s">
        <v>77</v>
      </c>
      <c r="AY308" s="13" t="s">
        <v>141</v>
      </c>
      <c r="BE308" s="129">
        <f>IF(N308="základní",J308,0)</f>
        <v>0</v>
      </c>
      <c r="BF308" s="129">
        <f>IF(N308="snížená",J308,0)</f>
        <v>0</v>
      </c>
      <c r="BG308" s="129">
        <f>IF(N308="zákl. přenesená",J308,0)</f>
        <v>0</v>
      </c>
      <c r="BH308" s="129">
        <f>IF(N308="sníž. přenesená",J308,0)</f>
        <v>0</v>
      </c>
      <c r="BI308" s="129">
        <f>IF(N308="nulová",J308,0)</f>
        <v>0</v>
      </c>
      <c r="BJ308" s="13" t="s">
        <v>77</v>
      </c>
      <c r="BK308" s="129">
        <f>ROUND(I308*H308,2)</f>
        <v>0</v>
      </c>
      <c r="BL308" s="13" t="s">
        <v>147</v>
      </c>
      <c r="BM308" s="128" t="s">
        <v>673</v>
      </c>
    </row>
    <row r="309" spans="2:65" s="1" customFormat="1" ht="19.5">
      <c r="B309" s="28"/>
      <c r="D309" s="130" t="s">
        <v>148</v>
      </c>
      <c r="F309" s="131" t="s">
        <v>801</v>
      </c>
      <c r="I309" s="132"/>
      <c r="L309" s="28"/>
      <c r="M309" s="133"/>
      <c r="T309" s="49"/>
      <c r="AT309" s="13" t="s">
        <v>148</v>
      </c>
      <c r="AU309" s="13" t="s">
        <v>77</v>
      </c>
    </row>
    <row r="310" spans="2:65" s="1" customFormat="1" ht="19.5">
      <c r="B310" s="28"/>
      <c r="D310" s="130" t="s">
        <v>150</v>
      </c>
      <c r="F310" s="134" t="s">
        <v>802</v>
      </c>
      <c r="I310" s="132"/>
      <c r="L310" s="28"/>
      <c r="M310" s="133"/>
      <c r="T310" s="49"/>
      <c r="AT310" s="13" t="s">
        <v>150</v>
      </c>
      <c r="AU310" s="13" t="s">
        <v>77</v>
      </c>
    </row>
    <row r="311" spans="2:65" s="1" customFormat="1" ht="29.25">
      <c r="B311" s="28"/>
      <c r="D311" s="130" t="s">
        <v>152</v>
      </c>
      <c r="F311" s="134" t="s">
        <v>803</v>
      </c>
      <c r="I311" s="132"/>
      <c r="L311" s="28"/>
      <c r="M311" s="133"/>
      <c r="T311" s="49"/>
      <c r="AT311" s="13" t="s">
        <v>152</v>
      </c>
      <c r="AU311" s="13" t="s">
        <v>77</v>
      </c>
    </row>
    <row r="312" spans="2:65" s="1" customFormat="1" ht="16.5" customHeight="1">
      <c r="B312" s="28"/>
      <c r="C312" s="117" t="s">
        <v>703</v>
      </c>
      <c r="D312" s="117" t="s">
        <v>142</v>
      </c>
      <c r="E312" s="118" t="s">
        <v>804</v>
      </c>
      <c r="F312" s="119" t="s">
        <v>805</v>
      </c>
      <c r="G312" s="120" t="s">
        <v>258</v>
      </c>
      <c r="H312" s="121">
        <v>23.128</v>
      </c>
      <c r="I312" s="122"/>
      <c r="J312" s="123">
        <f>ROUND(I312*H312,2)</f>
        <v>0</v>
      </c>
      <c r="K312" s="119" t="s">
        <v>146</v>
      </c>
      <c r="L312" s="28"/>
      <c r="M312" s="124" t="s">
        <v>19</v>
      </c>
      <c r="N312" s="125" t="s">
        <v>40</v>
      </c>
      <c r="P312" s="126">
        <f>O312*H312</f>
        <v>0</v>
      </c>
      <c r="Q312" s="126">
        <v>0</v>
      </c>
      <c r="R312" s="126">
        <f>Q312*H312</f>
        <v>0</v>
      </c>
      <c r="S312" s="126">
        <v>0</v>
      </c>
      <c r="T312" s="127">
        <f>S312*H312</f>
        <v>0</v>
      </c>
      <c r="AR312" s="128" t="s">
        <v>147</v>
      </c>
      <c r="AT312" s="128" t="s">
        <v>142</v>
      </c>
      <c r="AU312" s="128" t="s">
        <v>77</v>
      </c>
      <c r="AY312" s="13" t="s">
        <v>141</v>
      </c>
      <c r="BE312" s="129">
        <f>IF(N312="základní",J312,0)</f>
        <v>0</v>
      </c>
      <c r="BF312" s="129">
        <f>IF(N312="snížená",J312,0)</f>
        <v>0</v>
      </c>
      <c r="BG312" s="129">
        <f>IF(N312="zákl. přenesená",J312,0)</f>
        <v>0</v>
      </c>
      <c r="BH312" s="129">
        <f>IF(N312="sníž. přenesená",J312,0)</f>
        <v>0</v>
      </c>
      <c r="BI312" s="129">
        <f>IF(N312="nulová",J312,0)</f>
        <v>0</v>
      </c>
      <c r="BJ312" s="13" t="s">
        <v>77</v>
      </c>
      <c r="BK312" s="129">
        <f>ROUND(I312*H312,2)</f>
        <v>0</v>
      </c>
      <c r="BL312" s="13" t="s">
        <v>147</v>
      </c>
      <c r="BM312" s="128" t="s">
        <v>677</v>
      </c>
    </row>
    <row r="313" spans="2:65" s="1" customFormat="1" ht="11.25">
      <c r="B313" s="28"/>
      <c r="D313" s="130" t="s">
        <v>148</v>
      </c>
      <c r="F313" s="131" t="s">
        <v>807</v>
      </c>
      <c r="I313" s="132"/>
      <c r="L313" s="28"/>
      <c r="M313" s="133"/>
      <c r="T313" s="49"/>
      <c r="AT313" s="13" t="s">
        <v>148</v>
      </c>
      <c r="AU313" s="13" t="s">
        <v>77</v>
      </c>
    </row>
    <row r="314" spans="2:65" s="1" customFormat="1" ht="19.5">
      <c r="B314" s="28"/>
      <c r="D314" s="130" t="s">
        <v>150</v>
      </c>
      <c r="F314" s="134" t="s">
        <v>802</v>
      </c>
      <c r="I314" s="132"/>
      <c r="L314" s="28"/>
      <c r="M314" s="133"/>
      <c r="T314" s="49"/>
      <c r="AT314" s="13" t="s">
        <v>150</v>
      </c>
      <c r="AU314" s="13" t="s">
        <v>77</v>
      </c>
    </row>
    <row r="315" spans="2:65" s="1" customFormat="1" ht="29.25">
      <c r="B315" s="28"/>
      <c r="D315" s="130" t="s">
        <v>152</v>
      </c>
      <c r="F315" s="134" t="s">
        <v>808</v>
      </c>
      <c r="I315" s="132"/>
      <c r="L315" s="28"/>
      <c r="M315" s="133"/>
      <c r="T315" s="49"/>
      <c r="AT315" s="13" t="s">
        <v>152</v>
      </c>
      <c r="AU315" s="13" t="s">
        <v>77</v>
      </c>
    </row>
    <row r="316" spans="2:65" s="1" customFormat="1" ht="16.5" customHeight="1">
      <c r="B316" s="28"/>
      <c r="C316" s="117" t="s">
        <v>358</v>
      </c>
      <c r="D316" s="117" t="s">
        <v>142</v>
      </c>
      <c r="E316" s="118" t="s">
        <v>810</v>
      </c>
      <c r="F316" s="119" t="s">
        <v>811</v>
      </c>
      <c r="G316" s="120" t="s">
        <v>258</v>
      </c>
      <c r="H316" s="121">
        <v>101</v>
      </c>
      <c r="I316" s="122"/>
      <c r="J316" s="123">
        <f>ROUND(I316*H316,2)</f>
        <v>0</v>
      </c>
      <c r="K316" s="119" t="s">
        <v>146</v>
      </c>
      <c r="L316" s="28"/>
      <c r="M316" s="124" t="s">
        <v>19</v>
      </c>
      <c r="N316" s="125" t="s">
        <v>40</v>
      </c>
      <c r="P316" s="126">
        <f>O316*H316</f>
        <v>0</v>
      </c>
      <c r="Q316" s="126">
        <v>0</v>
      </c>
      <c r="R316" s="126">
        <f>Q316*H316</f>
        <v>0</v>
      </c>
      <c r="S316" s="126">
        <v>0</v>
      </c>
      <c r="T316" s="127">
        <f>S316*H316</f>
        <v>0</v>
      </c>
      <c r="AR316" s="128" t="s">
        <v>147</v>
      </c>
      <c r="AT316" s="128" t="s">
        <v>142</v>
      </c>
      <c r="AU316" s="128" t="s">
        <v>77</v>
      </c>
      <c r="AY316" s="13" t="s">
        <v>141</v>
      </c>
      <c r="BE316" s="129">
        <f>IF(N316="základní",J316,0)</f>
        <v>0</v>
      </c>
      <c r="BF316" s="129">
        <f>IF(N316="snížená",J316,0)</f>
        <v>0</v>
      </c>
      <c r="BG316" s="129">
        <f>IF(N316="zákl. přenesená",J316,0)</f>
        <v>0</v>
      </c>
      <c r="BH316" s="129">
        <f>IF(N316="sníž. přenesená",J316,0)</f>
        <v>0</v>
      </c>
      <c r="BI316" s="129">
        <f>IF(N316="nulová",J316,0)</f>
        <v>0</v>
      </c>
      <c r="BJ316" s="13" t="s">
        <v>77</v>
      </c>
      <c r="BK316" s="129">
        <f>ROUND(I316*H316,2)</f>
        <v>0</v>
      </c>
      <c r="BL316" s="13" t="s">
        <v>147</v>
      </c>
      <c r="BM316" s="128" t="s">
        <v>683</v>
      </c>
    </row>
    <row r="317" spans="2:65" s="1" customFormat="1" ht="19.5">
      <c r="B317" s="28"/>
      <c r="D317" s="130" t="s">
        <v>148</v>
      </c>
      <c r="F317" s="131" t="s">
        <v>813</v>
      </c>
      <c r="I317" s="132"/>
      <c r="L317" s="28"/>
      <c r="M317" s="133"/>
      <c r="T317" s="49"/>
      <c r="AT317" s="13" t="s">
        <v>148</v>
      </c>
      <c r="AU317" s="13" t="s">
        <v>77</v>
      </c>
    </row>
    <row r="318" spans="2:65" s="1" customFormat="1" ht="29.25">
      <c r="B318" s="28"/>
      <c r="D318" s="130" t="s">
        <v>150</v>
      </c>
      <c r="F318" s="134" t="s">
        <v>814</v>
      </c>
      <c r="I318" s="132"/>
      <c r="L318" s="28"/>
      <c r="M318" s="133"/>
      <c r="T318" s="49"/>
      <c r="AT318" s="13" t="s">
        <v>150</v>
      </c>
      <c r="AU318" s="13" t="s">
        <v>77</v>
      </c>
    </row>
    <row r="319" spans="2:65" s="1" customFormat="1" ht="29.25">
      <c r="B319" s="28"/>
      <c r="D319" s="130" t="s">
        <v>152</v>
      </c>
      <c r="F319" s="134" t="s">
        <v>1067</v>
      </c>
      <c r="I319" s="132"/>
      <c r="L319" s="28"/>
      <c r="M319" s="133"/>
      <c r="T319" s="49"/>
      <c r="AT319" s="13" t="s">
        <v>152</v>
      </c>
      <c r="AU319" s="13" t="s">
        <v>77</v>
      </c>
    </row>
    <row r="320" spans="2:65" s="1" customFormat="1" ht="16.5" customHeight="1">
      <c r="B320" s="28"/>
      <c r="C320" s="117" t="s">
        <v>717</v>
      </c>
      <c r="D320" s="117" t="s">
        <v>142</v>
      </c>
      <c r="E320" s="118" t="s">
        <v>816</v>
      </c>
      <c r="F320" s="119" t="s">
        <v>817</v>
      </c>
      <c r="G320" s="120" t="s">
        <v>174</v>
      </c>
      <c r="H320" s="121">
        <v>133</v>
      </c>
      <c r="I320" s="122"/>
      <c r="J320" s="123">
        <f>ROUND(I320*H320,2)</f>
        <v>0</v>
      </c>
      <c r="K320" s="119" t="s">
        <v>146</v>
      </c>
      <c r="L320" s="28"/>
      <c r="M320" s="124" t="s">
        <v>19</v>
      </c>
      <c r="N320" s="125" t="s">
        <v>40</v>
      </c>
      <c r="P320" s="126">
        <f>O320*H320</f>
        <v>0</v>
      </c>
      <c r="Q320" s="126">
        <v>0</v>
      </c>
      <c r="R320" s="126">
        <f>Q320*H320</f>
        <v>0</v>
      </c>
      <c r="S320" s="126">
        <v>0</v>
      </c>
      <c r="T320" s="127">
        <f>S320*H320</f>
        <v>0</v>
      </c>
      <c r="AR320" s="128" t="s">
        <v>147</v>
      </c>
      <c r="AT320" s="128" t="s">
        <v>142</v>
      </c>
      <c r="AU320" s="128" t="s">
        <v>77</v>
      </c>
      <c r="AY320" s="13" t="s">
        <v>141</v>
      </c>
      <c r="BE320" s="129">
        <f>IF(N320="základní",J320,0)</f>
        <v>0</v>
      </c>
      <c r="BF320" s="129">
        <f>IF(N320="snížená",J320,0)</f>
        <v>0</v>
      </c>
      <c r="BG320" s="129">
        <f>IF(N320="zákl. přenesená",J320,0)</f>
        <v>0</v>
      </c>
      <c r="BH320" s="129">
        <f>IF(N320="sníž. přenesená",J320,0)</f>
        <v>0</v>
      </c>
      <c r="BI320" s="129">
        <f>IF(N320="nulová",J320,0)</f>
        <v>0</v>
      </c>
      <c r="BJ320" s="13" t="s">
        <v>77</v>
      </c>
      <c r="BK320" s="129">
        <f>ROUND(I320*H320,2)</f>
        <v>0</v>
      </c>
      <c r="BL320" s="13" t="s">
        <v>147</v>
      </c>
      <c r="BM320" s="128" t="s">
        <v>689</v>
      </c>
    </row>
    <row r="321" spans="2:65" s="1" customFormat="1" ht="19.5">
      <c r="B321" s="28"/>
      <c r="D321" s="130" t="s">
        <v>148</v>
      </c>
      <c r="F321" s="131" t="s">
        <v>819</v>
      </c>
      <c r="I321" s="132"/>
      <c r="L321" s="28"/>
      <c r="M321" s="133"/>
      <c r="T321" s="49"/>
      <c r="AT321" s="13" t="s">
        <v>148</v>
      </c>
      <c r="AU321" s="13" t="s">
        <v>77</v>
      </c>
    </row>
    <row r="322" spans="2:65" s="1" customFormat="1" ht="29.25">
      <c r="B322" s="28"/>
      <c r="D322" s="130" t="s">
        <v>150</v>
      </c>
      <c r="F322" s="134" t="s">
        <v>820</v>
      </c>
      <c r="I322" s="132"/>
      <c r="L322" s="28"/>
      <c r="M322" s="133"/>
      <c r="T322" s="49"/>
      <c r="AT322" s="13" t="s">
        <v>150</v>
      </c>
      <c r="AU322" s="13" t="s">
        <v>77</v>
      </c>
    </row>
    <row r="323" spans="2:65" s="1" customFormat="1" ht="29.25">
      <c r="B323" s="28"/>
      <c r="D323" s="130" t="s">
        <v>152</v>
      </c>
      <c r="F323" s="134" t="s">
        <v>1098</v>
      </c>
      <c r="I323" s="132"/>
      <c r="L323" s="28"/>
      <c r="M323" s="133"/>
      <c r="T323" s="49"/>
      <c r="AT323" s="13" t="s">
        <v>152</v>
      </c>
      <c r="AU323" s="13" t="s">
        <v>77</v>
      </c>
    </row>
    <row r="324" spans="2:65" s="1" customFormat="1" ht="16.5" customHeight="1">
      <c r="B324" s="28"/>
      <c r="C324" s="117" t="s">
        <v>362</v>
      </c>
      <c r="D324" s="117" t="s">
        <v>142</v>
      </c>
      <c r="E324" s="118" t="s">
        <v>823</v>
      </c>
      <c r="F324" s="119" t="s">
        <v>824</v>
      </c>
      <c r="G324" s="120" t="s">
        <v>243</v>
      </c>
      <c r="H324" s="121">
        <v>2</v>
      </c>
      <c r="I324" s="122"/>
      <c r="J324" s="123">
        <f>ROUND(I324*H324,2)</f>
        <v>0</v>
      </c>
      <c r="K324" s="119" t="s">
        <v>19</v>
      </c>
      <c r="L324" s="28"/>
      <c r="M324" s="124" t="s">
        <v>19</v>
      </c>
      <c r="N324" s="125" t="s">
        <v>40</v>
      </c>
      <c r="P324" s="126">
        <f>O324*H324</f>
        <v>0</v>
      </c>
      <c r="Q324" s="126">
        <v>0</v>
      </c>
      <c r="R324" s="126">
        <f>Q324*H324</f>
        <v>0</v>
      </c>
      <c r="S324" s="126">
        <v>0</v>
      </c>
      <c r="T324" s="127">
        <f>S324*H324</f>
        <v>0</v>
      </c>
      <c r="AR324" s="128" t="s">
        <v>147</v>
      </c>
      <c r="AT324" s="128" t="s">
        <v>142</v>
      </c>
      <c r="AU324" s="128" t="s">
        <v>77</v>
      </c>
      <c r="AY324" s="13" t="s">
        <v>141</v>
      </c>
      <c r="BE324" s="129">
        <f>IF(N324="základní",J324,0)</f>
        <v>0</v>
      </c>
      <c r="BF324" s="129">
        <f>IF(N324="snížená",J324,0)</f>
        <v>0</v>
      </c>
      <c r="BG324" s="129">
        <f>IF(N324="zákl. přenesená",J324,0)</f>
        <v>0</v>
      </c>
      <c r="BH324" s="129">
        <f>IF(N324="sníž. přenesená",J324,0)</f>
        <v>0</v>
      </c>
      <c r="BI324" s="129">
        <f>IF(N324="nulová",J324,0)</f>
        <v>0</v>
      </c>
      <c r="BJ324" s="13" t="s">
        <v>77</v>
      </c>
      <c r="BK324" s="129">
        <f>ROUND(I324*H324,2)</f>
        <v>0</v>
      </c>
      <c r="BL324" s="13" t="s">
        <v>147</v>
      </c>
      <c r="BM324" s="128" t="s">
        <v>695</v>
      </c>
    </row>
    <row r="325" spans="2:65" s="1" customFormat="1" ht="11.25">
      <c r="B325" s="28"/>
      <c r="D325" s="130" t="s">
        <v>148</v>
      </c>
      <c r="F325" s="131" t="s">
        <v>824</v>
      </c>
      <c r="I325" s="132"/>
      <c r="L325" s="28"/>
      <c r="M325" s="133"/>
      <c r="T325" s="49"/>
      <c r="AT325" s="13" t="s">
        <v>148</v>
      </c>
      <c r="AU325" s="13" t="s">
        <v>77</v>
      </c>
    </row>
    <row r="326" spans="2:65" s="1" customFormat="1" ht="29.25">
      <c r="B326" s="28"/>
      <c r="D326" s="130" t="s">
        <v>152</v>
      </c>
      <c r="F326" s="134" t="s">
        <v>1099</v>
      </c>
      <c r="I326" s="132"/>
      <c r="L326" s="28"/>
      <c r="M326" s="133"/>
      <c r="T326" s="49"/>
      <c r="AT326" s="13" t="s">
        <v>152</v>
      </c>
      <c r="AU326" s="13" t="s">
        <v>77</v>
      </c>
    </row>
    <row r="327" spans="2:65" s="1" customFormat="1" ht="16.5" customHeight="1">
      <c r="B327" s="28"/>
      <c r="C327" s="117" t="s">
        <v>728</v>
      </c>
      <c r="D327" s="117" t="s">
        <v>142</v>
      </c>
      <c r="E327" s="118" t="s">
        <v>827</v>
      </c>
      <c r="F327" s="119" t="s">
        <v>828</v>
      </c>
      <c r="G327" s="120" t="s">
        <v>243</v>
      </c>
      <c r="H327" s="121">
        <v>2</v>
      </c>
      <c r="I327" s="122"/>
      <c r="J327" s="123">
        <f>ROUND(I327*H327,2)</f>
        <v>0</v>
      </c>
      <c r="K327" s="119" t="s">
        <v>19</v>
      </c>
      <c r="L327" s="28"/>
      <c r="M327" s="124" t="s">
        <v>19</v>
      </c>
      <c r="N327" s="125" t="s">
        <v>40</v>
      </c>
      <c r="P327" s="126">
        <f>O327*H327</f>
        <v>0</v>
      </c>
      <c r="Q327" s="126">
        <v>0</v>
      </c>
      <c r="R327" s="126">
        <f>Q327*H327</f>
        <v>0</v>
      </c>
      <c r="S327" s="126">
        <v>0</v>
      </c>
      <c r="T327" s="127">
        <f>S327*H327</f>
        <v>0</v>
      </c>
      <c r="AR327" s="128" t="s">
        <v>147</v>
      </c>
      <c r="AT327" s="128" t="s">
        <v>142</v>
      </c>
      <c r="AU327" s="128" t="s">
        <v>77</v>
      </c>
      <c r="AY327" s="13" t="s">
        <v>141</v>
      </c>
      <c r="BE327" s="129">
        <f>IF(N327="základní",J327,0)</f>
        <v>0</v>
      </c>
      <c r="BF327" s="129">
        <f>IF(N327="snížená",J327,0)</f>
        <v>0</v>
      </c>
      <c r="BG327" s="129">
        <f>IF(N327="zákl. přenesená",J327,0)</f>
        <v>0</v>
      </c>
      <c r="BH327" s="129">
        <f>IF(N327="sníž. přenesená",J327,0)</f>
        <v>0</v>
      </c>
      <c r="BI327" s="129">
        <f>IF(N327="nulová",J327,0)</f>
        <v>0</v>
      </c>
      <c r="BJ327" s="13" t="s">
        <v>77</v>
      </c>
      <c r="BK327" s="129">
        <f>ROUND(I327*H327,2)</f>
        <v>0</v>
      </c>
      <c r="BL327" s="13" t="s">
        <v>147</v>
      </c>
      <c r="BM327" s="128" t="s">
        <v>701</v>
      </c>
    </row>
    <row r="328" spans="2:65" s="1" customFormat="1" ht="11.25">
      <c r="B328" s="28"/>
      <c r="D328" s="130" t="s">
        <v>148</v>
      </c>
      <c r="F328" s="131" t="s">
        <v>828</v>
      </c>
      <c r="I328" s="132"/>
      <c r="L328" s="28"/>
      <c r="M328" s="133"/>
      <c r="T328" s="49"/>
      <c r="AT328" s="13" t="s">
        <v>148</v>
      </c>
      <c r="AU328" s="13" t="s">
        <v>77</v>
      </c>
    </row>
    <row r="329" spans="2:65" s="1" customFormat="1" ht="29.25">
      <c r="B329" s="28"/>
      <c r="D329" s="130" t="s">
        <v>152</v>
      </c>
      <c r="F329" s="134" t="s">
        <v>1099</v>
      </c>
      <c r="I329" s="132"/>
      <c r="L329" s="28"/>
      <c r="M329" s="133"/>
      <c r="T329" s="49"/>
      <c r="AT329" s="13" t="s">
        <v>152</v>
      </c>
      <c r="AU329" s="13" t="s">
        <v>77</v>
      </c>
    </row>
    <row r="330" spans="2:65" s="1" customFormat="1" ht="16.5" customHeight="1">
      <c r="B330" s="28"/>
      <c r="C330" s="117" t="s">
        <v>366</v>
      </c>
      <c r="D330" s="117" t="s">
        <v>142</v>
      </c>
      <c r="E330" s="118" t="s">
        <v>831</v>
      </c>
      <c r="F330" s="119" t="s">
        <v>832</v>
      </c>
      <c r="G330" s="120" t="s">
        <v>243</v>
      </c>
      <c r="H330" s="121">
        <v>6</v>
      </c>
      <c r="I330" s="122"/>
      <c r="J330" s="123">
        <f>ROUND(I330*H330,2)</f>
        <v>0</v>
      </c>
      <c r="K330" s="119" t="s">
        <v>19</v>
      </c>
      <c r="L330" s="28"/>
      <c r="M330" s="124" t="s">
        <v>19</v>
      </c>
      <c r="N330" s="125" t="s">
        <v>40</v>
      </c>
      <c r="P330" s="126">
        <f>O330*H330</f>
        <v>0</v>
      </c>
      <c r="Q330" s="126">
        <v>0</v>
      </c>
      <c r="R330" s="126">
        <f>Q330*H330</f>
        <v>0</v>
      </c>
      <c r="S330" s="126">
        <v>0</v>
      </c>
      <c r="T330" s="127">
        <f>S330*H330</f>
        <v>0</v>
      </c>
      <c r="AR330" s="128" t="s">
        <v>147</v>
      </c>
      <c r="AT330" s="128" t="s">
        <v>142</v>
      </c>
      <c r="AU330" s="128" t="s">
        <v>77</v>
      </c>
      <c r="AY330" s="13" t="s">
        <v>141</v>
      </c>
      <c r="BE330" s="129">
        <f>IF(N330="základní",J330,0)</f>
        <v>0</v>
      </c>
      <c r="BF330" s="129">
        <f>IF(N330="snížená",J330,0)</f>
        <v>0</v>
      </c>
      <c r="BG330" s="129">
        <f>IF(N330="zákl. přenesená",J330,0)</f>
        <v>0</v>
      </c>
      <c r="BH330" s="129">
        <f>IF(N330="sníž. přenesená",J330,0)</f>
        <v>0</v>
      </c>
      <c r="BI330" s="129">
        <f>IF(N330="nulová",J330,0)</f>
        <v>0</v>
      </c>
      <c r="BJ330" s="13" t="s">
        <v>77</v>
      </c>
      <c r="BK330" s="129">
        <f>ROUND(I330*H330,2)</f>
        <v>0</v>
      </c>
      <c r="BL330" s="13" t="s">
        <v>147</v>
      </c>
      <c r="BM330" s="128" t="s">
        <v>707</v>
      </c>
    </row>
    <row r="331" spans="2:65" s="1" customFormat="1" ht="11.25">
      <c r="B331" s="28"/>
      <c r="D331" s="130" t="s">
        <v>148</v>
      </c>
      <c r="F331" s="131" t="s">
        <v>832</v>
      </c>
      <c r="I331" s="132"/>
      <c r="L331" s="28"/>
      <c r="M331" s="133"/>
      <c r="T331" s="49"/>
      <c r="AT331" s="13" t="s">
        <v>148</v>
      </c>
      <c r="AU331" s="13" t="s">
        <v>77</v>
      </c>
    </row>
    <row r="332" spans="2:65" s="1" customFormat="1" ht="29.25">
      <c r="B332" s="28"/>
      <c r="D332" s="130" t="s">
        <v>152</v>
      </c>
      <c r="F332" s="134" t="s">
        <v>1067</v>
      </c>
      <c r="I332" s="132"/>
      <c r="L332" s="28"/>
      <c r="M332" s="133"/>
      <c r="T332" s="49"/>
      <c r="AT332" s="13" t="s">
        <v>152</v>
      </c>
      <c r="AU332" s="13" t="s">
        <v>77</v>
      </c>
    </row>
    <row r="333" spans="2:65" s="1" customFormat="1" ht="16.5" customHeight="1">
      <c r="B333" s="28"/>
      <c r="C333" s="117" t="s">
        <v>738</v>
      </c>
      <c r="D333" s="117" t="s">
        <v>142</v>
      </c>
      <c r="E333" s="118" t="s">
        <v>229</v>
      </c>
      <c r="F333" s="119" t="s">
        <v>834</v>
      </c>
      <c r="G333" s="120" t="s">
        <v>243</v>
      </c>
      <c r="H333" s="121">
        <v>3</v>
      </c>
      <c r="I333" s="122"/>
      <c r="J333" s="123">
        <f>ROUND(I333*H333,2)</f>
        <v>0</v>
      </c>
      <c r="K333" s="119" t="s">
        <v>542</v>
      </c>
      <c r="L333" s="28"/>
      <c r="M333" s="124" t="s">
        <v>19</v>
      </c>
      <c r="N333" s="125" t="s">
        <v>40</v>
      </c>
      <c r="P333" s="126">
        <f>O333*H333</f>
        <v>0</v>
      </c>
      <c r="Q333" s="126">
        <v>0</v>
      </c>
      <c r="R333" s="126">
        <f>Q333*H333</f>
        <v>0</v>
      </c>
      <c r="S333" s="126">
        <v>0</v>
      </c>
      <c r="T333" s="127">
        <f>S333*H333</f>
        <v>0</v>
      </c>
      <c r="AR333" s="128" t="s">
        <v>147</v>
      </c>
      <c r="AT333" s="128" t="s">
        <v>142</v>
      </c>
      <c r="AU333" s="128" t="s">
        <v>77</v>
      </c>
      <c r="AY333" s="13" t="s">
        <v>141</v>
      </c>
      <c r="BE333" s="129">
        <f>IF(N333="základní",J333,0)</f>
        <v>0</v>
      </c>
      <c r="BF333" s="129">
        <f>IF(N333="snížená",J333,0)</f>
        <v>0</v>
      </c>
      <c r="BG333" s="129">
        <f>IF(N333="zákl. přenesená",J333,0)</f>
        <v>0</v>
      </c>
      <c r="BH333" s="129">
        <f>IF(N333="sníž. přenesená",J333,0)</f>
        <v>0</v>
      </c>
      <c r="BI333" s="129">
        <f>IF(N333="nulová",J333,0)</f>
        <v>0</v>
      </c>
      <c r="BJ333" s="13" t="s">
        <v>77</v>
      </c>
      <c r="BK333" s="129">
        <f>ROUND(I333*H333,2)</f>
        <v>0</v>
      </c>
      <c r="BL333" s="13" t="s">
        <v>147</v>
      </c>
      <c r="BM333" s="128" t="s">
        <v>713</v>
      </c>
    </row>
    <row r="334" spans="2:65" s="1" customFormat="1" ht="11.25">
      <c r="B334" s="28"/>
      <c r="D334" s="130" t="s">
        <v>148</v>
      </c>
      <c r="F334" s="131" t="s">
        <v>834</v>
      </c>
      <c r="I334" s="132"/>
      <c r="L334" s="28"/>
      <c r="M334" s="133"/>
      <c r="T334" s="49"/>
      <c r="AT334" s="13" t="s">
        <v>148</v>
      </c>
      <c r="AU334" s="13" t="s">
        <v>77</v>
      </c>
    </row>
    <row r="335" spans="2:65" s="1" customFormat="1" ht="29.25">
      <c r="B335" s="28"/>
      <c r="D335" s="130" t="s">
        <v>152</v>
      </c>
      <c r="F335" s="134" t="s">
        <v>1100</v>
      </c>
      <c r="I335" s="132"/>
      <c r="L335" s="28"/>
      <c r="M335" s="133"/>
      <c r="T335" s="49"/>
      <c r="AT335" s="13" t="s">
        <v>152</v>
      </c>
      <c r="AU335" s="13" t="s">
        <v>77</v>
      </c>
    </row>
    <row r="336" spans="2:65" s="1" customFormat="1" ht="16.5" customHeight="1">
      <c r="B336" s="28"/>
      <c r="C336" s="117" t="s">
        <v>370</v>
      </c>
      <c r="D336" s="117" t="s">
        <v>142</v>
      </c>
      <c r="E336" s="118" t="s">
        <v>1101</v>
      </c>
      <c r="F336" s="119" t="s">
        <v>1102</v>
      </c>
      <c r="G336" s="120" t="s">
        <v>174</v>
      </c>
      <c r="H336" s="121">
        <v>4.5999999999999996</v>
      </c>
      <c r="I336" s="122"/>
      <c r="J336" s="123">
        <f>ROUND(I336*H336,2)</f>
        <v>0</v>
      </c>
      <c r="K336" s="119" t="s">
        <v>19</v>
      </c>
      <c r="L336" s="28"/>
      <c r="M336" s="124" t="s">
        <v>19</v>
      </c>
      <c r="N336" s="125" t="s">
        <v>40</v>
      </c>
      <c r="P336" s="126">
        <f>O336*H336</f>
        <v>0</v>
      </c>
      <c r="Q336" s="126">
        <v>0</v>
      </c>
      <c r="R336" s="126">
        <f>Q336*H336</f>
        <v>0</v>
      </c>
      <c r="S336" s="126">
        <v>0</v>
      </c>
      <c r="T336" s="127">
        <f>S336*H336</f>
        <v>0</v>
      </c>
      <c r="AR336" s="128" t="s">
        <v>147</v>
      </c>
      <c r="AT336" s="128" t="s">
        <v>142</v>
      </c>
      <c r="AU336" s="128" t="s">
        <v>77</v>
      </c>
      <c r="AY336" s="13" t="s">
        <v>141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3" t="s">
        <v>77</v>
      </c>
      <c r="BK336" s="129">
        <f>ROUND(I336*H336,2)</f>
        <v>0</v>
      </c>
      <c r="BL336" s="13" t="s">
        <v>147</v>
      </c>
      <c r="BM336" s="128" t="s">
        <v>1103</v>
      </c>
    </row>
    <row r="337" spans="2:65" s="1" customFormat="1" ht="11.25">
      <c r="B337" s="28"/>
      <c r="D337" s="130" t="s">
        <v>148</v>
      </c>
      <c r="F337" s="131" t="s">
        <v>1102</v>
      </c>
      <c r="I337" s="132"/>
      <c r="L337" s="28"/>
      <c r="M337" s="133"/>
      <c r="T337" s="49"/>
      <c r="AT337" s="13" t="s">
        <v>148</v>
      </c>
      <c r="AU337" s="13" t="s">
        <v>77</v>
      </c>
    </row>
    <row r="338" spans="2:65" s="1" customFormat="1" ht="29.25">
      <c r="B338" s="28"/>
      <c r="D338" s="130" t="s">
        <v>152</v>
      </c>
      <c r="F338" s="134" t="s">
        <v>1075</v>
      </c>
      <c r="I338" s="132"/>
      <c r="L338" s="28"/>
      <c r="M338" s="133"/>
      <c r="T338" s="49"/>
      <c r="AT338" s="13" t="s">
        <v>152</v>
      </c>
      <c r="AU338" s="13" t="s">
        <v>77</v>
      </c>
    </row>
    <row r="339" spans="2:65" s="1" customFormat="1" ht="16.5" customHeight="1">
      <c r="B339" s="28"/>
      <c r="C339" s="117" t="s">
        <v>749</v>
      </c>
      <c r="D339" s="117" t="s">
        <v>142</v>
      </c>
      <c r="E339" s="118" t="s">
        <v>1104</v>
      </c>
      <c r="F339" s="119" t="s">
        <v>1105</v>
      </c>
      <c r="G339" s="120" t="s">
        <v>174</v>
      </c>
      <c r="H339" s="121">
        <v>8</v>
      </c>
      <c r="I339" s="122"/>
      <c r="J339" s="123">
        <f>ROUND(I339*H339,2)</f>
        <v>0</v>
      </c>
      <c r="K339" s="119" t="s">
        <v>146</v>
      </c>
      <c r="L339" s="28"/>
      <c r="M339" s="124" t="s">
        <v>19</v>
      </c>
      <c r="N339" s="125" t="s">
        <v>40</v>
      </c>
      <c r="P339" s="126">
        <f>O339*H339</f>
        <v>0</v>
      </c>
      <c r="Q339" s="126">
        <v>0</v>
      </c>
      <c r="R339" s="126">
        <f>Q339*H339</f>
        <v>0</v>
      </c>
      <c r="S339" s="126">
        <v>0</v>
      </c>
      <c r="T339" s="127">
        <f>S339*H339</f>
        <v>0</v>
      </c>
      <c r="AR339" s="128" t="s">
        <v>147</v>
      </c>
      <c r="AT339" s="128" t="s">
        <v>142</v>
      </c>
      <c r="AU339" s="128" t="s">
        <v>77</v>
      </c>
      <c r="AY339" s="13" t="s">
        <v>141</v>
      </c>
      <c r="BE339" s="129">
        <f>IF(N339="základní",J339,0)</f>
        <v>0</v>
      </c>
      <c r="BF339" s="129">
        <f>IF(N339="snížená",J339,0)</f>
        <v>0</v>
      </c>
      <c r="BG339" s="129">
        <f>IF(N339="zákl. přenesená",J339,0)</f>
        <v>0</v>
      </c>
      <c r="BH339" s="129">
        <f>IF(N339="sníž. přenesená",J339,0)</f>
        <v>0</v>
      </c>
      <c r="BI339" s="129">
        <f>IF(N339="nulová",J339,0)</f>
        <v>0</v>
      </c>
      <c r="BJ339" s="13" t="s">
        <v>77</v>
      </c>
      <c r="BK339" s="129">
        <f>ROUND(I339*H339,2)</f>
        <v>0</v>
      </c>
      <c r="BL339" s="13" t="s">
        <v>147</v>
      </c>
      <c r="BM339" s="128" t="s">
        <v>1106</v>
      </c>
    </row>
    <row r="340" spans="2:65" s="1" customFormat="1" ht="19.5">
      <c r="B340" s="28"/>
      <c r="D340" s="130" t="s">
        <v>148</v>
      </c>
      <c r="F340" s="131" t="s">
        <v>1107</v>
      </c>
      <c r="I340" s="132"/>
      <c r="L340" s="28"/>
      <c r="M340" s="133"/>
      <c r="T340" s="49"/>
      <c r="AT340" s="13" t="s">
        <v>148</v>
      </c>
      <c r="AU340" s="13" t="s">
        <v>77</v>
      </c>
    </row>
    <row r="341" spans="2:65" s="10" customFormat="1" ht="25.9" customHeight="1">
      <c r="B341" s="107"/>
      <c r="D341" s="108" t="s">
        <v>68</v>
      </c>
      <c r="E341" s="109" t="s">
        <v>160</v>
      </c>
      <c r="F341" s="109" t="s">
        <v>837</v>
      </c>
      <c r="I341" s="110"/>
      <c r="J341" s="111">
        <f>BK341</f>
        <v>0</v>
      </c>
      <c r="L341" s="107"/>
      <c r="M341" s="112"/>
      <c r="P341" s="113">
        <f>SUM(P342:P357)</f>
        <v>0</v>
      </c>
      <c r="R341" s="113">
        <f>SUM(R342:R357)</f>
        <v>0</v>
      </c>
      <c r="T341" s="114">
        <f>SUM(T342:T357)</f>
        <v>0</v>
      </c>
      <c r="AR341" s="108" t="s">
        <v>77</v>
      </c>
      <c r="AT341" s="115" t="s">
        <v>68</v>
      </c>
      <c r="AU341" s="115" t="s">
        <v>69</v>
      </c>
      <c r="AY341" s="108" t="s">
        <v>141</v>
      </c>
      <c r="BK341" s="116">
        <f>SUM(BK342:BK357)</f>
        <v>0</v>
      </c>
    </row>
    <row r="342" spans="2:65" s="1" customFormat="1" ht="16.5" customHeight="1">
      <c r="B342" s="28"/>
      <c r="C342" s="117" t="s">
        <v>374</v>
      </c>
      <c r="D342" s="117" t="s">
        <v>142</v>
      </c>
      <c r="E342" s="118" t="s">
        <v>839</v>
      </c>
      <c r="F342" s="119" t="s">
        <v>840</v>
      </c>
      <c r="G342" s="120" t="s">
        <v>258</v>
      </c>
      <c r="H342" s="121">
        <v>75.12</v>
      </c>
      <c r="I342" s="122"/>
      <c r="J342" s="123">
        <f>ROUND(I342*H342,2)</f>
        <v>0</v>
      </c>
      <c r="K342" s="119" t="s">
        <v>146</v>
      </c>
      <c r="L342" s="28"/>
      <c r="M342" s="124" t="s">
        <v>19</v>
      </c>
      <c r="N342" s="125" t="s">
        <v>40</v>
      </c>
      <c r="P342" s="126">
        <f>O342*H342</f>
        <v>0</v>
      </c>
      <c r="Q342" s="126">
        <v>0</v>
      </c>
      <c r="R342" s="126">
        <f>Q342*H342</f>
        <v>0</v>
      </c>
      <c r="S342" s="126">
        <v>0</v>
      </c>
      <c r="T342" s="127">
        <f>S342*H342</f>
        <v>0</v>
      </c>
      <c r="AR342" s="128" t="s">
        <v>147</v>
      </c>
      <c r="AT342" s="128" t="s">
        <v>142</v>
      </c>
      <c r="AU342" s="128" t="s">
        <v>77</v>
      </c>
      <c r="AY342" s="13" t="s">
        <v>141</v>
      </c>
      <c r="BE342" s="129">
        <f>IF(N342="základní",J342,0)</f>
        <v>0</v>
      </c>
      <c r="BF342" s="129">
        <f>IF(N342="snížená",J342,0)</f>
        <v>0</v>
      </c>
      <c r="BG342" s="129">
        <f>IF(N342="zákl. přenesená",J342,0)</f>
        <v>0</v>
      </c>
      <c r="BH342" s="129">
        <f>IF(N342="sníž. přenesená",J342,0)</f>
        <v>0</v>
      </c>
      <c r="BI342" s="129">
        <f>IF(N342="nulová",J342,0)</f>
        <v>0</v>
      </c>
      <c r="BJ342" s="13" t="s">
        <v>77</v>
      </c>
      <c r="BK342" s="129">
        <f>ROUND(I342*H342,2)</f>
        <v>0</v>
      </c>
      <c r="BL342" s="13" t="s">
        <v>147</v>
      </c>
      <c r="BM342" s="128" t="s">
        <v>725</v>
      </c>
    </row>
    <row r="343" spans="2:65" s="1" customFormat="1" ht="29.25">
      <c r="B343" s="28"/>
      <c r="D343" s="130" t="s">
        <v>148</v>
      </c>
      <c r="F343" s="131" t="s">
        <v>842</v>
      </c>
      <c r="I343" s="132"/>
      <c r="L343" s="28"/>
      <c r="M343" s="133"/>
      <c r="T343" s="49"/>
      <c r="AT343" s="13" t="s">
        <v>148</v>
      </c>
      <c r="AU343" s="13" t="s">
        <v>77</v>
      </c>
    </row>
    <row r="344" spans="2:65" s="1" customFormat="1" ht="39">
      <c r="B344" s="28"/>
      <c r="D344" s="130" t="s">
        <v>150</v>
      </c>
      <c r="F344" s="134" t="s">
        <v>843</v>
      </c>
      <c r="I344" s="132"/>
      <c r="L344" s="28"/>
      <c r="M344" s="133"/>
      <c r="T344" s="49"/>
      <c r="AT344" s="13" t="s">
        <v>150</v>
      </c>
      <c r="AU344" s="13" t="s">
        <v>77</v>
      </c>
    </row>
    <row r="345" spans="2:65" s="1" customFormat="1" ht="29.25">
      <c r="B345" s="28"/>
      <c r="D345" s="130" t="s">
        <v>152</v>
      </c>
      <c r="F345" s="134" t="s">
        <v>1108</v>
      </c>
      <c r="I345" s="132"/>
      <c r="L345" s="28"/>
      <c r="M345" s="133"/>
      <c r="T345" s="49"/>
      <c r="AT345" s="13" t="s">
        <v>152</v>
      </c>
      <c r="AU345" s="13" t="s">
        <v>77</v>
      </c>
    </row>
    <row r="346" spans="2:65" s="1" customFormat="1" ht="16.5" customHeight="1">
      <c r="B346" s="28"/>
      <c r="C346" s="117" t="s">
        <v>759</v>
      </c>
      <c r="D346" s="117" t="s">
        <v>142</v>
      </c>
      <c r="E346" s="118" t="s">
        <v>845</v>
      </c>
      <c r="F346" s="119" t="s">
        <v>846</v>
      </c>
      <c r="G346" s="120" t="s">
        <v>258</v>
      </c>
      <c r="H346" s="121">
        <v>899.99</v>
      </c>
      <c r="I346" s="122"/>
      <c r="J346" s="123">
        <f>ROUND(I346*H346,2)</f>
        <v>0</v>
      </c>
      <c r="K346" s="119" t="s">
        <v>146</v>
      </c>
      <c r="L346" s="28"/>
      <c r="M346" s="124" t="s">
        <v>19</v>
      </c>
      <c r="N346" s="125" t="s">
        <v>40</v>
      </c>
      <c r="P346" s="126">
        <f>O346*H346</f>
        <v>0</v>
      </c>
      <c r="Q346" s="126">
        <v>0</v>
      </c>
      <c r="R346" s="126">
        <f>Q346*H346</f>
        <v>0</v>
      </c>
      <c r="S346" s="126">
        <v>0</v>
      </c>
      <c r="T346" s="127">
        <f>S346*H346</f>
        <v>0</v>
      </c>
      <c r="AR346" s="128" t="s">
        <v>147</v>
      </c>
      <c r="AT346" s="128" t="s">
        <v>142</v>
      </c>
      <c r="AU346" s="128" t="s">
        <v>77</v>
      </c>
      <c r="AY346" s="13" t="s">
        <v>141</v>
      </c>
      <c r="BE346" s="129">
        <f>IF(N346="základní",J346,0)</f>
        <v>0</v>
      </c>
      <c r="BF346" s="129">
        <f>IF(N346="snížená",J346,0)</f>
        <v>0</v>
      </c>
      <c r="BG346" s="129">
        <f>IF(N346="zákl. přenesená",J346,0)</f>
        <v>0</v>
      </c>
      <c r="BH346" s="129">
        <f>IF(N346="sníž. přenesená",J346,0)</f>
        <v>0</v>
      </c>
      <c r="BI346" s="129">
        <f>IF(N346="nulová",J346,0)</f>
        <v>0</v>
      </c>
      <c r="BJ346" s="13" t="s">
        <v>77</v>
      </c>
      <c r="BK346" s="129">
        <f>ROUND(I346*H346,2)</f>
        <v>0</v>
      </c>
      <c r="BL346" s="13" t="s">
        <v>147</v>
      </c>
      <c r="BM346" s="128" t="s">
        <v>745</v>
      </c>
    </row>
    <row r="347" spans="2:65" s="1" customFormat="1" ht="29.25">
      <c r="B347" s="28"/>
      <c r="D347" s="130" t="s">
        <v>148</v>
      </c>
      <c r="F347" s="131" t="s">
        <v>848</v>
      </c>
      <c r="I347" s="132"/>
      <c r="L347" s="28"/>
      <c r="M347" s="133"/>
      <c r="T347" s="49"/>
      <c r="AT347" s="13" t="s">
        <v>148</v>
      </c>
      <c r="AU347" s="13" t="s">
        <v>77</v>
      </c>
    </row>
    <row r="348" spans="2:65" s="1" customFormat="1" ht="39">
      <c r="B348" s="28"/>
      <c r="D348" s="130" t="s">
        <v>150</v>
      </c>
      <c r="F348" s="134" t="s">
        <v>843</v>
      </c>
      <c r="I348" s="132"/>
      <c r="L348" s="28"/>
      <c r="M348" s="133"/>
      <c r="T348" s="49"/>
      <c r="AT348" s="13" t="s">
        <v>150</v>
      </c>
      <c r="AU348" s="13" t="s">
        <v>77</v>
      </c>
    </row>
    <row r="349" spans="2:65" s="1" customFormat="1" ht="29.25">
      <c r="B349" s="28"/>
      <c r="D349" s="130" t="s">
        <v>152</v>
      </c>
      <c r="F349" s="134" t="s">
        <v>849</v>
      </c>
      <c r="I349" s="132"/>
      <c r="L349" s="28"/>
      <c r="M349" s="133"/>
      <c r="T349" s="49"/>
      <c r="AT349" s="13" t="s">
        <v>152</v>
      </c>
      <c r="AU349" s="13" t="s">
        <v>77</v>
      </c>
    </row>
    <row r="350" spans="2:65" s="1" customFormat="1" ht="24.2" customHeight="1">
      <c r="B350" s="28"/>
      <c r="C350" s="117" t="s">
        <v>378</v>
      </c>
      <c r="D350" s="117" t="s">
        <v>142</v>
      </c>
      <c r="E350" s="118" t="s">
        <v>851</v>
      </c>
      <c r="F350" s="119" t="s">
        <v>852</v>
      </c>
      <c r="G350" s="120" t="s">
        <v>258</v>
      </c>
      <c r="H350" s="121">
        <v>3859.53</v>
      </c>
      <c r="I350" s="122"/>
      <c r="J350" s="123">
        <f>ROUND(I350*H350,2)</f>
        <v>0</v>
      </c>
      <c r="K350" s="119" t="s">
        <v>146</v>
      </c>
      <c r="L350" s="28"/>
      <c r="M350" s="124" t="s">
        <v>19</v>
      </c>
      <c r="N350" s="125" t="s">
        <v>40</v>
      </c>
      <c r="P350" s="126">
        <f>O350*H350</f>
        <v>0</v>
      </c>
      <c r="Q350" s="126">
        <v>0</v>
      </c>
      <c r="R350" s="126">
        <f>Q350*H350</f>
        <v>0</v>
      </c>
      <c r="S350" s="126">
        <v>0</v>
      </c>
      <c r="T350" s="127">
        <f>S350*H350</f>
        <v>0</v>
      </c>
      <c r="AR350" s="128" t="s">
        <v>147</v>
      </c>
      <c r="AT350" s="128" t="s">
        <v>142</v>
      </c>
      <c r="AU350" s="128" t="s">
        <v>77</v>
      </c>
      <c r="AY350" s="13" t="s">
        <v>141</v>
      </c>
      <c r="BE350" s="129">
        <f>IF(N350="základní",J350,0)</f>
        <v>0</v>
      </c>
      <c r="BF350" s="129">
        <f>IF(N350="snížená",J350,0)</f>
        <v>0</v>
      </c>
      <c r="BG350" s="129">
        <f>IF(N350="zákl. přenesená",J350,0)</f>
        <v>0</v>
      </c>
      <c r="BH350" s="129">
        <f>IF(N350="sníž. přenesená",J350,0)</f>
        <v>0</v>
      </c>
      <c r="BI350" s="129">
        <f>IF(N350="nulová",J350,0)</f>
        <v>0</v>
      </c>
      <c r="BJ350" s="13" t="s">
        <v>77</v>
      </c>
      <c r="BK350" s="129">
        <f>ROUND(I350*H350,2)</f>
        <v>0</v>
      </c>
      <c r="BL350" s="13" t="s">
        <v>147</v>
      </c>
      <c r="BM350" s="128" t="s">
        <v>1109</v>
      </c>
    </row>
    <row r="351" spans="2:65" s="1" customFormat="1" ht="29.25">
      <c r="B351" s="28"/>
      <c r="D351" s="130" t="s">
        <v>148</v>
      </c>
      <c r="F351" s="131" t="s">
        <v>854</v>
      </c>
      <c r="I351" s="132"/>
      <c r="L351" s="28"/>
      <c r="M351" s="133"/>
      <c r="T351" s="49"/>
      <c r="AT351" s="13" t="s">
        <v>148</v>
      </c>
      <c r="AU351" s="13" t="s">
        <v>77</v>
      </c>
    </row>
    <row r="352" spans="2:65" s="1" customFormat="1" ht="24.2" customHeight="1">
      <c r="B352" s="28"/>
      <c r="C352" s="117" t="s">
        <v>769</v>
      </c>
      <c r="D352" s="117" t="s">
        <v>142</v>
      </c>
      <c r="E352" s="118" t="s">
        <v>855</v>
      </c>
      <c r="F352" s="119" t="s">
        <v>856</v>
      </c>
      <c r="G352" s="120" t="s">
        <v>258</v>
      </c>
      <c r="H352" s="121">
        <v>6783.69</v>
      </c>
      <c r="I352" s="122"/>
      <c r="J352" s="123">
        <f>ROUND(I352*H352,2)</f>
        <v>0</v>
      </c>
      <c r="K352" s="119" t="s">
        <v>146</v>
      </c>
      <c r="L352" s="28"/>
      <c r="M352" s="124" t="s">
        <v>19</v>
      </c>
      <c r="N352" s="125" t="s">
        <v>40</v>
      </c>
      <c r="P352" s="126">
        <f>O352*H352</f>
        <v>0</v>
      </c>
      <c r="Q352" s="126">
        <v>0</v>
      </c>
      <c r="R352" s="126">
        <f>Q352*H352</f>
        <v>0</v>
      </c>
      <c r="S352" s="126">
        <v>0</v>
      </c>
      <c r="T352" s="127">
        <f>S352*H352</f>
        <v>0</v>
      </c>
      <c r="AR352" s="128" t="s">
        <v>147</v>
      </c>
      <c r="AT352" s="128" t="s">
        <v>142</v>
      </c>
      <c r="AU352" s="128" t="s">
        <v>77</v>
      </c>
      <c r="AY352" s="13" t="s">
        <v>141</v>
      </c>
      <c r="BE352" s="129">
        <f>IF(N352="základní",J352,0)</f>
        <v>0</v>
      </c>
      <c r="BF352" s="129">
        <f>IF(N352="snížená",J352,0)</f>
        <v>0</v>
      </c>
      <c r="BG352" s="129">
        <f>IF(N352="zákl. přenesená",J352,0)</f>
        <v>0</v>
      </c>
      <c r="BH352" s="129">
        <f>IF(N352="sníž. přenesená",J352,0)</f>
        <v>0</v>
      </c>
      <c r="BI352" s="129">
        <f>IF(N352="nulová",J352,0)</f>
        <v>0</v>
      </c>
      <c r="BJ352" s="13" t="s">
        <v>77</v>
      </c>
      <c r="BK352" s="129">
        <f>ROUND(I352*H352,2)</f>
        <v>0</v>
      </c>
      <c r="BL352" s="13" t="s">
        <v>147</v>
      </c>
      <c r="BM352" s="128" t="s">
        <v>1110</v>
      </c>
    </row>
    <row r="353" spans="2:65" s="1" customFormat="1" ht="29.25">
      <c r="B353" s="28"/>
      <c r="D353" s="130" t="s">
        <v>148</v>
      </c>
      <c r="F353" s="131" t="s">
        <v>858</v>
      </c>
      <c r="I353" s="132"/>
      <c r="L353" s="28"/>
      <c r="M353" s="133"/>
      <c r="T353" s="49"/>
      <c r="AT353" s="13" t="s">
        <v>148</v>
      </c>
      <c r="AU353" s="13" t="s">
        <v>77</v>
      </c>
    </row>
    <row r="354" spans="2:65" s="1" customFormat="1" ht="24.2" customHeight="1">
      <c r="B354" s="28"/>
      <c r="C354" s="117" t="s">
        <v>383</v>
      </c>
      <c r="D354" s="117" t="s">
        <v>142</v>
      </c>
      <c r="E354" s="118" t="s">
        <v>289</v>
      </c>
      <c r="F354" s="119" t="s">
        <v>290</v>
      </c>
      <c r="G354" s="120" t="s">
        <v>258</v>
      </c>
      <c r="H354" s="121">
        <v>187.12799999999999</v>
      </c>
      <c r="I354" s="122"/>
      <c r="J354" s="123">
        <f>ROUND(I354*H354,2)</f>
        <v>0</v>
      </c>
      <c r="K354" s="119" t="s">
        <v>146</v>
      </c>
      <c r="L354" s="28"/>
      <c r="M354" s="124" t="s">
        <v>19</v>
      </c>
      <c r="N354" s="125" t="s">
        <v>40</v>
      </c>
      <c r="P354" s="126">
        <f>O354*H354</f>
        <v>0</v>
      </c>
      <c r="Q354" s="126">
        <v>0</v>
      </c>
      <c r="R354" s="126">
        <f>Q354*H354</f>
        <v>0</v>
      </c>
      <c r="S354" s="126">
        <v>0</v>
      </c>
      <c r="T354" s="127">
        <f>S354*H354</f>
        <v>0</v>
      </c>
      <c r="AR354" s="128" t="s">
        <v>147</v>
      </c>
      <c r="AT354" s="128" t="s">
        <v>142</v>
      </c>
      <c r="AU354" s="128" t="s">
        <v>77</v>
      </c>
      <c r="AY354" s="13" t="s">
        <v>141</v>
      </c>
      <c r="BE354" s="129">
        <f>IF(N354="základní",J354,0)</f>
        <v>0</v>
      </c>
      <c r="BF354" s="129">
        <f>IF(N354="snížená",J354,0)</f>
        <v>0</v>
      </c>
      <c r="BG354" s="129">
        <f>IF(N354="zákl. přenesená",J354,0)</f>
        <v>0</v>
      </c>
      <c r="BH354" s="129">
        <f>IF(N354="sníž. přenesená",J354,0)</f>
        <v>0</v>
      </c>
      <c r="BI354" s="129">
        <f>IF(N354="nulová",J354,0)</f>
        <v>0</v>
      </c>
      <c r="BJ354" s="13" t="s">
        <v>77</v>
      </c>
      <c r="BK354" s="129">
        <f>ROUND(I354*H354,2)</f>
        <v>0</v>
      </c>
      <c r="BL354" s="13" t="s">
        <v>147</v>
      </c>
      <c r="BM354" s="128" t="s">
        <v>1111</v>
      </c>
    </row>
    <row r="355" spans="2:65" s="1" customFormat="1" ht="29.25">
      <c r="B355" s="28"/>
      <c r="D355" s="130" t="s">
        <v>148</v>
      </c>
      <c r="F355" s="131" t="s">
        <v>291</v>
      </c>
      <c r="I355" s="132"/>
      <c r="L355" s="28"/>
      <c r="M355" s="133"/>
      <c r="T355" s="49"/>
      <c r="AT355" s="13" t="s">
        <v>148</v>
      </c>
      <c r="AU355" s="13" t="s">
        <v>77</v>
      </c>
    </row>
    <row r="356" spans="2:65" s="1" customFormat="1" ht="33" customHeight="1">
      <c r="B356" s="28"/>
      <c r="C356" s="117" t="s">
        <v>781</v>
      </c>
      <c r="D356" s="117" t="s">
        <v>142</v>
      </c>
      <c r="E356" s="118" t="s">
        <v>861</v>
      </c>
      <c r="F356" s="119" t="s">
        <v>862</v>
      </c>
      <c r="G356" s="120" t="s">
        <v>258</v>
      </c>
      <c r="H356" s="121">
        <v>4503.5119999999997</v>
      </c>
      <c r="I356" s="122"/>
      <c r="J356" s="123">
        <f>ROUND(I356*H356,2)</f>
        <v>0</v>
      </c>
      <c r="K356" s="119" t="s">
        <v>146</v>
      </c>
      <c r="L356" s="28"/>
      <c r="M356" s="124" t="s">
        <v>19</v>
      </c>
      <c r="N356" s="125" t="s">
        <v>40</v>
      </c>
      <c r="P356" s="126">
        <f>O356*H356</f>
        <v>0</v>
      </c>
      <c r="Q356" s="126">
        <v>0</v>
      </c>
      <c r="R356" s="126">
        <f>Q356*H356</f>
        <v>0</v>
      </c>
      <c r="S356" s="126">
        <v>0</v>
      </c>
      <c r="T356" s="127">
        <f>S356*H356</f>
        <v>0</v>
      </c>
      <c r="AR356" s="128" t="s">
        <v>147</v>
      </c>
      <c r="AT356" s="128" t="s">
        <v>142</v>
      </c>
      <c r="AU356" s="128" t="s">
        <v>77</v>
      </c>
      <c r="AY356" s="13" t="s">
        <v>141</v>
      </c>
      <c r="BE356" s="129">
        <f>IF(N356="základní",J356,0)</f>
        <v>0</v>
      </c>
      <c r="BF356" s="129">
        <f>IF(N356="snížená",J356,0)</f>
        <v>0</v>
      </c>
      <c r="BG356" s="129">
        <f>IF(N356="zákl. přenesená",J356,0)</f>
        <v>0</v>
      </c>
      <c r="BH356" s="129">
        <f>IF(N356="sníž. přenesená",J356,0)</f>
        <v>0</v>
      </c>
      <c r="BI356" s="129">
        <f>IF(N356="nulová",J356,0)</f>
        <v>0</v>
      </c>
      <c r="BJ356" s="13" t="s">
        <v>77</v>
      </c>
      <c r="BK356" s="129">
        <f>ROUND(I356*H356,2)</f>
        <v>0</v>
      </c>
      <c r="BL356" s="13" t="s">
        <v>147</v>
      </c>
      <c r="BM356" s="128" t="s">
        <v>1112</v>
      </c>
    </row>
    <row r="357" spans="2:65" s="1" customFormat="1" ht="29.25">
      <c r="B357" s="28"/>
      <c r="D357" s="130" t="s">
        <v>148</v>
      </c>
      <c r="F357" s="131" t="s">
        <v>864</v>
      </c>
      <c r="I357" s="132"/>
      <c r="L357" s="28"/>
      <c r="M357" s="133"/>
      <c r="T357" s="49"/>
      <c r="AT357" s="13" t="s">
        <v>148</v>
      </c>
      <c r="AU357" s="13" t="s">
        <v>77</v>
      </c>
    </row>
    <row r="358" spans="2:65" s="10" customFormat="1" ht="25.9" customHeight="1">
      <c r="B358" s="107"/>
      <c r="D358" s="108" t="s">
        <v>68</v>
      </c>
      <c r="E358" s="109" t="s">
        <v>147</v>
      </c>
      <c r="F358" s="109" t="s">
        <v>865</v>
      </c>
      <c r="I358" s="110"/>
      <c r="J358" s="111">
        <f>BK358</f>
        <v>0</v>
      </c>
      <c r="L358" s="107"/>
      <c r="M358" s="112"/>
      <c r="P358" s="113">
        <f>SUM(P359:P374)</f>
        <v>0</v>
      </c>
      <c r="R358" s="113">
        <f>SUM(R359:R374)</f>
        <v>0</v>
      </c>
      <c r="T358" s="114">
        <f>SUM(T359:T374)</f>
        <v>0</v>
      </c>
      <c r="AR358" s="108" t="s">
        <v>77</v>
      </c>
      <c r="AT358" s="115" t="s">
        <v>68</v>
      </c>
      <c r="AU358" s="115" t="s">
        <v>69</v>
      </c>
      <c r="AY358" s="108" t="s">
        <v>141</v>
      </c>
      <c r="BK358" s="116">
        <f>SUM(BK359:BK374)</f>
        <v>0</v>
      </c>
    </row>
    <row r="359" spans="2:65" s="1" customFormat="1" ht="16.5" customHeight="1">
      <c r="B359" s="28"/>
      <c r="C359" s="117" t="s">
        <v>386</v>
      </c>
      <c r="D359" s="117" t="s">
        <v>142</v>
      </c>
      <c r="E359" s="118" t="s">
        <v>867</v>
      </c>
      <c r="F359" s="119" t="s">
        <v>868</v>
      </c>
      <c r="G359" s="120" t="s">
        <v>258</v>
      </c>
      <c r="H359" s="121">
        <v>1001.3</v>
      </c>
      <c r="I359" s="122"/>
      <c r="J359" s="123">
        <f>ROUND(I359*H359,2)</f>
        <v>0</v>
      </c>
      <c r="K359" s="119" t="s">
        <v>146</v>
      </c>
      <c r="L359" s="28"/>
      <c r="M359" s="124" t="s">
        <v>19</v>
      </c>
      <c r="N359" s="125" t="s">
        <v>40</v>
      </c>
      <c r="P359" s="126">
        <f>O359*H359</f>
        <v>0</v>
      </c>
      <c r="Q359" s="126">
        <v>0</v>
      </c>
      <c r="R359" s="126">
        <f>Q359*H359</f>
        <v>0</v>
      </c>
      <c r="S359" s="126">
        <v>0</v>
      </c>
      <c r="T359" s="127">
        <f>S359*H359</f>
        <v>0</v>
      </c>
      <c r="AR359" s="128" t="s">
        <v>147</v>
      </c>
      <c r="AT359" s="128" t="s">
        <v>142</v>
      </c>
      <c r="AU359" s="128" t="s">
        <v>77</v>
      </c>
      <c r="AY359" s="13" t="s">
        <v>141</v>
      </c>
      <c r="BE359" s="129">
        <f>IF(N359="základní",J359,0)</f>
        <v>0</v>
      </c>
      <c r="BF359" s="129">
        <f>IF(N359="snížená",J359,0)</f>
        <v>0</v>
      </c>
      <c r="BG359" s="129">
        <f>IF(N359="zákl. přenesená",J359,0)</f>
        <v>0</v>
      </c>
      <c r="BH359" s="129">
        <f>IF(N359="sníž. přenesená",J359,0)</f>
        <v>0</v>
      </c>
      <c r="BI359" s="129">
        <f>IF(N359="nulová",J359,0)</f>
        <v>0</v>
      </c>
      <c r="BJ359" s="13" t="s">
        <v>77</v>
      </c>
      <c r="BK359" s="129">
        <f>ROUND(I359*H359,2)</f>
        <v>0</v>
      </c>
      <c r="BL359" s="13" t="s">
        <v>147</v>
      </c>
      <c r="BM359" s="128" t="s">
        <v>772</v>
      </c>
    </row>
    <row r="360" spans="2:65" s="1" customFormat="1" ht="29.25">
      <c r="B360" s="28"/>
      <c r="D360" s="130" t="s">
        <v>148</v>
      </c>
      <c r="F360" s="131" t="s">
        <v>870</v>
      </c>
      <c r="I360" s="132"/>
      <c r="L360" s="28"/>
      <c r="M360" s="133"/>
      <c r="T360" s="49"/>
      <c r="AT360" s="13" t="s">
        <v>148</v>
      </c>
      <c r="AU360" s="13" t="s">
        <v>77</v>
      </c>
    </row>
    <row r="361" spans="2:65" s="1" customFormat="1" ht="39">
      <c r="B361" s="28"/>
      <c r="D361" s="130" t="s">
        <v>150</v>
      </c>
      <c r="F361" s="134" t="s">
        <v>239</v>
      </c>
      <c r="I361" s="132"/>
      <c r="L361" s="28"/>
      <c r="M361" s="133"/>
      <c r="T361" s="49"/>
      <c r="AT361" s="13" t="s">
        <v>150</v>
      </c>
      <c r="AU361" s="13" t="s">
        <v>77</v>
      </c>
    </row>
    <row r="362" spans="2:65" s="1" customFormat="1" ht="29.25">
      <c r="B362" s="28"/>
      <c r="D362" s="130" t="s">
        <v>152</v>
      </c>
      <c r="F362" s="134" t="s">
        <v>871</v>
      </c>
      <c r="I362" s="132"/>
      <c r="L362" s="28"/>
      <c r="M362" s="133"/>
      <c r="T362" s="49"/>
      <c r="AT362" s="13" t="s">
        <v>152</v>
      </c>
      <c r="AU362" s="13" t="s">
        <v>77</v>
      </c>
    </row>
    <row r="363" spans="2:65" s="1" customFormat="1" ht="16.5" customHeight="1">
      <c r="B363" s="28"/>
      <c r="C363" s="117" t="s">
        <v>788</v>
      </c>
      <c r="D363" s="117" t="s">
        <v>142</v>
      </c>
      <c r="E363" s="118" t="s">
        <v>234</v>
      </c>
      <c r="F363" s="119" t="s">
        <v>235</v>
      </c>
      <c r="G363" s="120" t="s">
        <v>258</v>
      </c>
      <c r="H363" s="121">
        <v>1132.99</v>
      </c>
      <c r="I363" s="122"/>
      <c r="J363" s="123">
        <f>ROUND(I363*H363,2)</f>
        <v>0</v>
      </c>
      <c r="K363" s="119" t="s">
        <v>146</v>
      </c>
      <c r="L363" s="28"/>
      <c r="M363" s="124" t="s">
        <v>19</v>
      </c>
      <c r="N363" s="125" t="s">
        <v>40</v>
      </c>
      <c r="P363" s="126">
        <f>O363*H363</f>
        <v>0</v>
      </c>
      <c r="Q363" s="126">
        <v>0</v>
      </c>
      <c r="R363" s="126">
        <f>Q363*H363</f>
        <v>0</v>
      </c>
      <c r="S363" s="126">
        <v>0</v>
      </c>
      <c r="T363" s="127">
        <f>S363*H363</f>
        <v>0</v>
      </c>
      <c r="AR363" s="128" t="s">
        <v>147</v>
      </c>
      <c r="AT363" s="128" t="s">
        <v>142</v>
      </c>
      <c r="AU363" s="128" t="s">
        <v>77</v>
      </c>
      <c r="AY363" s="13" t="s">
        <v>141</v>
      </c>
      <c r="BE363" s="129">
        <f>IF(N363="základní",J363,0)</f>
        <v>0</v>
      </c>
      <c r="BF363" s="129">
        <f>IF(N363="snížená",J363,0)</f>
        <v>0</v>
      </c>
      <c r="BG363" s="129">
        <f>IF(N363="zákl. přenesená",J363,0)</f>
        <v>0</v>
      </c>
      <c r="BH363" s="129">
        <f>IF(N363="sníž. přenesená",J363,0)</f>
        <v>0</v>
      </c>
      <c r="BI363" s="129">
        <f>IF(N363="nulová",J363,0)</f>
        <v>0</v>
      </c>
      <c r="BJ363" s="13" t="s">
        <v>77</v>
      </c>
      <c r="BK363" s="129">
        <f>ROUND(I363*H363,2)</f>
        <v>0</v>
      </c>
      <c r="BL363" s="13" t="s">
        <v>147</v>
      </c>
      <c r="BM363" s="128" t="s">
        <v>778</v>
      </c>
    </row>
    <row r="364" spans="2:65" s="1" customFormat="1" ht="29.25">
      <c r="B364" s="28"/>
      <c r="D364" s="130" t="s">
        <v>148</v>
      </c>
      <c r="F364" s="131" t="s">
        <v>238</v>
      </c>
      <c r="I364" s="132"/>
      <c r="L364" s="28"/>
      <c r="M364" s="133"/>
      <c r="T364" s="49"/>
      <c r="AT364" s="13" t="s">
        <v>148</v>
      </c>
      <c r="AU364" s="13" t="s">
        <v>77</v>
      </c>
    </row>
    <row r="365" spans="2:65" s="1" customFormat="1" ht="39">
      <c r="B365" s="28"/>
      <c r="D365" s="130" t="s">
        <v>150</v>
      </c>
      <c r="F365" s="134" t="s">
        <v>239</v>
      </c>
      <c r="I365" s="132"/>
      <c r="L365" s="28"/>
      <c r="M365" s="133"/>
      <c r="T365" s="49"/>
      <c r="AT365" s="13" t="s">
        <v>150</v>
      </c>
      <c r="AU365" s="13" t="s">
        <v>77</v>
      </c>
    </row>
    <row r="366" spans="2:65" s="1" customFormat="1" ht="29.25">
      <c r="B366" s="28"/>
      <c r="D366" s="130" t="s">
        <v>152</v>
      </c>
      <c r="F366" s="134" t="s">
        <v>873</v>
      </c>
      <c r="I366" s="132"/>
      <c r="L366" s="28"/>
      <c r="M366" s="133"/>
      <c r="T366" s="49"/>
      <c r="AT366" s="13" t="s">
        <v>152</v>
      </c>
      <c r="AU366" s="13" t="s">
        <v>77</v>
      </c>
    </row>
    <row r="367" spans="2:65" s="1" customFormat="1" ht="16.5" customHeight="1">
      <c r="B367" s="28"/>
      <c r="C367" s="117" t="s">
        <v>390</v>
      </c>
      <c r="D367" s="117" t="s">
        <v>142</v>
      </c>
      <c r="E367" s="118" t="s">
        <v>875</v>
      </c>
      <c r="F367" s="119" t="s">
        <v>876</v>
      </c>
      <c r="G367" s="120" t="s">
        <v>258</v>
      </c>
      <c r="H367" s="121">
        <v>8.6199999999999992</v>
      </c>
      <c r="I367" s="122"/>
      <c r="J367" s="123">
        <f>ROUND(I367*H367,2)</f>
        <v>0</v>
      </c>
      <c r="K367" s="119" t="s">
        <v>146</v>
      </c>
      <c r="L367" s="28"/>
      <c r="M367" s="124" t="s">
        <v>19</v>
      </c>
      <c r="N367" s="125" t="s">
        <v>40</v>
      </c>
      <c r="P367" s="126">
        <f>O367*H367</f>
        <v>0</v>
      </c>
      <c r="Q367" s="126">
        <v>0</v>
      </c>
      <c r="R367" s="126">
        <f>Q367*H367</f>
        <v>0</v>
      </c>
      <c r="S367" s="126">
        <v>0</v>
      </c>
      <c r="T367" s="127">
        <f>S367*H367</f>
        <v>0</v>
      </c>
      <c r="AR367" s="128" t="s">
        <v>147</v>
      </c>
      <c r="AT367" s="128" t="s">
        <v>142</v>
      </c>
      <c r="AU367" s="128" t="s">
        <v>77</v>
      </c>
      <c r="AY367" s="13" t="s">
        <v>141</v>
      </c>
      <c r="BE367" s="129">
        <f>IF(N367="základní",J367,0)</f>
        <v>0</v>
      </c>
      <c r="BF367" s="129">
        <f>IF(N367="snížená",J367,0)</f>
        <v>0</v>
      </c>
      <c r="BG367" s="129">
        <f>IF(N367="zákl. přenesená",J367,0)</f>
        <v>0</v>
      </c>
      <c r="BH367" s="129">
        <f>IF(N367="sníž. přenesená",J367,0)</f>
        <v>0</v>
      </c>
      <c r="BI367" s="129">
        <f>IF(N367="nulová",J367,0)</f>
        <v>0</v>
      </c>
      <c r="BJ367" s="13" t="s">
        <v>77</v>
      </c>
      <c r="BK367" s="129">
        <f>ROUND(I367*H367,2)</f>
        <v>0</v>
      </c>
      <c r="BL367" s="13" t="s">
        <v>147</v>
      </c>
      <c r="BM367" s="128" t="s">
        <v>784</v>
      </c>
    </row>
    <row r="368" spans="2:65" s="1" customFormat="1" ht="29.25">
      <c r="B368" s="28"/>
      <c r="D368" s="130" t="s">
        <v>148</v>
      </c>
      <c r="F368" s="131" t="s">
        <v>878</v>
      </c>
      <c r="I368" s="132"/>
      <c r="L368" s="28"/>
      <c r="M368" s="133"/>
      <c r="T368" s="49"/>
      <c r="AT368" s="13" t="s">
        <v>148</v>
      </c>
      <c r="AU368" s="13" t="s">
        <v>77</v>
      </c>
    </row>
    <row r="369" spans="2:65" s="1" customFormat="1" ht="39">
      <c r="B369" s="28"/>
      <c r="D369" s="130" t="s">
        <v>150</v>
      </c>
      <c r="F369" s="134" t="s">
        <v>239</v>
      </c>
      <c r="I369" s="132"/>
      <c r="L369" s="28"/>
      <c r="M369" s="133"/>
      <c r="T369" s="49"/>
      <c r="AT369" s="13" t="s">
        <v>150</v>
      </c>
      <c r="AU369" s="13" t="s">
        <v>77</v>
      </c>
    </row>
    <row r="370" spans="2:65" s="1" customFormat="1" ht="29.25">
      <c r="B370" s="28"/>
      <c r="D370" s="130" t="s">
        <v>152</v>
      </c>
      <c r="F370" s="134" t="s">
        <v>879</v>
      </c>
      <c r="I370" s="132"/>
      <c r="L370" s="28"/>
      <c r="M370" s="133"/>
      <c r="T370" s="49"/>
      <c r="AT370" s="13" t="s">
        <v>152</v>
      </c>
      <c r="AU370" s="13" t="s">
        <v>77</v>
      </c>
    </row>
    <row r="371" spans="2:65" s="1" customFormat="1" ht="16.5" customHeight="1">
      <c r="B371" s="28"/>
      <c r="C371" s="117" t="s">
        <v>797</v>
      </c>
      <c r="D371" s="117" t="s">
        <v>142</v>
      </c>
      <c r="E371" s="118" t="s">
        <v>880</v>
      </c>
      <c r="F371" s="119" t="s">
        <v>881</v>
      </c>
      <c r="G371" s="120" t="s">
        <v>258</v>
      </c>
      <c r="H371" s="121">
        <v>1</v>
      </c>
      <c r="I371" s="122"/>
      <c r="J371" s="123">
        <f>ROUND(I371*H371,2)</f>
        <v>0</v>
      </c>
      <c r="K371" s="119" t="s">
        <v>146</v>
      </c>
      <c r="L371" s="28"/>
      <c r="M371" s="124" t="s">
        <v>19</v>
      </c>
      <c r="N371" s="125" t="s">
        <v>40</v>
      </c>
      <c r="P371" s="126">
        <f>O371*H371</f>
        <v>0</v>
      </c>
      <c r="Q371" s="126">
        <v>0</v>
      </c>
      <c r="R371" s="126">
        <f>Q371*H371</f>
        <v>0</v>
      </c>
      <c r="S371" s="126">
        <v>0</v>
      </c>
      <c r="T371" s="127">
        <f>S371*H371</f>
        <v>0</v>
      </c>
      <c r="AR371" s="128" t="s">
        <v>147</v>
      </c>
      <c r="AT371" s="128" t="s">
        <v>142</v>
      </c>
      <c r="AU371" s="128" t="s">
        <v>77</v>
      </c>
      <c r="AY371" s="13" t="s">
        <v>141</v>
      </c>
      <c r="BE371" s="129">
        <f>IF(N371="základní",J371,0)</f>
        <v>0</v>
      </c>
      <c r="BF371" s="129">
        <f>IF(N371="snížená",J371,0)</f>
        <v>0</v>
      </c>
      <c r="BG371" s="129">
        <f>IF(N371="zákl. přenesená",J371,0)</f>
        <v>0</v>
      </c>
      <c r="BH371" s="129">
        <f>IF(N371="sníž. přenesená",J371,0)</f>
        <v>0</v>
      </c>
      <c r="BI371" s="129">
        <f>IF(N371="nulová",J371,0)</f>
        <v>0</v>
      </c>
      <c r="BJ371" s="13" t="s">
        <v>77</v>
      </c>
      <c r="BK371" s="129">
        <f>ROUND(I371*H371,2)</f>
        <v>0</v>
      </c>
      <c r="BL371" s="13" t="s">
        <v>147</v>
      </c>
      <c r="BM371" s="128" t="s">
        <v>787</v>
      </c>
    </row>
    <row r="372" spans="2:65" s="1" customFormat="1" ht="29.25">
      <c r="B372" s="28"/>
      <c r="D372" s="130" t="s">
        <v>148</v>
      </c>
      <c r="F372" s="131" t="s">
        <v>883</v>
      </c>
      <c r="I372" s="132"/>
      <c r="L372" s="28"/>
      <c r="M372" s="133"/>
      <c r="T372" s="49"/>
      <c r="AT372" s="13" t="s">
        <v>148</v>
      </c>
      <c r="AU372" s="13" t="s">
        <v>77</v>
      </c>
    </row>
    <row r="373" spans="2:65" s="1" customFormat="1" ht="39">
      <c r="B373" s="28"/>
      <c r="D373" s="130" t="s">
        <v>150</v>
      </c>
      <c r="F373" s="134" t="s">
        <v>239</v>
      </c>
      <c r="I373" s="132"/>
      <c r="L373" s="28"/>
      <c r="M373" s="133"/>
      <c r="T373" s="49"/>
      <c r="AT373" s="13" t="s">
        <v>150</v>
      </c>
      <c r="AU373" s="13" t="s">
        <v>77</v>
      </c>
    </row>
    <row r="374" spans="2:65" s="1" customFormat="1" ht="19.5">
      <c r="B374" s="28"/>
      <c r="D374" s="130" t="s">
        <v>152</v>
      </c>
      <c r="F374" s="134" t="s">
        <v>166</v>
      </c>
      <c r="I374" s="132"/>
      <c r="L374" s="28"/>
      <c r="M374" s="145"/>
      <c r="N374" s="146"/>
      <c r="O374" s="146"/>
      <c r="P374" s="146"/>
      <c r="Q374" s="146"/>
      <c r="R374" s="146"/>
      <c r="S374" s="146"/>
      <c r="T374" s="147"/>
      <c r="AT374" s="13" t="s">
        <v>152</v>
      </c>
      <c r="AU374" s="13" t="s">
        <v>77</v>
      </c>
    </row>
    <row r="375" spans="2:65" s="1" customFormat="1" ht="6.95" customHeight="1">
      <c r="B375" s="37"/>
      <c r="C375" s="38"/>
      <c r="D375" s="38"/>
      <c r="E375" s="38"/>
      <c r="F375" s="38"/>
      <c r="G375" s="38"/>
      <c r="H375" s="38"/>
      <c r="I375" s="38"/>
      <c r="J375" s="38"/>
      <c r="K375" s="38"/>
      <c r="L375" s="28"/>
    </row>
  </sheetData>
  <sheetProtection algorithmName="SHA-512" hashValue="5twZdPj4m2j55M4ypqzyIQgRiVbQduUmEHYDJ0jX+rL8TAujQX+236RJQ48meyfrt0w3XqGNbVZ9CR+6i8fsmQ==" saltValue="PpJCZjY8a/d5hzE+z3P3ew==" spinCount="100000" sheet="1" objects="1" scenarios="1" formatColumns="0" formatRows="0" autoFilter="0"/>
  <autoFilter ref="C82:K374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90"/>
  <sheetViews>
    <sheetView showGridLines="0" topLeftCell="A175" workbookViewId="0">
      <selection activeCell="F184" sqref="F184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97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1113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ROUND((SUM(BE83:BE189)),  2)</f>
        <v>0</v>
      </c>
      <c r="I33" s="85">
        <v>0.21</v>
      </c>
      <c r="J33" s="84">
        <f>ROUND(((SUM(BE83:BE189))*I33),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ROUND((SUM(BF83:BF189)),  2)</f>
        <v>0</v>
      </c>
      <c r="I34" s="85">
        <v>0.12</v>
      </c>
      <c r="J34" s="84">
        <f>ROUND(((SUM(BF83:BF189))*I34),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ROUND((SUM(BG83:BG189)),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ROUND((SUM(BH83:BH189)),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ROUND((SUM(BI83:BI189)),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06 - Železniční spodek B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J136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J172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J185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06 - Železniční spodek B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P84+P136+P172+P185</f>
        <v>0</v>
      </c>
      <c r="Q83" s="46"/>
      <c r="R83" s="104">
        <f>R84+R136+R172+R185</f>
        <v>700.00889000000006</v>
      </c>
      <c r="S83" s="46"/>
      <c r="T83" s="105">
        <f>T84+T136+T172+T185</f>
        <v>0</v>
      </c>
      <c r="AT83" s="13" t="s">
        <v>68</v>
      </c>
      <c r="AU83" s="13" t="s">
        <v>122</v>
      </c>
      <c r="BK83" s="106">
        <f>BK84+BK136+BK172+BK185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SUM(P85:P135)</f>
        <v>0</v>
      </c>
      <c r="R84" s="113">
        <f>SUM(R85:R135)</f>
        <v>700.00889000000006</v>
      </c>
      <c r="T84" s="114">
        <f>SUM(T85:T135)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SUM(BK85:BK135)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256</v>
      </c>
      <c r="F85" s="137" t="s">
        <v>257</v>
      </c>
      <c r="G85" s="138" t="s">
        <v>258</v>
      </c>
      <c r="H85" s="139">
        <v>6.1970000000000001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1</v>
      </c>
      <c r="R85" s="126">
        <f>Q85*H85</f>
        <v>6.1970000000000001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257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1114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505</v>
      </c>
      <c r="F88" s="137" t="s">
        <v>506</v>
      </c>
      <c r="G88" s="138" t="s">
        <v>258</v>
      </c>
      <c r="H88" s="139">
        <v>117.73399999999999</v>
      </c>
      <c r="I88" s="282">
        <v>0</v>
      </c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117.73399999999999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506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1115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887</v>
      </c>
      <c r="F91" s="137" t="s">
        <v>888</v>
      </c>
      <c r="G91" s="138" t="s">
        <v>258</v>
      </c>
      <c r="H91" s="139">
        <v>567.72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1</v>
      </c>
      <c r="R91" s="126">
        <f>Q91*H91</f>
        <v>567.72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888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889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890</v>
      </c>
      <c r="F94" s="137" t="s">
        <v>891</v>
      </c>
      <c r="G94" s="138" t="s">
        <v>258</v>
      </c>
      <c r="H94" s="139">
        <v>5.7480000000000002</v>
      </c>
      <c r="I94" s="282">
        <v>0</v>
      </c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1</v>
      </c>
      <c r="R94" s="126">
        <f>Q94*H94</f>
        <v>5.7480000000000002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169</v>
      </c>
    </row>
    <row r="95" spans="2:65" s="1" customFormat="1" ht="11.25">
      <c r="B95" s="28"/>
      <c r="D95" s="130" t="s">
        <v>148</v>
      </c>
      <c r="F95" s="131" t="s">
        <v>891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29.25">
      <c r="B96" s="28"/>
      <c r="D96" s="130" t="s">
        <v>152</v>
      </c>
      <c r="F96" s="134" t="s">
        <v>892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508</v>
      </c>
      <c r="F97" s="137" t="s">
        <v>509</v>
      </c>
      <c r="G97" s="138" t="s">
        <v>258</v>
      </c>
      <c r="H97" s="139">
        <v>0.63500000000000001</v>
      </c>
      <c r="I97" s="282">
        <v>0</v>
      </c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1</v>
      </c>
      <c r="R97" s="126">
        <f>Q97*H97</f>
        <v>0.63500000000000001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193</v>
      </c>
    </row>
    <row r="98" spans="2:65" s="1" customFormat="1" ht="11.25">
      <c r="B98" s="28"/>
      <c r="D98" s="130" t="s">
        <v>148</v>
      </c>
      <c r="F98" s="131" t="s">
        <v>509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29.25">
      <c r="B99" s="28"/>
      <c r="D99" s="130" t="s">
        <v>152</v>
      </c>
      <c r="F99" s="134" t="s">
        <v>1116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894</v>
      </c>
      <c r="F100" s="137" t="s">
        <v>895</v>
      </c>
      <c r="G100" s="138" t="s">
        <v>174</v>
      </c>
      <c r="H100" s="139">
        <v>102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8</v>
      </c>
    </row>
    <row r="101" spans="2:65" s="1" customFormat="1" ht="11.25">
      <c r="B101" s="28"/>
      <c r="D101" s="130" t="s">
        <v>148</v>
      </c>
      <c r="F101" s="131" t="s">
        <v>895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896</v>
      </c>
      <c r="F103" s="137" t="s">
        <v>897</v>
      </c>
      <c r="G103" s="138" t="s">
        <v>243</v>
      </c>
      <c r="H103" s="139">
        <v>3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183</v>
      </c>
    </row>
    <row r="104" spans="2:65" s="1" customFormat="1" ht="11.25">
      <c r="B104" s="28"/>
      <c r="D104" s="130" t="s">
        <v>148</v>
      </c>
      <c r="F104" s="131" t="s">
        <v>897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898</v>
      </c>
      <c r="F106" s="137" t="s">
        <v>899</v>
      </c>
      <c r="G106" s="138" t="s">
        <v>243</v>
      </c>
      <c r="H106" s="139">
        <v>1</v>
      </c>
      <c r="I106" s="140"/>
      <c r="J106" s="141">
        <f>ROUND(I106*H106,2)</f>
        <v>0</v>
      </c>
      <c r="K106" s="137" t="s">
        <v>19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0.06</v>
      </c>
      <c r="R106" s="126">
        <f>Q106*H106</f>
        <v>0.06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186</v>
      </c>
    </row>
    <row r="107" spans="2:65" s="1" customFormat="1" ht="11.25">
      <c r="B107" s="28"/>
      <c r="D107" s="130" t="s">
        <v>148</v>
      </c>
      <c r="F107" s="131" t="s">
        <v>899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19.5">
      <c r="B108" s="28"/>
      <c r="D108" s="130" t="s">
        <v>152</v>
      </c>
      <c r="F108" s="134" t="s">
        <v>166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900</v>
      </c>
      <c r="F109" s="137" t="s">
        <v>901</v>
      </c>
      <c r="G109" s="138" t="s">
        <v>243</v>
      </c>
      <c r="H109" s="139">
        <v>3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191</v>
      </c>
    </row>
    <row r="110" spans="2:65" s="1" customFormat="1" ht="11.25">
      <c r="B110" s="28"/>
      <c r="D110" s="130" t="s">
        <v>148</v>
      </c>
      <c r="F110" s="131" t="s">
        <v>901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19.5">
      <c r="B111" s="28"/>
      <c r="D111" s="130" t="s">
        <v>152</v>
      </c>
      <c r="F111" s="134" t="s">
        <v>166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902</v>
      </c>
      <c r="F112" s="137" t="s">
        <v>903</v>
      </c>
      <c r="G112" s="138" t="s">
        <v>243</v>
      </c>
      <c r="H112" s="139">
        <v>1</v>
      </c>
      <c r="I112" s="140"/>
      <c r="J112" s="141">
        <f>ROUND(I112*H112,2)</f>
        <v>0</v>
      </c>
      <c r="K112" s="137" t="s">
        <v>19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3.0000000000000001E-3</v>
      </c>
      <c r="R112" s="126">
        <f>Q112*H112</f>
        <v>3.0000000000000001E-3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197</v>
      </c>
    </row>
    <row r="113" spans="2:65" s="1" customFormat="1" ht="11.25">
      <c r="B113" s="28"/>
      <c r="D113" s="130" t="s">
        <v>148</v>
      </c>
      <c r="F113" s="131" t="s">
        <v>903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19.5">
      <c r="B114" s="28"/>
      <c r="D114" s="130" t="s">
        <v>152</v>
      </c>
      <c r="F114" s="134" t="s">
        <v>166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904</v>
      </c>
      <c r="F115" s="137" t="s">
        <v>905</v>
      </c>
      <c r="G115" s="138" t="s">
        <v>174</v>
      </c>
      <c r="H115" s="139">
        <v>3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7.1300000000000001E-3</v>
      </c>
      <c r="R115" s="126">
        <f>Q115*H115</f>
        <v>2.1389999999999999E-2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201</v>
      </c>
    </row>
    <row r="116" spans="2:65" s="1" customFormat="1" ht="11.25">
      <c r="B116" s="28"/>
      <c r="D116" s="130" t="s">
        <v>148</v>
      </c>
      <c r="F116" s="131" t="s">
        <v>905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19.5">
      <c r="B117" s="28"/>
      <c r="D117" s="130" t="s">
        <v>152</v>
      </c>
      <c r="F117" s="134" t="s">
        <v>166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906</v>
      </c>
      <c r="F118" s="137" t="s">
        <v>907</v>
      </c>
      <c r="G118" s="138" t="s">
        <v>243</v>
      </c>
      <c r="H118" s="139">
        <v>3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204</v>
      </c>
    </row>
    <row r="119" spans="2:65" s="1" customFormat="1" ht="11.25">
      <c r="B119" s="28"/>
      <c r="D119" s="130" t="s">
        <v>148</v>
      </c>
      <c r="F119" s="131" t="s">
        <v>907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19.5">
      <c r="B120" s="28"/>
      <c r="D120" s="130" t="s">
        <v>152</v>
      </c>
      <c r="F120" s="134" t="s">
        <v>166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908</v>
      </c>
      <c r="F121" s="137" t="s">
        <v>909</v>
      </c>
      <c r="G121" s="138" t="s">
        <v>243</v>
      </c>
      <c r="H121" s="139">
        <v>1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0</v>
      </c>
      <c r="R121" s="126">
        <f>Q121*H121</f>
        <v>0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208</v>
      </c>
    </row>
    <row r="122" spans="2:65" s="1" customFormat="1" ht="11.25">
      <c r="B122" s="28"/>
      <c r="D122" s="130" t="s">
        <v>148</v>
      </c>
      <c r="F122" s="131" t="s">
        <v>909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19.5">
      <c r="B123" s="28"/>
      <c r="D123" s="130" t="s">
        <v>152</v>
      </c>
      <c r="F123" s="134" t="s">
        <v>166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910</v>
      </c>
      <c r="F124" s="137" t="s">
        <v>911</v>
      </c>
      <c r="G124" s="138" t="s">
        <v>271</v>
      </c>
      <c r="H124" s="139">
        <v>280.5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0</v>
      </c>
      <c r="R124" s="126">
        <f>Q124*H124</f>
        <v>0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211</v>
      </c>
    </row>
    <row r="125" spans="2:65" s="1" customFormat="1" ht="11.25">
      <c r="B125" s="28"/>
      <c r="D125" s="130" t="s">
        <v>148</v>
      </c>
      <c r="F125" s="131" t="s">
        <v>911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1117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913</v>
      </c>
      <c r="F127" s="137" t="s">
        <v>914</v>
      </c>
      <c r="G127" s="138" t="s">
        <v>271</v>
      </c>
      <c r="H127" s="139">
        <v>1595</v>
      </c>
      <c r="I127" s="140"/>
      <c r="J127" s="141">
        <f>ROUND(I127*H127,2)</f>
        <v>0</v>
      </c>
      <c r="K127" s="137" t="s">
        <v>19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2.9999999999999997E-4</v>
      </c>
      <c r="R127" s="126">
        <f>Q127*H127</f>
        <v>0.47849999999999998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215</v>
      </c>
    </row>
    <row r="128" spans="2:65" s="1" customFormat="1" ht="11.25">
      <c r="B128" s="28"/>
      <c r="D128" s="130" t="s">
        <v>148</v>
      </c>
      <c r="F128" s="131" t="s">
        <v>914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889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918</v>
      </c>
      <c r="F130" s="137" t="s">
        <v>919</v>
      </c>
      <c r="G130" s="138" t="s">
        <v>243</v>
      </c>
      <c r="H130" s="139">
        <v>5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5.8999999999999997E-2</v>
      </c>
      <c r="R130" s="126">
        <f>Q130*H130</f>
        <v>0.29499999999999998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219</v>
      </c>
    </row>
    <row r="131" spans="2:65" s="1" customFormat="1" ht="11.25">
      <c r="B131" s="28"/>
      <c r="D131" s="130" t="s">
        <v>148</v>
      </c>
      <c r="F131" s="131" t="s">
        <v>919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920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535</v>
      </c>
      <c r="F133" s="137" t="s">
        <v>536</v>
      </c>
      <c r="G133" s="138" t="s">
        <v>253</v>
      </c>
      <c r="H133" s="139">
        <v>0.5</v>
      </c>
      <c r="I133" s="140"/>
      <c r="J133" s="141">
        <f>ROUND(I133*H133,2)</f>
        <v>0</v>
      </c>
      <c r="K133" s="137" t="s">
        <v>146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2.234</v>
      </c>
      <c r="R133" s="126">
        <f>Q133*H133</f>
        <v>1.117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227</v>
      </c>
    </row>
    <row r="134" spans="2:65" s="1" customFormat="1" ht="11.25">
      <c r="B134" s="28"/>
      <c r="D134" s="130" t="s">
        <v>148</v>
      </c>
      <c r="F134" s="131" t="s">
        <v>536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1118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0" customFormat="1" ht="25.9" customHeight="1">
      <c r="B136" s="107"/>
      <c r="D136" s="108" t="s">
        <v>68</v>
      </c>
      <c r="E136" s="109" t="s">
        <v>79</v>
      </c>
      <c r="F136" s="109" t="s">
        <v>544</v>
      </c>
      <c r="I136" s="110"/>
      <c r="J136" s="111">
        <f>BK136</f>
        <v>0</v>
      </c>
      <c r="L136" s="107"/>
      <c r="M136" s="112"/>
      <c r="P136" s="113">
        <f>SUM(P137:P171)</f>
        <v>0</v>
      </c>
      <c r="R136" s="113">
        <f>SUM(R137:R171)</f>
        <v>0</v>
      </c>
      <c r="T136" s="114">
        <f>SUM(T137:T171)</f>
        <v>0</v>
      </c>
      <c r="AR136" s="108" t="s">
        <v>77</v>
      </c>
      <c r="AT136" s="115" t="s">
        <v>68</v>
      </c>
      <c r="AU136" s="115" t="s">
        <v>69</v>
      </c>
      <c r="AY136" s="108" t="s">
        <v>141</v>
      </c>
      <c r="BK136" s="116">
        <f>SUM(BK137:BK171)</f>
        <v>0</v>
      </c>
    </row>
    <row r="137" spans="2:65" s="1" customFormat="1" ht="16.5" customHeight="1">
      <c r="B137" s="28"/>
      <c r="C137" s="117" t="s">
        <v>191</v>
      </c>
      <c r="D137" s="117" t="s">
        <v>142</v>
      </c>
      <c r="E137" s="118" t="s">
        <v>935</v>
      </c>
      <c r="F137" s="119" t="s">
        <v>936</v>
      </c>
      <c r="G137" s="120" t="s">
        <v>174</v>
      </c>
      <c r="H137" s="121">
        <v>102</v>
      </c>
      <c r="I137" s="122"/>
      <c r="J137" s="123">
        <f>ROUND(I137*H137,2)</f>
        <v>0</v>
      </c>
      <c r="K137" s="119" t="s">
        <v>146</v>
      </c>
      <c r="L137" s="28"/>
      <c r="M137" s="124" t="s">
        <v>19</v>
      </c>
      <c r="N137" s="125" t="s">
        <v>40</v>
      </c>
      <c r="P137" s="126">
        <f>O137*H137</f>
        <v>0</v>
      </c>
      <c r="Q137" s="126">
        <v>0</v>
      </c>
      <c r="R137" s="126">
        <f>Q137*H137</f>
        <v>0</v>
      </c>
      <c r="S137" s="126">
        <v>0</v>
      </c>
      <c r="T137" s="127">
        <f>S137*H137</f>
        <v>0</v>
      </c>
      <c r="AR137" s="128" t="s">
        <v>147</v>
      </c>
      <c r="AT137" s="128" t="s">
        <v>142</v>
      </c>
      <c r="AU137" s="128" t="s">
        <v>77</v>
      </c>
      <c r="AY137" s="13" t="s">
        <v>141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3" t="s">
        <v>77</v>
      </c>
      <c r="BK137" s="129">
        <f>ROUND(I137*H137,2)</f>
        <v>0</v>
      </c>
      <c r="BL137" s="13" t="s">
        <v>147</v>
      </c>
      <c r="BM137" s="128" t="s">
        <v>231</v>
      </c>
    </row>
    <row r="138" spans="2:65" s="1" customFormat="1" ht="29.25">
      <c r="B138" s="28"/>
      <c r="D138" s="130" t="s">
        <v>148</v>
      </c>
      <c r="F138" s="131" t="s">
        <v>937</v>
      </c>
      <c r="I138" s="132"/>
      <c r="L138" s="28"/>
      <c r="M138" s="133"/>
      <c r="T138" s="49"/>
      <c r="AT138" s="13" t="s">
        <v>148</v>
      </c>
      <c r="AU138" s="13" t="s">
        <v>77</v>
      </c>
    </row>
    <row r="139" spans="2:65" s="1" customFormat="1" ht="39">
      <c r="B139" s="28"/>
      <c r="D139" s="130" t="s">
        <v>150</v>
      </c>
      <c r="F139" s="134" t="s">
        <v>938</v>
      </c>
      <c r="I139" s="132"/>
      <c r="L139" s="28"/>
      <c r="M139" s="133"/>
      <c r="T139" s="49"/>
      <c r="AT139" s="13" t="s">
        <v>150</v>
      </c>
      <c r="AU139" s="13" t="s">
        <v>77</v>
      </c>
    </row>
    <row r="140" spans="2:65" s="1" customFormat="1" ht="19.5">
      <c r="B140" s="28"/>
      <c r="D140" s="130" t="s">
        <v>152</v>
      </c>
      <c r="F140" s="134" t="s">
        <v>166</v>
      </c>
      <c r="I140" s="132"/>
      <c r="L140" s="28"/>
      <c r="M140" s="133"/>
      <c r="T140" s="49"/>
      <c r="AT140" s="13" t="s">
        <v>152</v>
      </c>
      <c r="AU140" s="13" t="s">
        <v>77</v>
      </c>
    </row>
    <row r="141" spans="2:65" s="1" customFormat="1" ht="16.5" customHeight="1">
      <c r="B141" s="28"/>
      <c r="C141" s="117" t="s">
        <v>233</v>
      </c>
      <c r="D141" s="117" t="s">
        <v>142</v>
      </c>
      <c r="E141" s="118" t="s">
        <v>939</v>
      </c>
      <c r="F141" s="119" t="s">
        <v>940</v>
      </c>
      <c r="G141" s="120" t="s">
        <v>174</v>
      </c>
      <c r="H141" s="121">
        <v>3</v>
      </c>
      <c r="I141" s="122"/>
      <c r="J141" s="123">
        <f>ROUND(I141*H141,2)</f>
        <v>0</v>
      </c>
      <c r="K141" s="119" t="s">
        <v>146</v>
      </c>
      <c r="L141" s="28"/>
      <c r="M141" s="124" t="s">
        <v>19</v>
      </c>
      <c r="N141" s="125" t="s">
        <v>40</v>
      </c>
      <c r="P141" s="126">
        <f>O141*H141</f>
        <v>0</v>
      </c>
      <c r="Q141" s="126">
        <v>0</v>
      </c>
      <c r="R141" s="126">
        <f>Q141*H141</f>
        <v>0</v>
      </c>
      <c r="S141" s="126">
        <v>0</v>
      </c>
      <c r="T141" s="127">
        <f>S141*H141</f>
        <v>0</v>
      </c>
      <c r="AR141" s="128" t="s">
        <v>147</v>
      </c>
      <c r="AT141" s="128" t="s">
        <v>142</v>
      </c>
      <c r="AU141" s="128" t="s">
        <v>77</v>
      </c>
      <c r="AY141" s="13" t="s">
        <v>141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13" t="s">
        <v>77</v>
      </c>
      <c r="BK141" s="129">
        <f>ROUND(I141*H141,2)</f>
        <v>0</v>
      </c>
      <c r="BL141" s="13" t="s">
        <v>147</v>
      </c>
      <c r="BM141" s="128" t="s">
        <v>237</v>
      </c>
    </row>
    <row r="142" spans="2:65" s="1" customFormat="1" ht="29.25">
      <c r="B142" s="28"/>
      <c r="D142" s="130" t="s">
        <v>148</v>
      </c>
      <c r="F142" s="131" t="s">
        <v>941</v>
      </c>
      <c r="I142" s="132"/>
      <c r="L142" s="28"/>
      <c r="M142" s="133"/>
      <c r="T142" s="49"/>
      <c r="AT142" s="13" t="s">
        <v>148</v>
      </c>
      <c r="AU142" s="13" t="s">
        <v>77</v>
      </c>
    </row>
    <row r="143" spans="2:65" s="1" customFormat="1" ht="39">
      <c r="B143" s="28"/>
      <c r="D143" s="130" t="s">
        <v>150</v>
      </c>
      <c r="F143" s="134" t="s">
        <v>938</v>
      </c>
      <c r="I143" s="132"/>
      <c r="L143" s="28"/>
      <c r="M143" s="133"/>
      <c r="T143" s="49"/>
      <c r="AT143" s="13" t="s">
        <v>150</v>
      </c>
      <c r="AU143" s="13" t="s">
        <v>77</v>
      </c>
    </row>
    <row r="144" spans="2:65" s="1" customFormat="1" ht="19.5">
      <c r="B144" s="28"/>
      <c r="D144" s="130" t="s">
        <v>152</v>
      </c>
      <c r="F144" s="134" t="s">
        <v>166</v>
      </c>
      <c r="I144" s="132"/>
      <c r="L144" s="28"/>
      <c r="M144" s="133"/>
      <c r="T144" s="49"/>
      <c r="AT144" s="13" t="s">
        <v>152</v>
      </c>
      <c r="AU144" s="13" t="s">
        <v>77</v>
      </c>
    </row>
    <row r="145" spans="2:65" s="1" customFormat="1" ht="16.5" customHeight="1">
      <c r="B145" s="28"/>
      <c r="C145" s="117" t="s">
        <v>197</v>
      </c>
      <c r="D145" s="117" t="s">
        <v>142</v>
      </c>
      <c r="E145" s="118" t="s">
        <v>942</v>
      </c>
      <c r="F145" s="119" t="s">
        <v>943</v>
      </c>
      <c r="G145" s="120" t="s">
        <v>174</v>
      </c>
      <c r="H145" s="121">
        <v>3</v>
      </c>
      <c r="I145" s="122"/>
      <c r="J145" s="123">
        <f>ROUND(I145*H145,2)</f>
        <v>0</v>
      </c>
      <c r="K145" s="119" t="s">
        <v>146</v>
      </c>
      <c r="L145" s="28"/>
      <c r="M145" s="124" t="s">
        <v>19</v>
      </c>
      <c r="N145" s="125" t="s">
        <v>40</v>
      </c>
      <c r="P145" s="126">
        <f>O145*H145</f>
        <v>0</v>
      </c>
      <c r="Q145" s="126">
        <v>0</v>
      </c>
      <c r="R145" s="126">
        <f>Q145*H145</f>
        <v>0</v>
      </c>
      <c r="S145" s="126">
        <v>0</v>
      </c>
      <c r="T145" s="127">
        <f>S145*H145</f>
        <v>0</v>
      </c>
      <c r="AR145" s="128" t="s">
        <v>147</v>
      </c>
      <c r="AT145" s="128" t="s">
        <v>142</v>
      </c>
      <c r="AU145" s="128" t="s">
        <v>77</v>
      </c>
      <c r="AY145" s="13" t="s">
        <v>141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77</v>
      </c>
      <c r="BK145" s="129">
        <f>ROUND(I145*H145,2)</f>
        <v>0</v>
      </c>
      <c r="BL145" s="13" t="s">
        <v>147</v>
      </c>
      <c r="BM145" s="128" t="s">
        <v>306</v>
      </c>
    </row>
    <row r="146" spans="2:65" s="1" customFormat="1" ht="29.25">
      <c r="B146" s="28"/>
      <c r="D146" s="130" t="s">
        <v>148</v>
      </c>
      <c r="F146" s="131" t="s">
        <v>944</v>
      </c>
      <c r="I146" s="132"/>
      <c r="L146" s="28"/>
      <c r="M146" s="133"/>
      <c r="T146" s="49"/>
      <c r="AT146" s="13" t="s">
        <v>148</v>
      </c>
      <c r="AU146" s="13" t="s">
        <v>77</v>
      </c>
    </row>
    <row r="147" spans="2:65" s="1" customFormat="1" ht="39">
      <c r="B147" s="28"/>
      <c r="D147" s="130" t="s">
        <v>150</v>
      </c>
      <c r="F147" s="134" t="s">
        <v>938</v>
      </c>
      <c r="I147" s="132"/>
      <c r="L147" s="28"/>
      <c r="M147" s="133"/>
      <c r="T147" s="49"/>
      <c r="AT147" s="13" t="s">
        <v>150</v>
      </c>
      <c r="AU147" s="13" t="s">
        <v>77</v>
      </c>
    </row>
    <row r="148" spans="2:65" s="1" customFormat="1" ht="19.5">
      <c r="B148" s="28"/>
      <c r="D148" s="130" t="s">
        <v>152</v>
      </c>
      <c r="F148" s="134" t="s">
        <v>166</v>
      </c>
      <c r="I148" s="132"/>
      <c r="L148" s="28"/>
      <c r="M148" s="133"/>
      <c r="T148" s="49"/>
      <c r="AT148" s="13" t="s">
        <v>152</v>
      </c>
      <c r="AU148" s="13" t="s">
        <v>77</v>
      </c>
    </row>
    <row r="149" spans="2:65" s="1" customFormat="1" ht="16.5" customHeight="1">
      <c r="B149" s="28"/>
      <c r="C149" s="117" t="s">
        <v>7</v>
      </c>
      <c r="D149" s="117" t="s">
        <v>142</v>
      </c>
      <c r="E149" s="118" t="s">
        <v>945</v>
      </c>
      <c r="F149" s="119" t="s">
        <v>946</v>
      </c>
      <c r="G149" s="120" t="s">
        <v>174</v>
      </c>
      <c r="H149" s="121">
        <v>1</v>
      </c>
      <c r="I149" s="122"/>
      <c r="J149" s="123">
        <f>ROUND(I149*H149,2)</f>
        <v>0</v>
      </c>
      <c r="K149" s="119" t="s">
        <v>146</v>
      </c>
      <c r="L149" s="28"/>
      <c r="M149" s="124" t="s">
        <v>19</v>
      </c>
      <c r="N149" s="125" t="s">
        <v>40</v>
      </c>
      <c r="P149" s="126">
        <f>O149*H149</f>
        <v>0</v>
      </c>
      <c r="Q149" s="126">
        <v>0</v>
      </c>
      <c r="R149" s="126">
        <f>Q149*H149</f>
        <v>0</v>
      </c>
      <c r="S149" s="126">
        <v>0</v>
      </c>
      <c r="T149" s="127">
        <f>S149*H149</f>
        <v>0</v>
      </c>
      <c r="AR149" s="128" t="s">
        <v>147</v>
      </c>
      <c r="AT149" s="128" t="s">
        <v>142</v>
      </c>
      <c r="AU149" s="128" t="s">
        <v>77</v>
      </c>
      <c r="AY149" s="13" t="s">
        <v>141</v>
      </c>
      <c r="BE149" s="129">
        <f>IF(N149="základní",J149,0)</f>
        <v>0</v>
      </c>
      <c r="BF149" s="129">
        <f>IF(N149="snížená",J149,0)</f>
        <v>0</v>
      </c>
      <c r="BG149" s="129">
        <f>IF(N149="zákl. přenesená",J149,0)</f>
        <v>0</v>
      </c>
      <c r="BH149" s="129">
        <f>IF(N149="sníž. přenesená",J149,0)</f>
        <v>0</v>
      </c>
      <c r="BI149" s="129">
        <f>IF(N149="nulová",J149,0)</f>
        <v>0</v>
      </c>
      <c r="BJ149" s="13" t="s">
        <v>77</v>
      </c>
      <c r="BK149" s="129">
        <f>ROUND(I149*H149,2)</f>
        <v>0</v>
      </c>
      <c r="BL149" s="13" t="s">
        <v>147</v>
      </c>
      <c r="BM149" s="128" t="s">
        <v>310</v>
      </c>
    </row>
    <row r="150" spans="2:65" s="1" customFormat="1" ht="29.25">
      <c r="B150" s="28"/>
      <c r="D150" s="130" t="s">
        <v>148</v>
      </c>
      <c r="F150" s="131" t="s">
        <v>947</v>
      </c>
      <c r="I150" s="132"/>
      <c r="L150" s="28"/>
      <c r="M150" s="133"/>
      <c r="T150" s="49"/>
      <c r="AT150" s="13" t="s">
        <v>148</v>
      </c>
      <c r="AU150" s="13" t="s">
        <v>77</v>
      </c>
    </row>
    <row r="151" spans="2:65" s="1" customFormat="1" ht="39">
      <c r="B151" s="28"/>
      <c r="D151" s="130" t="s">
        <v>150</v>
      </c>
      <c r="F151" s="134" t="s">
        <v>938</v>
      </c>
      <c r="I151" s="132"/>
      <c r="L151" s="28"/>
      <c r="M151" s="133"/>
      <c r="T151" s="49"/>
      <c r="AT151" s="13" t="s">
        <v>150</v>
      </c>
      <c r="AU151" s="13" t="s">
        <v>77</v>
      </c>
    </row>
    <row r="152" spans="2:65" s="1" customFormat="1" ht="19.5">
      <c r="B152" s="28"/>
      <c r="D152" s="130" t="s">
        <v>152</v>
      </c>
      <c r="F152" s="134" t="s">
        <v>166</v>
      </c>
      <c r="I152" s="132"/>
      <c r="L152" s="28"/>
      <c r="M152" s="133"/>
      <c r="T152" s="49"/>
      <c r="AT152" s="13" t="s">
        <v>152</v>
      </c>
      <c r="AU152" s="13" t="s">
        <v>77</v>
      </c>
    </row>
    <row r="153" spans="2:65" s="1" customFormat="1" ht="16.5" customHeight="1">
      <c r="B153" s="28"/>
      <c r="C153" s="117" t="s">
        <v>201</v>
      </c>
      <c r="D153" s="117" t="s">
        <v>142</v>
      </c>
      <c r="E153" s="118" t="s">
        <v>948</v>
      </c>
      <c r="F153" s="119" t="s">
        <v>949</v>
      </c>
      <c r="G153" s="120" t="s">
        <v>174</v>
      </c>
      <c r="H153" s="121">
        <v>1</v>
      </c>
      <c r="I153" s="122"/>
      <c r="J153" s="123">
        <f>ROUND(I153*H153,2)</f>
        <v>0</v>
      </c>
      <c r="K153" s="119" t="s">
        <v>146</v>
      </c>
      <c r="L153" s="28"/>
      <c r="M153" s="124" t="s">
        <v>19</v>
      </c>
      <c r="N153" s="125" t="s">
        <v>40</v>
      </c>
      <c r="P153" s="126">
        <f>O153*H153</f>
        <v>0</v>
      </c>
      <c r="Q153" s="126">
        <v>0</v>
      </c>
      <c r="R153" s="126">
        <f>Q153*H153</f>
        <v>0</v>
      </c>
      <c r="S153" s="126">
        <v>0</v>
      </c>
      <c r="T153" s="127">
        <f>S153*H153</f>
        <v>0</v>
      </c>
      <c r="AR153" s="128" t="s">
        <v>147</v>
      </c>
      <c r="AT153" s="128" t="s">
        <v>142</v>
      </c>
      <c r="AU153" s="128" t="s">
        <v>77</v>
      </c>
      <c r="AY153" s="13" t="s">
        <v>141</v>
      </c>
      <c r="BE153" s="129">
        <f>IF(N153="základní",J153,0)</f>
        <v>0</v>
      </c>
      <c r="BF153" s="129">
        <f>IF(N153="snížená",J153,0)</f>
        <v>0</v>
      </c>
      <c r="BG153" s="129">
        <f>IF(N153="zákl. přenesená",J153,0)</f>
        <v>0</v>
      </c>
      <c r="BH153" s="129">
        <f>IF(N153="sníž. přenesená",J153,0)</f>
        <v>0</v>
      </c>
      <c r="BI153" s="129">
        <f>IF(N153="nulová",J153,0)</f>
        <v>0</v>
      </c>
      <c r="BJ153" s="13" t="s">
        <v>77</v>
      </c>
      <c r="BK153" s="129">
        <f>ROUND(I153*H153,2)</f>
        <v>0</v>
      </c>
      <c r="BL153" s="13" t="s">
        <v>147</v>
      </c>
      <c r="BM153" s="128" t="s">
        <v>314</v>
      </c>
    </row>
    <row r="154" spans="2:65" s="1" customFormat="1" ht="29.25">
      <c r="B154" s="28"/>
      <c r="D154" s="130" t="s">
        <v>148</v>
      </c>
      <c r="F154" s="131" t="s">
        <v>950</v>
      </c>
      <c r="I154" s="132"/>
      <c r="L154" s="28"/>
      <c r="M154" s="133"/>
      <c r="T154" s="49"/>
      <c r="AT154" s="13" t="s">
        <v>148</v>
      </c>
      <c r="AU154" s="13" t="s">
        <v>77</v>
      </c>
    </row>
    <row r="155" spans="2:65" s="1" customFormat="1" ht="39">
      <c r="B155" s="28"/>
      <c r="D155" s="130" t="s">
        <v>150</v>
      </c>
      <c r="F155" s="134" t="s">
        <v>938</v>
      </c>
      <c r="I155" s="132"/>
      <c r="L155" s="28"/>
      <c r="M155" s="133"/>
      <c r="T155" s="49"/>
      <c r="AT155" s="13" t="s">
        <v>150</v>
      </c>
      <c r="AU155" s="13" t="s">
        <v>77</v>
      </c>
    </row>
    <row r="156" spans="2:65" s="1" customFormat="1" ht="19.5">
      <c r="B156" s="28"/>
      <c r="D156" s="130" t="s">
        <v>152</v>
      </c>
      <c r="F156" s="134" t="s">
        <v>166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17" t="s">
        <v>307</v>
      </c>
      <c r="D157" s="117" t="s">
        <v>142</v>
      </c>
      <c r="E157" s="118" t="s">
        <v>954</v>
      </c>
      <c r="F157" s="119" t="s">
        <v>955</v>
      </c>
      <c r="G157" s="120" t="s">
        <v>271</v>
      </c>
      <c r="H157" s="121">
        <v>1450</v>
      </c>
      <c r="I157" s="122"/>
      <c r="J157" s="123">
        <f>ROUND(I157*H157,2)</f>
        <v>0</v>
      </c>
      <c r="K157" s="119" t="s">
        <v>19</v>
      </c>
      <c r="L157" s="28"/>
      <c r="M157" s="124" t="s">
        <v>19</v>
      </c>
      <c r="N157" s="125" t="s">
        <v>40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147</v>
      </c>
      <c r="AT157" s="128" t="s">
        <v>142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318</v>
      </c>
    </row>
    <row r="158" spans="2:65" s="1" customFormat="1" ht="11.25">
      <c r="B158" s="28"/>
      <c r="D158" s="130" t="s">
        <v>148</v>
      </c>
      <c r="F158" s="131" t="s">
        <v>955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19.5">
      <c r="B159" s="28"/>
      <c r="D159" s="130" t="s">
        <v>152</v>
      </c>
      <c r="F159" s="134" t="s">
        <v>166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17" t="s">
        <v>204</v>
      </c>
      <c r="D160" s="117" t="s">
        <v>142</v>
      </c>
      <c r="E160" s="118" t="s">
        <v>251</v>
      </c>
      <c r="F160" s="119" t="s">
        <v>252</v>
      </c>
      <c r="G160" s="120" t="s">
        <v>253</v>
      </c>
      <c r="H160" s="121">
        <v>109.931</v>
      </c>
      <c r="I160" s="122"/>
      <c r="J160" s="123">
        <f>ROUND(I160*H160,2)</f>
        <v>0</v>
      </c>
      <c r="K160" s="119" t="s">
        <v>146</v>
      </c>
      <c r="L160" s="28"/>
      <c r="M160" s="124" t="s">
        <v>19</v>
      </c>
      <c r="N160" s="125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147</v>
      </c>
      <c r="AT160" s="128" t="s">
        <v>142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322</v>
      </c>
    </row>
    <row r="161" spans="2:65" s="1" customFormat="1" ht="19.5">
      <c r="B161" s="28"/>
      <c r="D161" s="130" t="s">
        <v>148</v>
      </c>
      <c r="F161" s="131" t="s">
        <v>254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19.5">
      <c r="B162" s="28"/>
      <c r="D162" s="130" t="s">
        <v>150</v>
      </c>
      <c r="F162" s="134" t="s">
        <v>151</v>
      </c>
      <c r="I162" s="132"/>
      <c r="L162" s="28"/>
      <c r="M162" s="133"/>
      <c r="T162" s="49"/>
      <c r="AT162" s="13" t="s">
        <v>150</v>
      </c>
      <c r="AU162" s="13" t="s">
        <v>77</v>
      </c>
    </row>
    <row r="163" spans="2:65" s="1" customFormat="1" ht="29.25">
      <c r="B163" s="28"/>
      <c r="D163" s="130" t="s">
        <v>152</v>
      </c>
      <c r="F163" s="134" t="s">
        <v>1119</v>
      </c>
      <c r="I163" s="132"/>
      <c r="L163" s="28"/>
      <c r="M163" s="133"/>
      <c r="T163" s="49"/>
      <c r="AT163" s="13" t="s">
        <v>152</v>
      </c>
      <c r="AU163" s="13" t="s">
        <v>77</v>
      </c>
    </row>
    <row r="164" spans="2:65" s="1" customFormat="1" ht="16.5" customHeight="1">
      <c r="B164" s="28"/>
      <c r="C164" s="117" t="s">
        <v>315</v>
      </c>
      <c r="D164" s="117" t="s">
        <v>142</v>
      </c>
      <c r="E164" s="118" t="s">
        <v>961</v>
      </c>
      <c r="F164" s="119" t="s">
        <v>962</v>
      </c>
      <c r="G164" s="120" t="s">
        <v>253</v>
      </c>
      <c r="H164" s="121">
        <v>36.643999999999998</v>
      </c>
      <c r="I164" s="122"/>
      <c r="J164" s="123">
        <f>ROUND(I164*H164,2)</f>
        <v>0</v>
      </c>
      <c r="K164" s="119" t="s">
        <v>146</v>
      </c>
      <c r="L164" s="28"/>
      <c r="M164" s="124" t="s">
        <v>19</v>
      </c>
      <c r="N164" s="125" t="s">
        <v>40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147</v>
      </c>
      <c r="AT164" s="128" t="s">
        <v>142</v>
      </c>
      <c r="AU164" s="128" t="s">
        <v>77</v>
      </c>
      <c r="AY164" s="13" t="s">
        <v>141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77</v>
      </c>
      <c r="BK164" s="129">
        <f>ROUND(I164*H164,2)</f>
        <v>0</v>
      </c>
      <c r="BL164" s="13" t="s">
        <v>147</v>
      </c>
      <c r="BM164" s="128" t="s">
        <v>326</v>
      </c>
    </row>
    <row r="165" spans="2:65" s="1" customFormat="1" ht="19.5">
      <c r="B165" s="28"/>
      <c r="D165" s="130" t="s">
        <v>148</v>
      </c>
      <c r="F165" s="131" t="s">
        <v>963</v>
      </c>
      <c r="I165" s="132"/>
      <c r="L165" s="28"/>
      <c r="M165" s="133"/>
      <c r="T165" s="49"/>
      <c r="AT165" s="13" t="s">
        <v>148</v>
      </c>
      <c r="AU165" s="13" t="s">
        <v>77</v>
      </c>
    </row>
    <row r="166" spans="2:65" s="1" customFormat="1" ht="19.5">
      <c r="B166" s="28"/>
      <c r="D166" s="130" t="s">
        <v>150</v>
      </c>
      <c r="F166" s="134" t="s">
        <v>151</v>
      </c>
      <c r="I166" s="132"/>
      <c r="L166" s="28"/>
      <c r="M166" s="133"/>
      <c r="T166" s="49"/>
      <c r="AT166" s="13" t="s">
        <v>150</v>
      </c>
      <c r="AU166" s="13" t="s">
        <v>77</v>
      </c>
    </row>
    <row r="167" spans="2:65" s="1" customFormat="1" ht="29.25">
      <c r="B167" s="28"/>
      <c r="D167" s="130" t="s">
        <v>152</v>
      </c>
      <c r="F167" s="134" t="s">
        <v>1120</v>
      </c>
      <c r="I167" s="132"/>
      <c r="L167" s="28"/>
      <c r="M167" s="133"/>
      <c r="T167" s="49"/>
      <c r="AT167" s="13" t="s">
        <v>152</v>
      </c>
      <c r="AU167" s="13" t="s">
        <v>77</v>
      </c>
    </row>
    <row r="168" spans="2:65" s="1" customFormat="1" ht="16.5" customHeight="1">
      <c r="B168" s="28"/>
      <c r="C168" s="117" t="s">
        <v>208</v>
      </c>
      <c r="D168" s="117" t="s">
        <v>142</v>
      </c>
      <c r="E168" s="118" t="s">
        <v>791</v>
      </c>
      <c r="F168" s="119" t="s">
        <v>792</v>
      </c>
      <c r="G168" s="120" t="s">
        <v>253</v>
      </c>
      <c r="H168" s="121">
        <v>290</v>
      </c>
      <c r="I168" s="122"/>
      <c r="J168" s="123">
        <f>ROUND(I168*H168,2)</f>
        <v>0</v>
      </c>
      <c r="K168" s="119" t="s">
        <v>146</v>
      </c>
      <c r="L168" s="28"/>
      <c r="M168" s="124" t="s">
        <v>19</v>
      </c>
      <c r="N168" s="125" t="s">
        <v>40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147</v>
      </c>
      <c r="AT168" s="128" t="s">
        <v>142</v>
      </c>
      <c r="AU168" s="128" t="s">
        <v>77</v>
      </c>
      <c r="AY168" s="13" t="s">
        <v>141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3" t="s">
        <v>77</v>
      </c>
      <c r="BK168" s="129">
        <f>ROUND(I168*H168,2)</f>
        <v>0</v>
      </c>
      <c r="BL168" s="13" t="s">
        <v>147</v>
      </c>
      <c r="BM168" s="128" t="s">
        <v>329</v>
      </c>
    </row>
    <row r="169" spans="2:65" s="1" customFormat="1" ht="19.5">
      <c r="B169" s="28"/>
      <c r="D169" s="130" t="s">
        <v>148</v>
      </c>
      <c r="F169" s="131" t="s">
        <v>794</v>
      </c>
      <c r="I169" s="132"/>
      <c r="L169" s="28"/>
      <c r="M169" s="133"/>
      <c r="T169" s="49"/>
      <c r="AT169" s="13" t="s">
        <v>148</v>
      </c>
      <c r="AU169" s="13" t="s">
        <v>77</v>
      </c>
    </row>
    <row r="170" spans="2:65" s="1" customFormat="1" ht="19.5">
      <c r="B170" s="28"/>
      <c r="D170" s="130" t="s">
        <v>150</v>
      </c>
      <c r="F170" s="134" t="s">
        <v>795</v>
      </c>
      <c r="I170" s="132"/>
      <c r="L170" s="28"/>
      <c r="M170" s="133"/>
      <c r="T170" s="49"/>
      <c r="AT170" s="13" t="s">
        <v>150</v>
      </c>
      <c r="AU170" s="13" t="s">
        <v>77</v>
      </c>
    </row>
    <row r="171" spans="2:65" s="1" customFormat="1" ht="29.25">
      <c r="B171" s="28"/>
      <c r="D171" s="130" t="s">
        <v>152</v>
      </c>
      <c r="F171" s="134" t="s">
        <v>1121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0" customFormat="1" ht="25.9" customHeight="1">
      <c r="B172" s="107"/>
      <c r="D172" s="108" t="s">
        <v>68</v>
      </c>
      <c r="E172" s="109" t="s">
        <v>160</v>
      </c>
      <c r="F172" s="109" t="s">
        <v>837</v>
      </c>
      <c r="I172" s="110"/>
      <c r="J172" s="111">
        <f>BK172</f>
        <v>0</v>
      </c>
      <c r="L172" s="107"/>
      <c r="M172" s="112"/>
      <c r="P172" s="113">
        <f>SUM(P173:P184)</f>
        <v>0</v>
      </c>
      <c r="R172" s="113">
        <f>SUM(R173:R184)</f>
        <v>0</v>
      </c>
      <c r="T172" s="114">
        <f>SUM(T173:T184)</f>
        <v>0</v>
      </c>
      <c r="AR172" s="108" t="s">
        <v>77</v>
      </c>
      <c r="AT172" s="115" t="s">
        <v>68</v>
      </c>
      <c r="AU172" s="115" t="s">
        <v>69</v>
      </c>
      <c r="AY172" s="108" t="s">
        <v>141</v>
      </c>
      <c r="BK172" s="116">
        <f>SUM(BK173:BK184)</f>
        <v>0</v>
      </c>
    </row>
    <row r="173" spans="2:65" s="1" customFormat="1" ht="24.2" customHeight="1">
      <c r="B173" s="28"/>
      <c r="C173" s="117" t="s">
        <v>323</v>
      </c>
      <c r="D173" s="117" t="s">
        <v>142</v>
      </c>
      <c r="E173" s="118" t="s">
        <v>851</v>
      </c>
      <c r="F173" s="119" t="s">
        <v>852</v>
      </c>
      <c r="G173" s="120" t="s">
        <v>258</v>
      </c>
      <c r="H173" s="121">
        <v>1420.09</v>
      </c>
      <c r="I173" s="122"/>
      <c r="J173" s="123">
        <f>ROUND(I173*H173,2)</f>
        <v>0</v>
      </c>
      <c r="K173" s="119" t="s">
        <v>146</v>
      </c>
      <c r="L173" s="28"/>
      <c r="M173" s="124" t="s">
        <v>19</v>
      </c>
      <c r="N173" s="125" t="s">
        <v>40</v>
      </c>
      <c r="P173" s="126">
        <f>O173*H173</f>
        <v>0</v>
      </c>
      <c r="Q173" s="126">
        <v>0</v>
      </c>
      <c r="R173" s="126">
        <f>Q173*H173</f>
        <v>0</v>
      </c>
      <c r="S173" s="126">
        <v>0</v>
      </c>
      <c r="T173" s="127">
        <f>S173*H173</f>
        <v>0</v>
      </c>
      <c r="AR173" s="128" t="s">
        <v>147</v>
      </c>
      <c r="AT173" s="128" t="s">
        <v>142</v>
      </c>
      <c r="AU173" s="128" t="s">
        <v>77</v>
      </c>
      <c r="AY173" s="13" t="s">
        <v>141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77</v>
      </c>
      <c r="BK173" s="129">
        <f>ROUND(I173*H173,2)</f>
        <v>0</v>
      </c>
      <c r="BL173" s="13" t="s">
        <v>147</v>
      </c>
      <c r="BM173" s="128" t="s">
        <v>1122</v>
      </c>
    </row>
    <row r="174" spans="2:65" s="1" customFormat="1" ht="29.25">
      <c r="B174" s="28"/>
      <c r="D174" s="130" t="s">
        <v>148</v>
      </c>
      <c r="F174" s="131" t="s">
        <v>854</v>
      </c>
      <c r="I174" s="132"/>
      <c r="L174" s="28"/>
      <c r="M174" s="133"/>
      <c r="T174" s="49"/>
      <c r="AT174" s="13" t="s">
        <v>148</v>
      </c>
      <c r="AU174" s="13" t="s">
        <v>77</v>
      </c>
    </row>
    <row r="175" spans="2:65" s="1" customFormat="1" ht="24.2" customHeight="1">
      <c r="B175" s="28"/>
      <c r="C175" s="117" t="s">
        <v>211</v>
      </c>
      <c r="D175" s="117" t="s">
        <v>142</v>
      </c>
      <c r="E175" s="118" t="s">
        <v>855</v>
      </c>
      <c r="F175" s="119" t="s">
        <v>856</v>
      </c>
      <c r="G175" s="120" t="s">
        <v>258</v>
      </c>
      <c r="H175" s="121">
        <v>3606.69</v>
      </c>
      <c r="I175" s="122"/>
      <c r="J175" s="123">
        <f>ROUND(I175*H175,2)</f>
        <v>0</v>
      </c>
      <c r="K175" s="119" t="s">
        <v>146</v>
      </c>
      <c r="L175" s="28"/>
      <c r="M175" s="124" t="s">
        <v>19</v>
      </c>
      <c r="N175" s="125" t="s">
        <v>40</v>
      </c>
      <c r="P175" s="126">
        <f>O175*H175</f>
        <v>0</v>
      </c>
      <c r="Q175" s="126">
        <v>0</v>
      </c>
      <c r="R175" s="126">
        <f>Q175*H175</f>
        <v>0</v>
      </c>
      <c r="S175" s="126">
        <v>0</v>
      </c>
      <c r="T175" s="127">
        <f>S175*H175</f>
        <v>0</v>
      </c>
      <c r="AR175" s="128" t="s">
        <v>147</v>
      </c>
      <c r="AT175" s="128" t="s">
        <v>142</v>
      </c>
      <c r="AU175" s="128" t="s">
        <v>77</v>
      </c>
      <c r="AY175" s="13" t="s">
        <v>141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3" t="s">
        <v>77</v>
      </c>
      <c r="BK175" s="129">
        <f>ROUND(I175*H175,2)</f>
        <v>0</v>
      </c>
      <c r="BL175" s="13" t="s">
        <v>147</v>
      </c>
      <c r="BM175" s="128" t="s">
        <v>1123</v>
      </c>
    </row>
    <row r="176" spans="2:65" s="1" customFormat="1" ht="29.25">
      <c r="B176" s="28"/>
      <c r="D176" s="130" t="s">
        <v>148</v>
      </c>
      <c r="F176" s="131" t="s">
        <v>858</v>
      </c>
      <c r="I176" s="132"/>
      <c r="L176" s="28"/>
      <c r="M176" s="133"/>
      <c r="T176" s="49"/>
      <c r="AT176" s="13" t="s">
        <v>148</v>
      </c>
      <c r="AU176" s="13" t="s">
        <v>77</v>
      </c>
    </row>
    <row r="177" spans="2:65" s="1" customFormat="1" ht="24.2" customHeight="1">
      <c r="B177" s="28"/>
      <c r="C177" s="117" t="s">
        <v>330</v>
      </c>
      <c r="D177" s="117" t="s">
        <v>142</v>
      </c>
      <c r="E177" s="118" t="s">
        <v>289</v>
      </c>
      <c r="F177" s="119" t="s">
        <v>290</v>
      </c>
      <c r="G177" s="120" t="s">
        <v>258</v>
      </c>
      <c r="H177" s="121">
        <v>4</v>
      </c>
      <c r="I177" s="122"/>
      <c r="J177" s="123">
        <f>ROUND(I177*H177,2)</f>
        <v>0</v>
      </c>
      <c r="K177" s="119" t="s">
        <v>146</v>
      </c>
      <c r="L177" s="28"/>
      <c r="M177" s="124" t="s">
        <v>19</v>
      </c>
      <c r="N177" s="125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147</v>
      </c>
      <c r="AT177" s="128" t="s">
        <v>142</v>
      </c>
      <c r="AU177" s="128" t="s">
        <v>77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1124</v>
      </c>
    </row>
    <row r="178" spans="2:65" s="1" customFormat="1" ht="29.25">
      <c r="B178" s="28"/>
      <c r="D178" s="130" t="s">
        <v>148</v>
      </c>
      <c r="F178" s="131" t="s">
        <v>291</v>
      </c>
      <c r="I178" s="132"/>
      <c r="L178" s="28"/>
      <c r="M178" s="133"/>
      <c r="T178" s="49"/>
      <c r="AT178" s="13" t="s">
        <v>148</v>
      </c>
      <c r="AU178" s="13" t="s">
        <v>77</v>
      </c>
    </row>
    <row r="179" spans="2:65" s="1" customFormat="1" ht="33" customHeight="1">
      <c r="B179" s="28"/>
      <c r="C179" s="117" t="s">
        <v>215</v>
      </c>
      <c r="D179" s="117" t="s">
        <v>142</v>
      </c>
      <c r="E179" s="118" t="s">
        <v>861</v>
      </c>
      <c r="F179" s="119" t="s">
        <v>862</v>
      </c>
      <c r="G179" s="120" t="s">
        <v>258</v>
      </c>
      <c r="H179" s="121">
        <v>56</v>
      </c>
      <c r="I179" s="122"/>
      <c r="J179" s="123">
        <f>ROUND(I179*H179,2)</f>
        <v>0</v>
      </c>
      <c r="K179" s="119" t="s">
        <v>146</v>
      </c>
      <c r="L179" s="28"/>
      <c r="M179" s="124" t="s">
        <v>19</v>
      </c>
      <c r="N179" s="125" t="s">
        <v>40</v>
      </c>
      <c r="P179" s="126">
        <f>O179*H179</f>
        <v>0</v>
      </c>
      <c r="Q179" s="126">
        <v>0</v>
      </c>
      <c r="R179" s="126">
        <f>Q179*H179</f>
        <v>0</v>
      </c>
      <c r="S179" s="126">
        <v>0</v>
      </c>
      <c r="T179" s="127">
        <f>S179*H179</f>
        <v>0</v>
      </c>
      <c r="AR179" s="128" t="s">
        <v>147</v>
      </c>
      <c r="AT179" s="128" t="s">
        <v>142</v>
      </c>
      <c r="AU179" s="128" t="s">
        <v>77</v>
      </c>
      <c r="AY179" s="13" t="s">
        <v>141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77</v>
      </c>
      <c r="BK179" s="129">
        <f>ROUND(I179*H179,2)</f>
        <v>0</v>
      </c>
      <c r="BL179" s="13" t="s">
        <v>147</v>
      </c>
      <c r="BM179" s="128" t="s">
        <v>1125</v>
      </c>
    </row>
    <row r="180" spans="2:65" s="1" customFormat="1" ht="29.25">
      <c r="B180" s="28"/>
      <c r="D180" s="130" t="s">
        <v>148</v>
      </c>
      <c r="F180" s="131" t="s">
        <v>864</v>
      </c>
      <c r="I180" s="132"/>
      <c r="L180" s="28"/>
      <c r="M180" s="133"/>
      <c r="T180" s="49"/>
      <c r="AT180" s="13" t="s">
        <v>148</v>
      </c>
      <c r="AU180" s="13" t="s">
        <v>77</v>
      </c>
    </row>
    <row r="181" spans="2:65" s="1" customFormat="1" ht="16.5" customHeight="1">
      <c r="B181" s="28"/>
      <c r="C181" s="117" t="s">
        <v>338</v>
      </c>
      <c r="D181" s="117" t="s">
        <v>142</v>
      </c>
      <c r="E181" s="118" t="s">
        <v>845</v>
      </c>
      <c r="F181" s="119" t="s">
        <v>846</v>
      </c>
      <c r="G181" s="120" t="s">
        <v>258</v>
      </c>
      <c r="H181" s="121">
        <v>123.48</v>
      </c>
      <c r="I181" s="122"/>
      <c r="J181" s="123">
        <f>ROUND(I181*H181,2)</f>
        <v>0</v>
      </c>
      <c r="K181" s="119" t="s">
        <v>146</v>
      </c>
      <c r="L181" s="28"/>
      <c r="M181" s="124" t="s">
        <v>19</v>
      </c>
      <c r="N181" s="125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147</v>
      </c>
      <c r="AT181" s="128" t="s">
        <v>142</v>
      </c>
      <c r="AU181" s="128" t="s">
        <v>77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341</v>
      </c>
    </row>
    <row r="182" spans="2:65" s="1" customFormat="1" ht="29.25">
      <c r="B182" s="28"/>
      <c r="D182" s="130" t="s">
        <v>148</v>
      </c>
      <c r="F182" s="131" t="s">
        <v>848</v>
      </c>
      <c r="I182" s="132"/>
      <c r="L182" s="28"/>
      <c r="M182" s="133"/>
      <c r="T182" s="49"/>
      <c r="AT182" s="13" t="s">
        <v>148</v>
      </c>
      <c r="AU182" s="13" t="s">
        <v>77</v>
      </c>
    </row>
    <row r="183" spans="2:65" s="1" customFormat="1" ht="39">
      <c r="B183" s="28"/>
      <c r="D183" s="130" t="s">
        <v>150</v>
      </c>
      <c r="F183" s="134" t="s">
        <v>843</v>
      </c>
      <c r="I183" s="132"/>
      <c r="L183" s="28"/>
      <c r="M183" s="133"/>
      <c r="T183" s="49"/>
      <c r="AT183" s="13" t="s">
        <v>150</v>
      </c>
      <c r="AU183" s="13" t="s">
        <v>77</v>
      </c>
    </row>
    <row r="184" spans="2:65" s="1" customFormat="1" ht="29.25">
      <c r="B184" s="28"/>
      <c r="D184" s="130" t="s">
        <v>152</v>
      </c>
      <c r="F184" s="134" t="s">
        <v>966</v>
      </c>
      <c r="I184" s="132"/>
      <c r="L184" s="28"/>
      <c r="M184" s="133"/>
      <c r="T184" s="49"/>
      <c r="AT184" s="13" t="s">
        <v>152</v>
      </c>
      <c r="AU184" s="13" t="s">
        <v>77</v>
      </c>
    </row>
    <row r="185" spans="2:65" s="10" customFormat="1" ht="25.9" customHeight="1">
      <c r="B185" s="107"/>
      <c r="D185" s="108" t="s">
        <v>68</v>
      </c>
      <c r="E185" s="109" t="s">
        <v>147</v>
      </c>
      <c r="F185" s="109" t="s">
        <v>865</v>
      </c>
      <c r="I185" s="110"/>
      <c r="J185" s="111">
        <f>BK185</f>
        <v>0</v>
      </c>
      <c r="L185" s="107"/>
      <c r="M185" s="112"/>
      <c r="P185" s="113">
        <f>SUM(P186:P189)</f>
        <v>0</v>
      </c>
      <c r="R185" s="113">
        <f>SUM(R186:R189)</f>
        <v>0</v>
      </c>
      <c r="T185" s="114">
        <f>SUM(T186:T189)</f>
        <v>0</v>
      </c>
      <c r="AR185" s="108" t="s">
        <v>77</v>
      </c>
      <c r="AT185" s="115" t="s">
        <v>68</v>
      </c>
      <c r="AU185" s="115" t="s">
        <v>69</v>
      </c>
      <c r="AY185" s="108" t="s">
        <v>141</v>
      </c>
      <c r="BK185" s="116">
        <f>SUM(BK186:BK189)</f>
        <v>0</v>
      </c>
    </row>
    <row r="186" spans="2:65" s="1" customFormat="1" ht="16.5" customHeight="1">
      <c r="B186" s="28"/>
      <c r="C186" s="117" t="s">
        <v>219</v>
      </c>
      <c r="D186" s="117" t="s">
        <v>142</v>
      </c>
      <c r="E186" s="118" t="s">
        <v>234</v>
      </c>
      <c r="F186" s="119" t="s">
        <v>235</v>
      </c>
      <c r="G186" s="120" t="s">
        <v>258</v>
      </c>
      <c r="H186" s="121">
        <v>721.57</v>
      </c>
      <c r="I186" s="122"/>
      <c r="J186" s="123">
        <f>ROUND(I186*H186,2)</f>
        <v>0</v>
      </c>
      <c r="K186" s="119" t="s">
        <v>146</v>
      </c>
      <c r="L186" s="28"/>
      <c r="M186" s="124" t="s">
        <v>19</v>
      </c>
      <c r="N186" s="125" t="s">
        <v>40</v>
      </c>
      <c r="P186" s="126">
        <f>O186*H186</f>
        <v>0</v>
      </c>
      <c r="Q186" s="126">
        <v>0</v>
      </c>
      <c r="R186" s="126">
        <f>Q186*H186</f>
        <v>0</v>
      </c>
      <c r="S186" s="126">
        <v>0</v>
      </c>
      <c r="T186" s="127">
        <f>S186*H186</f>
        <v>0</v>
      </c>
      <c r="AR186" s="128" t="s">
        <v>147</v>
      </c>
      <c r="AT186" s="128" t="s">
        <v>142</v>
      </c>
      <c r="AU186" s="128" t="s">
        <v>77</v>
      </c>
      <c r="AY186" s="13" t="s">
        <v>141</v>
      </c>
      <c r="BE186" s="129">
        <f>IF(N186="základní",J186,0)</f>
        <v>0</v>
      </c>
      <c r="BF186" s="129">
        <f>IF(N186="snížená",J186,0)</f>
        <v>0</v>
      </c>
      <c r="BG186" s="129">
        <f>IF(N186="zákl. přenesená",J186,0)</f>
        <v>0</v>
      </c>
      <c r="BH186" s="129">
        <f>IF(N186="sníž. přenesená",J186,0)</f>
        <v>0</v>
      </c>
      <c r="BI186" s="129">
        <f>IF(N186="nulová",J186,0)</f>
        <v>0</v>
      </c>
      <c r="BJ186" s="13" t="s">
        <v>77</v>
      </c>
      <c r="BK186" s="129">
        <f>ROUND(I186*H186,2)</f>
        <v>0</v>
      </c>
      <c r="BL186" s="13" t="s">
        <v>147</v>
      </c>
      <c r="BM186" s="128" t="s">
        <v>353</v>
      </c>
    </row>
    <row r="187" spans="2:65" s="1" customFormat="1" ht="29.25">
      <c r="B187" s="28"/>
      <c r="D187" s="130" t="s">
        <v>148</v>
      </c>
      <c r="F187" s="131" t="s">
        <v>238</v>
      </c>
      <c r="I187" s="132"/>
      <c r="L187" s="28"/>
      <c r="M187" s="133"/>
      <c r="T187" s="49"/>
      <c r="AT187" s="13" t="s">
        <v>148</v>
      </c>
      <c r="AU187" s="13" t="s">
        <v>77</v>
      </c>
    </row>
    <row r="188" spans="2:65" s="1" customFormat="1" ht="39">
      <c r="B188" s="28"/>
      <c r="D188" s="130" t="s">
        <v>150</v>
      </c>
      <c r="F188" s="134" t="s">
        <v>239</v>
      </c>
      <c r="I188" s="132"/>
      <c r="L188" s="28"/>
      <c r="M188" s="133"/>
      <c r="T188" s="49"/>
      <c r="AT188" s="13" t="s">
        <v>150</v>
      </c>
      <c r="AU188" s="13" t="s">
        <v>77</v>
      </c>
    </row>
    <row r="189" spans="2:65" s="1" customFormat="1" ht="29.25">
      <c r="B189" s="28"/>
      <c r="D189" s="130" t="s">
        <v>152</v>
      </c>
      <c r="F189" s="134" t="s">
        <v>971</v>
      </c>
      <c r="I189" s="132"/>
      <c r="L189" s="28"/>
      <c r="M189" s="145"/>
      <c r="N189" s="146"/>
      <c r="O189" s="146"/>
      <c r="P189" s="146"/>
      <c r="Q189" s="146"/>
      <c r="R189" s="146"/>
      <c r="S189" s="146"/>
      <c r="T189" s="147"/>
      <c r="AT189" s="13" t="s">
        <v>152</v>
      </c>
      <c r="AU189" s="13" t="s">
        <v>77</v>
      </c>
    </row>
    <row r="190" spans="2:65" s="1" customFormat="1" ht="6.95" customHeight="1">
      <c r="B190" s="37"/>
      <c r="C190" s="38"/>
      <c r="D190" s="38"/>
      <c r="E190" s="38"/>
      <c r="F190" s="38"/>
      <c r="G190" s="38"/>
      <c r="H190" s="38"/>
      <c r="I190" s="38"/>
      <c r="J190" s="38"/>
      <c r="K190" s="38"/>
      <c r="L190" s="28"/>
    </row>
  </sheetData>
  <sheetProtection algorithmName="SHA-512" hashValue="gGfKPnWcZRuP/dSLcUv1Gk+rrXwrsceEnz8HphYWta8W7lY8VYf2SBeU8ZRot8jKeHejtOoV77daoEnoZpD7vw==" saltValue="IJQPeHw04rOLhXmeMlPRBg==" spinCount="100000" sheet="1" objects="1" scenarios="1" formatColumns="0" formatRows="0" autoFilter="0"/>
  <autoFilter ref="C82:K189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06"/>
  <sheetViews>
    <sheetView showGridLines="0" topLeftCell="A74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100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1126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ROUND((SUM(BE80:BE205)),  2)</f>
        <v>0</v>
      </c>
      <c r="I33" s="85">
        <v>0.21</v>
      </c>
      <c r="J33" s="84">
        <f>ROUND(((SUM(BE80:BE205))*I33),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ROUND((SUM(BF80:BF205)),  2)</f>
        <v>0</v>
      </c>
      <c r="I34" s="85">
        <v>0.12</v>
      </c>
      <c r="J34" s="84">
        <f>ROUND(((SUM(BF80:BF205))*I34),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ROUND((SUM(BG80:BG205)),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ROUND((SUM(BH80:BH205)),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ROUND((SUM(BI80:BI205)),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07 - Nástupiště B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J80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973</v>
      </c>
      <c r="E60" s="97"/>
      <c r="F60" s="97"/>
      <c r="G60" s="97"/>
      <c r="H60" s="97"/>
      <c r="I60" s="97"/>
      <c r="J60" s="98">
        <f>J81</f>
        <v>0</v>
      </c>
      <c r="L60" s="95"/>
    </row>
    <row r="61" spans="2:47" s="1" customFormat="1" ht="21.75" customHeight="1">
      <c r="B61" s="28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28"/>
    </row>
    <row r="67" spans="2:63" s="1" customFormat="1" ht="24.95" customHeight="1">
      <c r="B67" s="28"/>
      <c r="C67" s="17" t="s">
        <v>127</v>
      </c>
      <c r="L67" s="28"/>
    </row>
    <row r="68" spans="2:63" s="1" customFormat="1" ht="6.95" customHeight="1">
      <c r="B68" s="28"/>
      <c r="L68" s="28"/>
    </row>
    <row r="69" spans="2:63" s="1" customFormat="1" ht="12" customHeight="1">
      <c r="B69" s="28"/>
      <c r="C69" s="23" t="s">
        <v>16</v>
      </c>
      <c r="L69" s="28"/>
    </row>
    <row r="70" spans="2:63" s="1" customFormat="1" ht="16.5" customHeight="1">
      <c r="B70" s="28"/>
      <c r="E70" s="270" t="str">
        <f>E7</f>
        <v>Oprava kolejí a výhybek v dopravně Kořenov</v>
      </c>
      <c r="F70" s="271"/>
      <c r="G70" s="271"/>
      <c r="H70" s="271"/>
      <c r="L70" s="28"/>
    </row>
    <row r="71" spans="2:63" s="1" customFormat="1" ht="12" customHeight="1">
      <c r="B71" s="28"/>
      <c r="C71" s="23" t="s">
        <v>117</v>
      </c>
      <c r="L71" s="28"/>
    </row>
    <row r="72" spans="2:63" s="1" customFormat="1" ht="16.5" customHeight="1">
      <c r="B72" s="28"/>
      <c r="E72" s="237" t="str">
        <f>E9</f>
        <v>SO 07 - Nástupiště B</v>
      </c>
      <c r="F72" s="272"/>
      <c r="G72" s="272"/>
      <c r="H72" s="272"/>
      <c r="L72" s="28"/>
    </row>
    <row r="73" spans="2:63" s="1" customFormat="1" ht="6.95" customHeight="1">
      <c r="B73" s="28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23" t="s">
        <v>23</v>
      </c>
      <c r="J74" s="45" t="str">
        <f>IF(J12="","",J12)</f>
        <v>23. 1. 2024</v>
      </c>
      <c r="L74" s="28"/>
    </row>
    <row r="75" spans="2:63" s="1" customFormat="1" ht="6.95" customHeight="1">
      <c r="B75" s="28"/>
      <c r="L75" s="28"/>
    </row>
    <row r="76" spans="2:63" s="1" customFormat="1" ht="15.2" customHeight="1">
      <c r="B76" s="28"/>
      <c r="C76" s="23" t="s">
        <v>25</v>
      </c>
      <c r="F76" s="21" t="str">
        <f>E15</f>
        <v xml:space="preserve"> </v>
      </c>
      <c r="I76" s="23" t="s">
        <v>30</v>
      </c>
      <c r="J76" s="26" t="str">
        <f>E21</f>
        <v xml:space="preserve"> </v>
      </c>
      <c r="L76" s="28"/>
    </row>
    <row r="77" spans="2:63" s="1" customFormat="1" ht="15.2" customHeight="1">
      <c r="B77" s="28"/>
      <c r="C77" s="23" t="s">
        <v>28</v>
      </c>
      <c r="F77" s="21" t="str">
        <f>IF(E18="","",E18)</f>
        <v>Vyplň údaj</v>
      </c>
      <c r="I77" s="23" t="s">
        <v>32</v>
      </c>
      <c r="J77" s="26" t="str">
        <f>E24</f>
        <v xml:space="preserve"> </v>
      </c>
      <c r="L77" s="28"/>
    </row>
    <row r="78" spans="2:63" s="1" customFormat="1" ht="10.35" customHeight="1">
      <c r="B78" s="28"/>
      <c r="L78" s="28"/>
    </row>
    <row r="79" spans="2:63" s="9" customFormat="1" ht="29.25" customHeight="1">
      <c r="B79" s="99"/>
      <c r="C79" s="100" t="s">
        <v>128</v>
      </c>
      <c r="D79" s="101" t="s">
        <v>54</v>
      </c>
      <c r="E79" s="101" t="s">
        <v>50</v>
      </c>
      <c r="F79" s="101" t="s">
        <v>51</v>
      </c>
      <c r="G79" s="101" t="s">
        <v>129</v>
      </c>
      <c r="H79" s="101" t="s">
        <v>130</v>
      </c>
      <c r="I79" s="101" t="s">
        <v>131</v>
      </c>
      <c r="J79" s="101" t="s">
        <v>121</v>
      </c>
      <c r="K79" s="102" t="s">
        <v>132</v>
      </c>
      <c r="L79" s="99"/>
      <c r="M79" s="52" t="s">
        <v>19</v>
      </c>
      <c r="N79" s="53" t="s">
        <v>39</v>
      </c>
      <c r="O79" s="53" t="s">
        <v>133</v>
      </c>
      <c r="P79" s="53" t="s">
        <v>134</v>
      </c>
      <c r="Q79" s="53" t="s">
        <v>135</v>
      </c>
      <c r="R79" s="53" t="s">
        <v>136</v>
      </c>
      <c r="S79" s="53" t="s">
        <v>137</v>
      </c>
      <c r="T79" s="54" t="s">
        <v>138</v>
      </c>
    </row>
    <row r="80" spans="2:63" s="1" customFormat="1" ht="22.9" customHeight="1">
      <c r="B80" s="28"/>
      <c r="C80" s="57" t="s">
        <v>139</v>
      </c>
      <c r="J80" s="103">
        <f>BK80</f>
        <v>0</v>
      </c>
      <c r="L80" s="28"/>
      <c r="M80" s="55"/>
      <c r="N80" s="46"/>
      <c r="O80" s="46"/>
      <c r="P80" s="104">
        <f>P81</f>
        <v>0</v>
      </c>
      <c r="Q80" s="46"/>
      <c r="R80" s="104">
        <f>R81</f>
        <v>284.84522000000004</v>
      </c>
      <c r="S80" s="46"/>
      <c r="T80" s="105">
        <f>T81</f>
        <v>0</v>
      </c>
      <c r="AT80" s="13" t="s">
        <v>68</v>
      </c>
      <c r="AU80" s="13" t="s">
        <v>122</v>
      </c>
      <c r="BK80" s="106">
        <f>BK81</f>
        <v>0</v>
      </c>
    </row>
    <row r="81" spans="2:65" s="10" customFormat="1" ht="25.9" customHeight="1">
      <c r="B81" s="107"/>
      <c r="D81" s="108" t="s">
        <v>68</v>
      </c>
      <c r="E81" s="109" t="s">
        <v>170</v>
      </c>
      <c r="F81" s="109" t="s">
        <v>455</v>
      </c>
      <c r="I81" s="110"/>
      <c r="J81" s="111">
        <f>BK81</f>
        <v>0</v>
      </c>
      <c r="L81" s="107"/>
      <c r="M81" s="112"/>
      <c r="P81" s="113">
        <f>SUM(P82:P205)</f>
        <v>0</v>
      </c>
      <c r="R81" s="113">
        <f>SUM(R82:R205)</f>
        <v>284.84522000000004</v>
      </c>
      <c r="T81" s="114">
        <f>SUM(T82:T205)</f>
        <v>0</v>
      </c>
      <c r="AR81" s="108" t="s">
        <v>77</v>
      </c>
      <c r="AT81" s="115" t="s">
        <v>68</v>
      </c>
      <c r="AU81" s="115" t="s">
        <v>69</v>
      </c>
      <c r="AY81" s="108" t="s">
        <v>141</v>
      </c>
      <c r="BK81" s="116">
        <f>SUM(BK82:BK205)</f>
        <v>0</v>
      </c>
    </row>
    <row r="82" spans="2:65" s="1" customFormat="1" ht="16.5" customHeight="1">
      <c r="B82" s="28"/>
      <c r="C82" s="135" t="s">
        <v>77</v>
      </c>
      <c r="D82" s="135" t="s">
        <v>171</v>
      </c>
      <c r="E82" s="136" t="s">
        <v>1127</v>
      </c>
      <c r="F82" s="137" t="s">
        <v>1128</v>
      </c>
      <c r="G82" s="138" t="s">
        <v>243</v>
      </c>
      <c r="H82" s="139">
        <v>111</v>
      </c>
      <c r="I82" s="140"/>
      <c r="J82" s="141">
        <f>ROUND(I82*H82,2)</f>
        <v>0</v>
      </c>
      <c r="K82" s="137" t="s">
        <v>146</v>
      </c>
      <c r="L82" s="142"/>
      <c r="M82" s="143" t="s">
        <v>19</v>
      </c>
      <c r="N82" s="144" t="s">
        <v>40</v>
      </c>
      <c r="P82" s="126">
        <f>O82*H82</f>
        <v>0</v>
      </c>
      <c r="Q82" s="126">
        <v>0.14899999999999999</v>
      </c>
      <c r="R82" s="126">
        <f>Q82*H82</f>
        <v>16.538999999999998</v>
      </c>
      <c r="S82" s="126">
        <v>0</v>
      </c>
      <c r="T82" s="127">
        <f>S82*H82</f>
        <v>0</v>
      </c>
      <c r="AR82" s="128" t="s">
        <v>169</v>
      </c>
      <c r="AT82" s="128" t="s">
        <v>171</v>
      </c>
      <c r="AU82" s="128" t="s">
        <v>77</v>
      </c>
      <c r="AY82" s="13" t="s">
        <v>141</v>
      </c>
      <c r="BE82" s="129">
        <f>IF(N82="základní",J82,0)</f>
        <v>0</v>
      </c>
      <c r="BF82" s="129">
        <f>IF(N82="snížená",J82,0)</f>
        <v>0</v>
      </c>
      <c r="BG82" s="129">
        <f>IF(N82="zákl. přenesená",J82,0)</f>
        <v>0</v>
      </c>
      <c r="BH82" s="129">
        <f>IF(N82="sníž. přenesená",J82,0)</f>
        <v>0</v>
      </c>
      <c r="BI82" s="129">
        <f>IF(N82="nulová",J82,0)</f>
        <v>0</v>
      </c>
      <c r="BJ82" s="13" t="s">
        <v>77</v>
      </c>
      <c r="BK82" s="129">
        <f>ROUND(I82*H82,2)</f>
        <v>0</v>
      </c>
      <c r="BL82" s="13" t="s">
        <v>147</v>
      </c>
      <c r="BM82" s="128" t="s">
        <v>79</v>
      </c>
    </row>
    <row r="83" spans="2:65" s="1" customFormat="1" ht="11.25">
      <c r="B83" s="28"/>
      <c r="D83" s="130" t="s">
        <v>148</v>
      </c>
      <c r="F83" s="131" t="s">
        <v>1128</v>
      </c>
      <c r="I83" s="132"/>
      <c r="L83" s="28"/>
      <c r="M83" s="133"/>
      <c r="T83" s="49"/>
      <c r="AT83" s="13" t="s">
        <v>148</v>
      </c>
      <c r="AU83" s="13" t="s">
        <v>77</v>
      </c>
    </row>
    <row r="84" spans="2:65" s="1" customFormat="1" ht="29.25">
      <c r="B84" s="28"/>
      <c r="D84" s="130" t="s">
        <v>152</v>
      </c>
      <c r="F84" s="134" t="s">
        <v>1129</v>
      </c>
      <c r="I84" s="132"/>
      <c r="L84" s="28"/>
      <c r="M84" s="133"/>
      <c r="T84" s="49"/>
      <c r="AT84" s="13" t="s">
        <v>152</v>
      </c>
      <c r="AU84" s="13" t="s">
        <v>77</v>
      </c>
    </row>
    <row r="85" spans="2:65" s="1" customFormat="1" ht="16.5" customHeight="1">
      <c r="B85" s="28"/>
      <c r="C85" s="135" t="s">
        <v>79</v>
      </c>
      <c r="D85" s="135" t="s">
        <v>171</v>
      </c>
      <c r="E85" s="136" t="s">
        <v>1130</v>
      </c>
      <c r="F85" s="137" t="s">
        <v>1131</v>
      </c>
      <c r="G85" s="138" t="s">
        <v>243</v>
      </c>
      <c r="H85" s="139">
        <v>6</v>
      </c>
      <c r="I85" s="140"/>
      <c r="J85" s="141">
        <f>ROUND(I85*H85,2)</f>
        <v>0</v>
      </c>
      <c r="K85" s="137" t="s">
        <v>19</v>
      </c>
      <c r="L85" s="142"/>
      <c r="M85" s="143" t="s">
        <v>19</v>
      </c>
      <c r="N85" s="144" t="s">
        <v>40</v>
      </c>
      <c r="P85" s="126">
        <f>O85*H85</f>
        <v>0</v>
      </c>
      <c r="Q85" s="126">
        <v>0</v>
      </c>
      <c r="R85" s="126">
        <f>Q85*H85</f>
        <v>0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1132</v>
      </c>
    </row>
    <row r="86" spans="2:65" s="1" customFormat="1" ht="11.25">
      <c r="B86" s="28"/>
      <c r="D86" s="130" t="s">
        <v>148</v>
      </c>
      <c r="F86" s="131" t="s">
        <v>1131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1133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160</v>
      </c>
      <c r="D88" s="135" t="s">
        <v>171</v>
      </c>
      <c r="E88" s="136" t="s">
        <v>1134</v>
      </c>
      <c r="F88" s="137" t="s">
        <v>1135</v>
      </c>
      <c r="G88" s="138" t="s">
        <v>243</v>
      </c>
      <c r="H88" s="139">
        <v>107</v>
      </c>
      <c r="I88" s="140"/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9.9000000000000005E-2</v>
      </c>
      <c r="R88" s="126">
        <f>Q88*H88</f>
        <v>10.593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1135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1129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147</v>
      </c>
      <c r="D91" s="135" t="s">
        <v>171</v>
      </c>
      <c r="E91" s="136" t="s">
        <v>974</v>
      </c>
      <c r="F91" s="137" t="s">
        <v>975</v>
      </c>
      <c r="G91" s="138" t="s">
        <v>243</v>
      </c>
      <c r="H91" s="139">
        <v>206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4.7E-2</v>
      </c>
      <c r="R91" s="126">
        <f>Q91*H91</f>
        <v>9.6820000000000004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975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19.5">
      <c r="B93" s="28"/>
      <c r="D93" s="130" t="s">
        <v>152</v>
      </c>
      <c r="F93" s="134" t="s">
        <v>166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170</v>
      </c>
      <c r="D94" s="135" t="s">
        <v>171</v>
      </c>
      <c r="E94" s="136" t="s">
        <v>918</v>
      </c>
      <c r="F94" s="137" t="s">
        <v>919</v>
      </c>
      <c r="G94" s="138" t="s">
        <v>243</v>
      </c>
      <c r="H94" s="139">
        <v>42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5.8999999999999997E-2</v>
      </c>
      <c r="R94" s="126">
        <f>Q94*H94</f>
        <v>2.4779999999999998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169</v>
      </c>
    </row>
    <row r="95" spans="2:65" s="1" customFormat="1" ht="11.25">
      <c r="B95" s="28"/>
      <c r="D95" s="130" t="s">
        <v>148</v>
      </c>
      <c r="F95" s="131" t="s">
        <v>919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164</v>
      </c>
      <c r="D97" s="135" t="s">
        <v>171</v>
      </c>
      <c r="E97" s="136" t="s">
        <v>887</v>
      </c>
      <c r="F97" s="137" t="s">
        <v>888</v>
      </c>
      <c r="G97" s="138" t="s">
        <v>258</v>
      </c>
      <c r="H97" s="139">
        <v>111.54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1</v>
      </c>
      <c r="R97" s="126">
        <f>Q97*H97</f>
        <v>111.54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193</v>
      </c>
    </row>
    <row r="98" spans="2:65" s="1" customFormat="1" ht="11.25">
      <c r="B98" s="28"/>
      <c r="D98" s="130" t="s">
        <v>148</v>
      </c>
      <c r="F98" s="131" t="s">
        <v>888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19.5">
      <c r="B99" s="28"/>
      <c r="D99" s="130" t="s">
        <v>152</v>
      </c>
      <c r="F99" s="134" t="s">
        <v>166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179</v>
      </c>
      <c r="D100" s="135" t="s">
        <v>171</v>
      </c>
      <c r="E100" s="136" t="s">
        <v>976</v>
      </c>
      <c r="F100" s="137" t="s">
        <v>977</v>
      </c>
      <c r="G100" s="138" t="s">
        <v>258</v>
      </c>
      <c r="H100" s="139">
        <v>1.3979999999999999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1</v>
      </c>
      <c r="R100" s="126">
        <f>Q100*H100</f>
        <v>1.3979999999999999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1136</v>
      </c>
    </row>
    <row r="101" spans="2:65" s="1" customFormat="1" ht="11.25">
      <c r="B101" s="28"/>
      <c r="D101" s="130" t="s">
        <v>148</v>
      </c>
      <c r="F101" s="131" t="s">
        <v>977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6.5" customHeight="1">
      <c r="B102" s="28"/>
      <c r="C102" s="135" t="s">
        <v>169</v>
      </c>
      <c r="D102" s="135" t="s">
        <v>171</v>
      </c>
      <c r="E102" s="136" t="s">
        <v>978</v>
      </c>
      <c r="F102" s="137" t="s">
        <v>979</v>
      </c>
      <c r="G102" s="138" t="s">
        <v>258</v>
      </c>
      <c r="H102" s="139">
        <v>61.38</v>
      </c>
      <c r="I102" s="140"/>
      <c r="J102" s="141">
        <f>ROUND(I102*H102,2)</f>
        <v>0</v>
      </c>
      <c r="K102" s="137" t="s">
        <v>19</v>
      </c>
      <c r="L102" s="142"/>
      <c r="M102" s="143" t="s">
        <v>19</v>
      </c>
      <c r="N102" s="144" t="s">
        <v>40</v>
      </c>
      <c r="P102" s="126">
        <f>O102*H102</f>
        <v>0</v>
      </c>
      <c r="Q102" s="126">
        <v>1</v>
      </c>
      <c r="R102" s="126">
        <f>Q102*H102</f>
        <v>61.38</v>
      </c>
      <c r="S102" s="126">
        <v>0</v>
      </c>
      <c r="T102" s="127">
        <f>S102*H102</f>
        <v>0</v>
      </c>
      <c r="AR102" s="128" t="s">
        <v>169</v>
      </c>
      <c r="AT102" s="128" t="s">
        <v>171</v>
      </c>
      <c r="AU102" s="128" t="s">
        <v>77</v>
      </c>
      <c r="AY102" s="13" t="s">
        <v>141</v>
      </c>
      <c r="BE102" s="129">
        <f>IF(N102="základní",J102,0)</f>
        <v>0</v>
      </c>
      <c r="BF102" s="129">
        <f>IF(N102="snížená",J102,0)</f>
        <v>0</v>
      </c>
      <c r="BG102" s="129">
        <f>IF(N102="zákl. přenesená",J102,0)</f>
        <v>0</v>
      </c>
      <c r="BH102" s="129">
        <f>IF(N102="sníž. přenesená",J102,0)</f>
        <v>0</v>
      </c>
      <c r="BI102" s="129">
        <f>IF(N102="nulová",J102,0)</f>
        <v>0</v>
      </c>
      <c r="BJ102" s="13" t="s">
        <v>77</v>
      </c>
      <c r="BK102" s="129">
        <f>ROUND(I102*H102,2)</f>
        <v>0</v>
      </c>
      <c r="BL102" s="13" t="s">
        <v>147</v>
      </c>
      <c r="BM102" s="128" t="s">
        <v>1137</v>
      </c>
    </row>
    <row r="103" spans="2:65" s="1" customFormat="1" ht="11.25">
      <c r="B103" s="28"/>
      <c r="D103" s="130" t="s">
        <v>148</v>
      </c>
      <c r="F103" s="131" t="s">
        <v>979</v>
      </c>
      <c r="I103" s="132"/>
      <c r="L103" s="28"/>
      <c r="M103" s="133"/>
      <c r="T103" s="49"/>
      <c r="AT103" s="13" t="s">
        <v>148</v>
      </c>
      <c r="AU103" s="13" t="s">
        <v>77</v>
      </c>
    </row>
    <row r="104" spans="2:65" s="1" customFormat="1" ht="19.5">
      <c r="B104" s="28"/>
      <c r="D104" s="130" t="s">
        <v>152</v>
      </c>
      <c r="F104" s="134" t="s">
        <v>1138</v>
      </c>
      <c r="I104" s="132"/>
      <c r="L104" s="28"/>
      <c r="M104" s="133"/>
      <c r="T104" s="49"/>
      <c r="AT104" s="13" t="s">
        <v>152</v>
      </c>
      <c r="AU104" s="13" t="s">
        <v>77</v>
      </c>
    </row>
    <row r="105" spans="2:65" s="1" customFormat="1" ht="16.5" customHeight="1">
      <c r="B105" s="28"/>
      <c r="C105" s="135" t="s">
        <v>187</v>
      </c>
      <c r="D105" s="135" t="s">
        <v>171</v>
      </c>
      <c r="E105" s="136" t="s">
        <v>980</v>
      </c>
      <c r="F105" s="137" t="s">
        <v>981</v>
      </c>
      <c r="G105" s="138" t="s">
        <v>253</v>
      </c>
      <c r="H105" s="139">
        <v>16.420000000000002</v>
      </c>
      <c r="I105" s="140"/>
      <c r="J105" s="141">
        <f>ROUND(I105*H105,2)</f>
        <v>0</v>
      </c>
      <c r="K105" s="137" t="s">
        <v>146</v>
      </c>
      <c r="L105" s="142"/>
      <c r="M105" s="143" t="s">
        <v>19</v>
      </c>
      <c r="N105" s="144" t="s">
        <v>40</v>
      </c>
      <c r="P105" s="126">
        <f>O105*H105</f>
        <v>0</v>
      </c>
      <c r="Q105" s="126">
        <v>2.234</v>
      </c>
      <c r="R105" s="126">
        <f>Q105*H105</f>
        <v>36.682280000000006</v>
      </c>
      <c r="S105" s="126">
        <v>0</v>
      </c>
      <c r="T105" s="127">
        <f>S105*H105</f>
        <v>0</v>
      </c>
      <c r="AR105" s="128" t="s">
        <v>169</v>
      </c>
      <c r="AT105" s="128" t="s">
        <v>171</v>
      </c>
      <c r="AU105" s="128" t="s">
        <v>77</v>
      </c>
      <c r="AY105" s="13" t="s">
        <v>141</v>
      </c>
      <c r="BE105" s="129">
        <f>IF(N105="základní",J105,0)</f>
        <v>0</v>
      </c>
      <c r="BF105" s="129">
        <f>IF(N105="snížená",J105,0)</f>
        <v>0</v>
      </c>
      <c r="BG105" s="129">
        <f>IF(N105="zákl. přenesená",J105,0)</f>
        <v>0</v>
      </c>
      <c r="BH105" s="129">
        <f>IF(N105="sníž. přenesená",J105,0)</f>
        <v>0</v>
      </c>
      <c r="BI105" s="129">
        <f>IF(N105="nulová",J105,0)</f>
        <v>0</v>
      </c>
      <c r="BJ105" s="13" t="s">
        <v>77</v>
      </c>
      <c r="BK105" s="129">
        <f>ROUND(I105*H105,2)</f>
        <v>0</v>
      </c>
      <c r="BL105" s="13" t="s">
        <v>147</v>
      </c>
      <c r="BM105" s="128" t="s">
        <v>183</v>
      </c>
    </row>
    <row r="106" spans="2:65" s="1" customFormat="1" ht="11.25">
      <c r="B106" s="28"/>
      <c r="D106" s="130" t="s">
        <v>148</v>
      </c>
      <c r="F106" s="131" t="s">
        <v>981</v>
      </c>
      <c r="I106" s="132"/>
      <c r="L106" s="28"/>
      <c r="M106" s="133"/>
      <c r="T106" s="49"/>
      <c r="AT106" s="13" t="s">
        <v>148</v>
      </c>
      <c r="AU106" s="13" t="s">
        <v>77</v>
      </c>
    </row>
    <row r="107" spans="2:65" s="1" customFormat="1" ht="29.25">
      <c r="B107" s="28"/>
      <c r="D107" s="130" t="s">
        <v>152</v>
      </c>
      <c r="F107" s="134" t="s">
        <v>1139</v>
      </c>
      <c r="I107" s="132"/>
      <c r="L107" s="28"/>
      <c r="M107" s="133"/>
      <c r="T107" s="49"/>
      <c r="AT107" s="13" t="s">
        <v>152</v>
      </c>
      <c r="AU107" s="13" t="s">
        <v>77</v>
      </c>
    </row>
    <row r="108" spans="2:65" s="1" customFormat="1" ht="16.5" customHeight="1">
      <c r="B108" s="28"/>
      <c r="C108" s="135" t="s">
        <v>193</v>
      </c>
      <c r="D108" s="135" t="s">
        <v>171</v>
      </c>
      <c r="E108" s="136" t="s">
        <v>535</v>
      </c>
      <c r="F108" s="137" t="s">
        <v>536</v>
      </c>
      <c r="G108" s="138" t="s">
        <v>253</v>
      </c>
      <c r="H108" s="139">
        <v>1.89</v>
      </c>
      <c r="I108" s="140"/>
      <c r="J108" s="141">
        <f>ROUND(I108*H108,2)</f>
        <v>0</v>
      </c>
      <c r="K108" s="137" t="s">
        <v>146</v>
      </c>
      <c r="L108" s="142"/>
      <c r="M108" s="143" t="s">
        <v>19</v>
      </c>
      <c r="N108" s="144" t="s">
        <v>40</v>
      </c>
      <c r="P108" s="126">
        <f>O108*H108</f>
        <v>0</v>
      </c>
      <c r="Q108" s="126">
        <v>2.234</v>
      </c>
      <c r="R108" s="126">
        <f>Q108*H108</f>
        <v>4.2222599999999995</v>
      </c>
      <c r="S108" s="126">
        <v>0</v>
      </c>
      <c r="T108" s="127">
        <f>S108*H108</f>
        <v>0</v>
      </c>
      <c r="AR108" s="128" t="s">
        <v>169</v>
      </c>
      <c r="AT108" s="128" t="s">
        <v>171</v>
      </c>
      <c r="AU108" s="128" t="s">
        <v>77</v>
      </c>
      <c r="AY108" s="13" t="s">
        <v>141</v>
      </c>
      <c r="BE108" s="129">
        <f>IF(N108="základní",J108,0)</f>
        <v>0</v>
      </c>
      <c r="BF108" s="129">
        <f>IF(N108="snížená",J108,0)</f>
        <v>0</v>
      </c>
      <c r="BG108" s="129">
        <f>IF(N108="zákl. přenesená",J108,0)</f>
        <v>0</v>
      </c>
      <c r="BH108" s="129">
        <f>IF(N108="sníž. přenesená",J108,0)</f>
        <v>0</v>
      </c>
      <c r="BI108" s="129">
        <f>IF(N108="nulová",J108,0)</f>
        <v>0</v>
      </c>
      <c r="BJ108" s="13" t="s">
        <v>77</v>
      </c>
      <c r="BK108" s="129">
        <f>ROUND(I108*H108,2)</f>
        <v>0</v>
      </c>
      <c r="BL108" s="13" t="s">
        <v>147</v>
      </c>
      <c r="BM108" s="128" t="s">
        <v>1140</v>
      </c>
    </row>
    <row r="109" spans="2:65" s="1" customFormat="1" ht="11.25">
      <c r="B109" s="28"/>
      <c r="D109" s="130" t="s">
        <v>148</v>
      </c>
      <c r="F109" s="131" t="s">
        <v>536</v>
      </c>
      <c r="I109" s="132"/>
      <c r="L109" s="28"/>
      <c r="M109" s="133"/>
      <c r="T109" s="49"/>
      <c r="AT109" s="13" t="s">
        <v>148</v>
      </c>
      <c r="AU109" s="13" t="s">
        <v>77</v>
      </c>
    </row>
    <row r="110" spans="2:65" s="1" customFormat="1" ht="29.25">
      <c r="B110" s="28"/>
      <c r="D110" s="130" t="s">
        <v>152</v>
      </c>
      <c r="F110" s="134" t="s">
        <v>1141</v>
      </c>
      <c r="I110" s="132"/>
      <c r="L110" s="28"/>
      <c r="M110" s="133"/>
      <c r="T110" s="49"/>
      <c r="AT110" s="13" t="s">
        <v>152</v>
      </c>
      <c r="AU110" s="13" t="s">
        <v>77</v>
      </c>
    </row>
    <row r="111" spans="2:65" s="1" customFormat="1" ht="16.5" customHeight="1">
      <c r="B111" s="28"/>
      <c r="C111" s="135" t="s">
        <v>198</v>
      </c>
      <c r="D111" s="135" t="s">
        <v>171</v>
      </c>
      <c r="E111" s="136" t="s">
        <v>982</v>
      </c>
      <c r="F111" s="137" t="s">
        <v>983</v>
      </c>
      <c r="G111" s="138" t="s">
        <v>174</v>
      </c>
      <c r="H111" s="139">
        <v>5.4</v>
      </c>
      <c r="I111" s="140"/>
      <c r="J111" s="141">
        <f>ROUND(I111*H111,2)</f>
        <v>0</v>
      </c>
      <c r="K111" s="137" t="s">
        <v>19</v>
      </c>
      <c r="L111" s="142"/>
      <c r="M111" s="143" t="s">
        <v>19</v>
      </c>
      <c r="N111" s="144" t="s">
        <v>40</v>
      </c>
      <c r="P111" s="126">
        <f>O111*H111</f>
        <v>0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128" t="s">
        <v>169</v>
      </c>
      <c r="AT111" s="128" t="s">
        <v>171</v>
      </c>
      <c r="AU111" s="128" t="s">
        <v>77</v>
      </c>
      <c r="AY111" s="13" t="s">
        <v>141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3" t="s">
        <v>77</v>
      </c>
      <c r="BK111" s="129">
        <f>ROUND(I111*H111,2)</f>
        <v>0</v>
      </c>
      <c r="BL111" s="13" t="s">
        <v>147</v>
      </c>
      <c r="BM111" s="128" t="s">
        <v>186</v>
      </c>
    </row>
    <row r="112" spans="2:65" s="1" customFormat="1" ht="11.25">
      <c r="B112" s="28"/>
      <c r="D112" s="130" t="s">
        <v>148</v>
      </c>
      <c r="F112" s="131" t="s">
        <v>983</v>
      </c>
      <c r="I112" s="132"/>
      <c r="L112" s="28"/>
      <c r="M112" s="133"/>
      <c r="T112" s="49"/>
      <c r="AT112" s="13" t="s">
        <v>148</v>
      </c>
      <c r="AU112" s="13" t="s">
        <v>77</v>
      </c>
    </row>
    <row r="113" spans="2:65" s="1" customFormat="1" ht="29.25">
      <c r="B113" s="28"/>
      <c r="D113" s="130" t="s">
        <v>152</v>
      </c>
      <c r="F113" s="134" t="s">
        <v>1142</v>
      </c>
      <c r="I113" s="132"/>
      <c r="L113" s="28"/>
      <c r="M113" s="133"/>
      <c r="T113" s="49"/>
      <c r="AT113" s="13" t="s">
        <v>152</v>
      </c>
      <c r="AU113" s="13" t="s">
        <v>77</v>
      </c>
    </row>
    <row r="114" spans="2:65" s="1" customFormat="1" ht="16.5" customHeight="1">
      <c r="B114" s="28"/>
      <c r="C114" s="135" t="s">
        <v>8</v>
      </c>
      <c r="D114" s="135" t="s">
        <v>171</v>
      </c>
      <c r="E114" s="136" t="s">
        <v>985</v>
      </c>
      <c r="F114" s="137" t="s">
        <v>986</v>
      </c>
      <c r="G114" s="138" t="s">
        <v>243</v>
      </c>
      <c r="H114" s="139">
        <v>2</v>
      </c>
      <c r="I114" s="140"/>
      <c r="J114" s="141">
        <f>ROUND(I114*H114,2)</f>
        <v>0</v>
      </c>
      <c r="K114" s="137" t="s">
        <v>146</v>
      </c>
      <c r="L114" s="142"/>
      <c r="M114" s="143" t="s">
        <v>19</v>
      </c>
      <c r="N114" s="144" t="s">
        <v>40</v>
      </c>
      <c r="P114" s="126">
        <f>O114*H114</f>
        <v>0</v>
      </c>
      <c r="Q114" s="126">
        <v>0</v>
      </c>
      <c r="R114" s="126">
        <f>Q114*H114</f>
        <v>0</v>
      </c>
      <c r="S114" s="126">
        <v>0</v>
      </c>
      <c r="T114" s="127">
        <f>S114*H114</f>
        <v>0</v>
      </c>
      <c r="AR114" s="128" t="s">
        <v>169</v>
      </c>
      <c r="AT114" s="128" t="s">
        <v>171</v>
      </c>
      <c r="AU114" s="128" t="s">
        <v>77</v>
      </c>
      <c r="AY114" s="13" t="s">
        <v>141</v>
      </c>
      <c r="BE114" s="129">
        <f>IF(N114="základní",J114,0)</f>
        <v>0</v>
      </c>
      <c r="BF114" s="129">
        <f>IF(N114="snížená",J114,0)</f>
        <v>0</v>
      </c>
      <c r="BG114" s="129">
        <f>IF(N114="zákl. přenesená",J114,0)</f>
        <v>0</v>
      </c>
      <c r="BH114" s="129">
        <f>IF(N114="sníž. přenesená",J114,0)</f>
        <v>0</v>
      </c>
      <c r="BI114" s="129">
        <f>IF(N114="nulová",J114,0)</f>
        <v>0</v>
      </c>
      <c r="BJ114" s="13" t="s">
        <v>77</v>
      </c>
      <c r="BK114" s="129">
        <f>ROUND(I114*H114,2)</f>
        <v>0</v>
      </c>
      <c r="BL114" s="13" t="s">
        <v>147</v>
      </c>
      <c r="BM114" s="128" t="s">
        <v>191</v>
      </c>
    </row>
    <row r="115" spans="2:65" s="1" customFormat="1" ht="11.25">
      <c r="B115" s="28"/>
      <c r="D115" s="130" t="s">
        <v>148</v>
      </c>
      <c r="F115" s="131" t="s">
        <v>986</v>
      </c>
      <c r="I115" s="132"/>
      <c r="L115" s="28"/>
      <c r="M115" s="133"/>
      <c r="T115" s="49"/>
      <c r="AT115" s="13" t="s">
        <v>148</v>
      </c>
      <c r="AU115" s="13" t="s">
        <v>77</v>
      </c>
    </row>
    <row r="116" spans="2:65" s="1" customFormat="1" ht="19.5">
      <c r="B116" s="28"/>
      <c r="D116" s="130" t="s">
        <v>152</v>
      </c>
      <c r="F116" s="134" t="s">
        <v>166</v>
      </c>
      <c r="I116" s="132"/>
      <c r="L116" s="28"/>
      <c r="M116" s="133"/>
      <c r="T116" s="49"/>
      <c r="AT116" s="13" t="s">
        <v>152</v>
      </c>
      <c r="AU116" s="13" t="s">
        <v>77</v>
      </c>
    </row>
    <row r="117" spans="2:65" s="1" customFormat="1" ht="16.5" customHeight="1">
      <c r="B117" s="28"/>
      <c r="C117" s="135" t="s">
        <v>205</v>
      </c>
      <c r="D117" s="135" t="s">
        <v>171</v>
      </c>
      <c r="E117" s="136" t="s">
        <v>1143</v>
      </c>
      <c r="F117" s="137" t="s">
        <v>1144</v>
      </c>
      <c r="G117" s="138" t="s">
        <v>174</v>
      </c>
      <c r="H117" s="139">
        <v>74</v>
      </c>
      <c r="I117" s="140"/>
      <c r="J117" s="141">
        <f>ROUND(I117*H117,2)</f>
        <v>0</v>
      </c>
      <c r="K117" s="137" t="s">
        <v>19</v>
      </c>
      <c r="L117" s="142"/>
      <c r="M117" s="143" t="s">
        <v>19</v>
      </c>
      <c r="N117" s="144" t="s">
        <v>40</v>
      </c>
      <c r="P117" s="126">
        <f>O117*H117</f>
        <v>0</v>
      </c>
      <c r="Q117" s="126">
        <v>0</v>
      </c>
      <c r="R117" s="126">
        <f>Q117*H117</f>
        <v>0</v>
      </c>
      <c r="S117" s="126">
        <v>0</v>
      </c>
      <c r="T117" s="127">
        <f>S117*H117</f>
        <v>0</v>
      </c>
      <c r="AR117" s="128" t="s">
        <v>169</v>
      </c>
      <c r="AT117" s="128" t="s">
        <v>171</v>
      </c>
      <c r="AU117" s="128" t="s">
        <v>77</v>
      </c>
      <c r="AY117" s="13" t="s">
        <v>141</v>
      </c>
      <c r="BE117" s="129">
        <f>IF(N117="základní",J117,0)</f>
        <v>0</v>
      </c>
      <c r="BF117" s="129">
        <f>IF(N117="snížená",J117,0)</f>
        <v>0</v>
      </c>
      <c r="BG117" s="129">
        <f>IF(N117="zákl. přenesená",J117,0)</f>
        <v>0</v>
      </c>
      <c r="BH117" s="129">
        <f>IF(N117="sníž. přenesená",J117,0)</f>
        <v>0</v>
      </c>
      <c r="BI117" s="129">
        <f>IF(N117="nulová",J117,0)</f>
        <v>0</v>
      </c>
      <c r="BJ117" s="13" t="s">
        <v>77</v>
      </c>
      <c r="BK117" s="129">
        <f>ROUND(I117*H117,2)</f>
        <v>0</v>
      </c>
      <c r="BL117" s="13" t="s">
        <v>147</v>
      </c>
      <c r="BM117" s="128" t="s">
        <v>197</v>
      </c>
    </row>
    <row r="118" spans="2:65" s="1" customFormat="1" ht="11.25">
      <c r="B118" s="28"/>
      <c r="D118" s="130" t="s">
        <v>148</v>
      </c>
      <c r="F118" s="131" t="s">
        <v>1144</v>
      </c>
      <c r="I118" s="132"/>
      <c r="L118" s="28"/>
      <c r="M118" s="133"/>
      <c r="T118" s="49"/>
      <c r="AT118" s="13" t="s">
        <v>148</v>
      </c>
      <c r="AU118" s="13" t="s">
        <v>77</v>
      </c>
    </row>
    <row r="119" spans="2:65" s="1" customFormat="1" ht="19.5">
      <c r="B119" s="28"/>
      <c r="D119" s="130" t="s">
        <v>152</v>
      </c>
      <c r="F119" s="134" t="s">
        <v>166</v>
      </c>
      <c r="I119" s="132"/>
      <c r="L119" s="28"/>
      <c r="M119" s="133"/>
      <c r="T119" s="49"/>
      <c r="AT119" s="13" t="s">
        <v>152</v>
      </c>
      <c r="AU119" s="13" t="s">
        <v>77</v>
      </c>
    </row>
    <row r="120" spans="2:65" s="1" customFormat="1" ht="16.5" customHeight="1">
      <c r="B120" s="28"/>
      <c r="C120" s="135" t="s">
        <v>183</v>
      </c>
      <c r="D120" s="135" t="s">
        <v>171</v>
      </c>
      <c r="E120" s="136" t="s">
        <v>521</v>
      </c>
      <c r="F120" s="137" t="s">
        <v>522</v>
      </c>
      <c r="G120" s="138" t="s">
        <v>174</v>
      </c>
      <c r="H120" s="139">
        <v>2</v>
      </c>
      <c r="I120" s="140"/>
      <c r="J120" s="141">
        <f>ROUND(I120*H120,2)</f>
        <v>0</v>
      </c>
      <c r="K120" s="137" t="s">
        <v>146</v>
      </c>
      <c r="L120" s="142"/>
      <c r="M120" s="143" t="s">
        <v>19</v>
      </c>
      <c r="N120" s="144" t="s">
        <v>40</v>
      </c>
      <c r="P120" s="126">
        <f>O120*H120</f>
        <v>0</v>
      </c>
      <c r="Q120" s="126">
        <v>3.2000000000000002E-3</v>
      </c>
      <c r="R120" s="126">
        <f>Q120*H120</f>
        <v>6.4000000000000003E-3</v>
      </c>
      <c r="S120" s="126">
        <v>0</v>
      </c>
      <c r="T120" s="127">
        <f>S120*H120</f>
        <v>0</v>
      </c>
      <c r="AR120" s="128" t="s">
        <v>169</v>
      </c>
      <c r="AT120" s="128" t="s">
        <v>171</v>
      </c>
      <c r="AU120" s="128" t="s">
        <v>77</v>
      </c>
      <c r="AY120" s="13" t="s">
        <v>141</v>
      </c>
      <c r="BE120" s="129">
        <f>IF(N120="základní",J120,0)</f>
        <v>0</v>
      </c>
      <c r="BF120" s="129">
        <f>IF(N120="snížená",J120,0)</f>
        <v>0</v>
      </c>
      <c r="BG120" s="129">
        <f>IF(N120="zákl. přenesená",J120,0)</f>
        <v>0</v>
      </c>
      <c r="BH120" s="129">
        <f>IF(N120="sníž. přenesená",J120,0)</f>
        <v>0</v>
      </c>
      <c r="BI120" s="129">
        <f>IF(N120="nulová",J120,0)</f>
        <v>0</v>
      </c>
      <c r="BJ120" s="13" t="s">
        <v>77</v>
      </c>
      <c r="BK120" s="129">
        <f>ROUND(I120*H120,2)</f>
        <v>0</v>
      </c>
      <c r="BL120" s="13" t="s">
        <v>147</v>
      </c>
      <c r="BM120" s="128" t="s">
        <v>201</v>
      </c>
    </row>
    <row r="121" spans="2:65" s="1" customFormat="1" ht="11.25">
      <c r="B121" s="28"/>
      <c r="D121" s="130" t="s">
        <v>148</v>
      </c>
      <c r="F121" s="131" t="s">
        <v>522</v>
      </c>
      <c r="I121" s="132"/>
      <c r="L121" s="28"/>
      <c r="M121" s="133"/>
      <c r="T121" s="49"/>
      <c r="AT121" s="13" t="s">
        <v>148</v>
      </c>
      <c r="AU121" s="13" t="s">
        <v>77</v>
      </c>
    </row>
    <row r="122" spans="2:65" s="1" customFormat="1" ht="19.5">
      <c r="B122" s="28"/>
      <c r="D122" s="130" t="s">
        <v>152</v>
      </c>
      <c r="F122" s="134" t="s">
        <v>166</v>
      </c>
      <c r="I122" s="132"/>
      <c r="L122" s="28"/>
      <c r="M122" s="133"/>
      <c r="T122" s="49"/>
      <c r="AT122" s="13" t="s">
        <v>152</v>
      </c>
      <c r="AU122" s="13" t="s">
        <v>77</v>
      </c>
    </row>
    <row r="123" spans="2:65" s="1" customFormat="1" ht="16.5" customHeight="1">
      <c r="B123" s="28"/>
      <c r="C123" s="135" t="s">
        <v>212</v>
      </c>
      <c r="D123" s="135" t="s">
        <v>171</v>
      </c>
      <c r="E123" s="136" t="s">
        <v>523</v>
      </c>
      <c r="F123" s="137" t="s">
        <v>524</v>
      </c>
      <c r="G123" s="138" t="s">
        <v>243</v>
      </c>
      <c r="H123" s="139">
        <v>2</v>
      </c>
      <c r="I123" s="140"/>
      <c r="J123" s="141">
        <f>ROUND(I123*H123,2)</f>
        <v>0</v>
      </c>
      <c r="K123" s="137" t="s">
        <v>146</v>
      </c>
      <c r="L123" s="142"/>
      <c r="M123" s="143" t="s">
        <v>19</v>
      </c>
      <c r="N123" s="144" t="s">
        <v>40</v>
      </c>
      <c r="P123" s="126">
        <f>O123*H123</f>
        <v>0</v>
      </c>
      <c r="Q123" s="126">
        <v>1.4999999999999999E-4</v>
      </c>
      <c r="R123" s="126">
        <f>Q123*H123</f>
        <v>2.9999999999999997E-4</v>
      </c>
      <c r="S123" s="126">
        <v>0</v>
      </c>
      <c r="T123" s="127">
        <f>S123*H123</f>
        <v>0</v>
      </c>
      <c r="AR123" s="128" t="s">
        <v>169</v>
      </c>
      <c r="AT123" s="128" t="s">
        <v>171</v>
      </c>
      <c r="AU123" s="128" t="s">
        <v>77</v>
      </c>
      <c r="AY123" s="13" t="s">
        <v>141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3" t="s">
        <v>77</v>
      </c>
      <c r="BK123" s="129">
        <f>ROUND(I123*H123,2)</f>
        <v>0</v>
      </c>
      <c r="BL123" s="13" t="s">
        <v>147</v>
      </c>
      <c r="BM123" s="128" t="s">
        <v>204</v>
      </c>
    </row>
    <row r="124" spans="2:65" s="1" customFormat="1" ht="11.25">
      <c r="B124" s="28"/>
      <c r="D124" s="130" t="s">
        <v>148</v>
      </c>
      <c r="F124" s="131" t="s">
        <v>524</v>
      </c>
      <c r="I124" s="132"/>
      <c r="L124" s="28"/>
      <c r="M124" s="133"/>
      <c r="T124" s="49"/>
      <c r="AT124" s="13" t="s">
        <v>148</v>
      </c>
      <c r="AU124" s="13" t="s">
        <v>77</v>
      </c>
    </row>
    <row r="125" spans="2:65" s="1" customFormat="1" ht="19.5">
      <c r="B125" s="28"/>
      <c r="D125" s="130" t="s">
        <v>152</v>
      </c>
      <c r="F125" s="134" t="s">
        <v>166</v>
      </c>
      <c r="I125" s="132"/>
      <c r="L125" s="28"/>
      <c r="M125" s="133"/>
      <c r="T125" s="49"/>
      <c r="AT125" s="13" t="s">
        <v>152</v>
      </c>
      <c r="AU125" s="13" t="s">
        <v>77</v>
      </c>
    </row>
    <row r="126" spans="2:65" s="1" customFormat="1" ht="16.5" customHeight="1">
      <c r="B126" s="28"/>
      <c r="C126" s="135" t="s">
        <v>186</v>
      </c>
      <c r="D126" s="135" t="s">
        <v>171</v>
      </c>
      <c r="E126" s="136" t="s">
        <v>525</v>
      </c>
      <c r="F126" s="137" t="s">
        <v>526</v>
      </c>
      <c r="G126" s="138" t="s">
        <v>243</v>
      </c>
      <c r="H126" s="139">
        <v>2</v>
      </c>
      <c r="I126" s="140"/>
      <c r="J126" s="141">
        <f>ROUND(I126*H126,2)</f>
        <v>0</v>
      </c>
      <c r="K126" s="137" t="s">
        <v>146</v>
      </c>
      <c r="L126" s="142"/>
      <c r="M126" s="143" t="s">
        <v>19</v>
      </c>
      <c r="N126" s="144" t="s">
        <v>40</v>
      </c>
      <c r="P126" s="126">
        <f>O126*H126</f>
        <v>0</v>
      </c>
      <c r="Q126" s="126">
        <v>0</v>
      </c>
      <c r="R126" s="126">
        <f>Q126*H126</f>
        <v>0</v>
      </c>
      <c r="S126" s="126">
        <v>0</v>
      </c>
      <c r="T126" s="127">
        <f>S126*H126</f>
        <v>0</v>
      </c>
      <c r="AR126" s="128" t="s">
        <v>169</v>
      </c>
      <c r="AT126" s="128" t="s">
        <v>171</v>
      </c>
      <c r="AU126" s="128" t="s">
        <v>77</v>
      </c>
      <c r="AY126" s="13" t="s">
        <v>141</v>
      </c>
      <c r="BE126" s="129">
        <f>IF(N126="základní",J126,0)</f>
        <v>0</v>
      </c>
      <c r="BF126" s="129">
        <f>IF(N126="snížená",J126,0)</f>
        <v>0</v>
      </c>
      <c r="BG126" s="129">
        <f>IF(N126="zákl. přenesená",J126,0)</f>
        <v>0</v>
      </c>
      <c r="BH126" s="129">
        <f>IF(N126="sníž. přenesená",J126,0)</f>
        <v>0</v>
      </c>
      <c r="BI126" s="129">
        <f>IF(N126="nulová",J126,0)</f>
        <v>0</v>
      </c>
      <c r="BJ126" s="13" t="s">
        <v>77</v>
      </c>
      <c r="BK126" s="129">
        <f>ROUND(I126*H126,2)</f>
        <v>0</v>
      </c>
      <c r="BL126" s="13" t="s">
        <v>147</v>
      </c>
      <c r="BM126" s="128" t="s">
        <v>208</v>
      </c>
    </row>
    <row r="127" spans="2:65" s="1" customFormat="1" ht="11.25">
      <c r="B127" s="28"/>
      <c r="D127" s="130" t="s">
        <v>148</v>
      </c>
      <c r="F127" s="131" t="s">
        <v>526</v>
      </c>
      <c r="I127" s="132"/>
      <c r="L127" s="28"/>
      <c r="M127" s="133"/>
      <c r="T127" s="49"/>
      <c r="AT127" s="13" t="s">
        <v>148</v>
      </c>
      <c r="AU127" s="13" t="s">
        <v>77</v>
      </c>
    </row>
    <row r="128" spans="2:65" s="1" customFormat="1" ht="19.5">
      <c r="B128" s="28"/>
      <c r="D128" s="130" t="s">
        <v>152</v>
      </c>
      <c r="F128" s="134" t="s">
        <v>166</v>
      </c>
      <c r="I128" s="132"/>
      <c r="L128" s="28"/>
      <c r="M128" s="133"/>
      <c r="T128" s="49"/>
      <c r="AT128" s="13" t="s">
        <v>152</v>
      </c>
      <c r="AU128" s="13" t="s">
        <v>77</v>
      </c>
    </row>
    <row r="129" spans="2:65" s="1" customFormat="1" ht="16.5" customHeight="1">
      <c r="B129" s="28"/>
      <c r="C129" s="135" t="s">
        <v>222</v>
      </c>
      <c r="D129" s="135" t="s">
        <v>171</v>
      </c>
      <c r="E129" s="136" t="s">
        <v>987</v>
      </c>
      <c r="F129" s="137" t="s">
        <v>988</v>
      </c>
      <c r="G129" s="138" t="s">
        <v>243</v>
      </c>
      <c r="H129" s="139">
        <v>2</v>
      </c>
      <c r="I129" s="140"/>
      <c r="J129" s="141">
        <f>ROUND(I129*H129,2)</f>
        <v>0</v>
      </c>
      <c r="K129" s="137" t="s">
        <v>146</v>
      </c>
      <c r="L129" s="142"/>
      <c r="M129" s="143" t="s">
        <v>19</v>
      </c>
      <c r="N129" s="144" t="s">
        <v>40</v>
      </c>
      <c r="P129" s="126">
        <f>O129*H129</f>
        <v>0</v>
      </c>
      <c r="Q129" s="126">
        <v>0</v>
      </c>
      <c r="R129" s="126">
        <f>Q129*H129</f>
        <v>0</v>
      </c>
      <c r="S129" s="126">
        <v>0</v>
      </c>
      <c r="T129" s="127">
        <f>S129*H129</f>
        <v>0</v>
      </c>
      <c r="AR129" s="128" t="s">
        <v>169</v>
      </c>
      <c r="AT129" s="128" t="s">
        <v>171</v>
      </c>
      <c r="AU129" s="128" t="s">
        <v>77</v>
      </c>
      <c r="AY129" s="13" t="s">
        <v>141</v>
      </c>
      <c r="BE129" s="129">
        <f>IF(N129="základní",J129,0)</f>
        <v>0</v>
      </c>
      <c r="BF129" s="129">
        <f>IF(N129="snížená",J129,0)</f>
        <v>0</v>
      </c>
      <c r="BG129" s="129">
        <f>IF(N129="zákl. přenesená",J129,0)</f>
        <v>0</v>
      </c>
      <c r="BH129" s="129">
        <f>IF(N129="sníž. přenesená",J129,0)</f>
        <v>0</v>
      </c>
      <c r="BI129" s="129">
        <f>IF(N129="nulová",J129,0)</f>
        <v>0</v>
      </c>
      <c r="BJ129" s="13" t="s">
        <v>77</v>
      </c>
      <c r="BK129" s="129">
        <f>ROUND(I129*H129,2)</f>
        <v>0</v>
      </c>
      <c r="BL129" s="13" t="s">
        <v>147</v>
      </c>
      <c r="BM129" s="128" t="s">
        <v>211</v>
      </c>
    </row>
    <row r="130" spans="2:65" s="1" customFormat="1" ht="11.25">
      <c r="B130" s="28"/>
      <c r="D130" s="130" t="s">
        <v>148</v>
      </c>
      <c r="F130" s="131" t="s">
        <v>988</v>
      </c>
      <c r="I130" s="132"/>
      <c r="L130" s="28"/>
      <c r="M130" s="133"/>
      <c r="T130" s="49"/>
      <c r="AT130" s="13" t="s">
        <v>148</v>
      </c>
      <c r="AU130" s="13" t="s">
        <v>77</v>
      </c>
    </row>
    <row r="131" spans="2:65" s="1" customFormat="1" ht="29.25">
      <c r="B131" s="28"/>
      <c r="D131" s="130" t="s">
        <v>152</v>
      </c>
      <c r="F131" s="134" t="s">
        <v>989</v>
      </c>
      <c r="I131" s="132"/>
      <c r="L131" s="28"/>
      <c r="M131" s="133"/>
      <c r="T131" s="49"/>
      <c r="AT131" s="13" t="s">
        <v>152</v>
      </c>
      <c r="AU131" s="13" t="s">
        <v>77</v>
      </c>
    </row>
    <row r="132" spans="2:65" s="1" customFormat="1" ht="16.5" customHeight="1">
      <c r="B132" s="28"/>
      <c r="C132" s="135" t="s">
        <v>191</v>
      </c>
      <c r="D132" s="135" t="s">
        <v>171</v>
      </c>
      <c r="E132" s="136" t="s">
        <v>990</v>
      </c>
      <c r="F132" s="137" t="s">
        <v>991</v>
      </c>
      <c r="G132" s="138" t="s">
        <v>243</v>
      </c>
      <c r="H132" s="139">
        <v>4</v>
      </c>
      <c r="I132" s="140"/>
      <c r="J132" s="141">
        <f>ROUND(I132*H132,2)</f>
        <v>0</v>
      </c>
      <c r="K132" s="137" t="s">
        <v>146</v>
      </c>
      <c r="L132" s="142"/>
      <c r="M132" s="143" t="s">
        <v>19</v>
      </c>
      <c r="N132" s="144" t="s">
        <v>40</v>
      </c>
      <c r="P132" s="126">
        <f>O132*H132</f>
        <v>0</v>
      </c>
      <c r="Q132" s="126">
        <v>2.9999999999999997E-4</v>
      </c>
      <c r="R132" s="126">
        <f>Q132*H132</f>
        <v>1.1999999999999999E-3</v>
      </c>
      <c r="S132" s="126">
        <v>0</v>
      </c>
      <c r="T132" s="127">
        <f>S132*H132</f>
        <v>0</v>
      </c>
      <c r="AR132" s="128" t="s">
        <v>169</v>
      </c>
      <c r="AT132" s="128" t="s">
        <v>171</v>
      </c>
      <c r="AU132" s="128" t="s">
        <v>77</v>
      </c>
      <c r="AY132" s="13" t="s">
        <v>141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77</v>
      </c>
      <c r="BK132" s="129">
        <f>ROUND(I132*H132,2)</f>
        <v>0</v>
      </c>
      <c r="BL132" s="13" t="s">
        <v>147</v>
      </c>
      <c r="BM132" s="128" t="s">
        <v>215</v>
      </c>
    </row>
    <row r="133" spans="2:65" s="1" customFormat="1" ht="11.25">
      <c r="B133" s="28"/>
      <c r="D133" s="130" t="s">
        <v>148</v>
      </c>
      <c r="F133" s="131" t="s">
        <v>991</v>
      </c>
      <c r="I133" s="132"/>
      <c r="L133" s="28"/>
      <c r="M133" s="133"/>
      <c r="T133" s="49"/>
      <c r="AT133" s="13" t="s">
        <v>148</v>
      </c>
      <c r="AU133" s="13" t="s">
        <v>77</v>
      </c>
    </row>
    <row r="134" spans="2:65" s="1" customFormat="1" ht="19.5">
      <c r="B134" s="28"/>
      <c r="D134" s="130" t="s">
        <v>152</v>
      </c>
      <c r="F134" s="134" t="s">
        <v>166</v>
      </c>
      <c r="I134" s="132"/>
      <c r="L134" s="28"/>
      <c r="M134" s="133"/>
      <c r="T134" s="49"/>
      <c r="AT134" s="13" t="s">
        <v>152</v>
      </c>
      <c r="AU134" s="13" t="s">
        <v>77</v>
      </c>
    </row>
    <row r="135" spans="2:65" s="1" customFormat="1" ht="16.5" customHeight="1">
      <c r="B135" s="28"/>
      <c r="C135" s="135" t="s">
        <v>233</v>
      </c>
      <c r="D135" s="135" t="s">
        <v>171</v>
      </c>
      <c r="E135" s="136" t="s">
        <v>1145</v>
      </c>
      <c r="F135" s="137" t="s">
        <v>1146</v>
      </c>
      <c r="G135" s="138" t="s">
        <v>271</v>
      </c>
      <c r="H135" s="139">
        <v>316.12</v>
      </c>
      <c r="I135" s="140"/>
      <c r="J135" s="141">
        <f>ROUND(I135*H135,2)</f>
        <v>0</v>
      </c>
      <c r="K135" s="137" t="s">
        <v>19</v>
      </c>
      <c r="L135" s="142"/>
      <c r="M135" s="143" t="s">
        <v>19</v>
      </c>
      <c r="N135" s="144" t="s">
        <v>40</v>
      </c>
      <c r="P135" s="126">
        <f>O135*H135</f>
        <v>0</v>
      </c>
      <c r="Q135" s="126">
        <v>0</v>
      </c>
      <c r="R135" s="126">
        <f>Q135*H135</f>
        <v>0</v>
      </c>
      <c r="S135" s="126">
        <v>0</v>
      </c>
      <c r="T135" s="127">
        <f>S135*H135</f>
        <v>0</v>
      </c>
      <c r="AR135" s="128" t="s">
        <v>169</v>
      </c>
      <c r="AT135" s="128" t="s">
        <v>171</v>
      </c>
      <c r="AU135" s="128" t="s">
        <v>77</v>
      </c>
      <c r="AY135" s="13" t="s">
        <v>141</v>
      </c>
      <c r="BE135" s="129">
        <f>IF(N135="základní",J135,0)</f>
        <v>0</v>
      </c>
      <c r="BF135" s="129">
        <f>IF(N135="snížená",J135,0)</f>
        <v>0</v>
      </c>
      <c r="BG135" s="129">
        <f>IF(N135="zákl. přenesená",J135,0)</f>
        <v>0</v>
      </c>
      <c r="BH135" s="129">
        <f>IF(N135="sníž. přenesená",J135,0)</f>
        <v>0</v>
      </c>
      <c r="BI135" s="129">
        <f>IF(N135="nulová",J135,0)</f>
        <v>0</v>
      </c>
      <c r="BJ135" s="13" t="s">
        <v>77</v>
      </c>
      <c r="BK135" s="129">
        <f>ROUND(I135*H135,2)</f>
        <v>0</v>
      </c>
      <c r="BL135" s="13" t="s">
        <v>147</v>
      </c>
      <c r="BM135" s="128" t="s">
        <v>227</v>
      </c>
    </row>
    <row r="136" spans="2:65" s="1" customFormat="1" ht="11.25">
      <c r="B136" s="28"/>
      <c r="D136" s="130" t="s">
        <v>148</v>
      </c>
      <c r="F136" s="131" t="s">
        <v>1146</v>
      </c>
      <c r="I136" s="132"/>
      <c r="L136" s="28"/>
      <c r="M136" s="133"/>
      <c r="T136" s="49"/>
      <c r="AT136" s="13" t="s">
        <v>148</v>
      </c>
      <c r="AU136" s="13" t="s">
        <v>77</v>
      </c>
    </row>
    <row r="137" spans="2:65" s="1" customFormat="1" ht="29.25">
      <c r="B137" s="28"/>
      <c r="D137" s="130" t="s">
        <v>152</v>
      </c>
      <c r="F137" s="134" t="s">
        <v>1147</v>
      </c>
      <c r="I137" s="132"/>
      <c r="L137" s="28"/>
      <c r="M137" s="133"/>
      <c r="T137" s="49"/>
      <c r="AT137" s="13" t="s">
        <v>152</v>
      </c>
      <c r="AU137" s="13" t="s">
        <v>77</v>
      </c>
    </row>
    <row r="138" spans="2:65" s="1" customFormat="1" ht="16.5" customHeight="1">
      <c r="B138" s="28"/>
      <c r="C138" s="135" t="s">
        <v>197</v>
      </c>
      <c r="D138" s="135" t="s">
        <v>171</v>
      </c>
      <c r="E138" s="136" t="s">
        <v>994</v>
      </c>
      <c r="F138" s="137" t="s">
        <v>995</v>
      </c>
      <c r="G138" s="138" t="s">
        <v>258</v>
      </c>
      <c r="H138" s="139">
        <v>30.234999999999999</v>
      </c>
      <c r="I138" s="140"/>
      <c r="J138" s="141">
        <f>ROUND(I138*H138,2)</f>
        <v>0</v>
      </c>
      <c r="K138" s="137" t="s">
        <v>19</v>
      </c>
      <c r="L138" s="142"/>
      <c r="M138" s="143" t="s">
        <v>19</v>
      </c>
      <c r="N138" s="144" t="s">
        <v>40</v>
      </c>
      <c r="P138" s="126">
        <f>O138*H138</f>
        <v>0</v>
      </c>
      <c r="Q138" s="126">
        <v>1</v>
      </c>
      <c r="R138" s="126">
        <f>Q138*H138</f>
        <v>30.234999999999999</v>
      </c>
      <c r="S138" s="126">
        <v>0</v>
      </c>
      <c r="T138" s="127">
        <f>S138*H138</f>
        <v>0</v>
      </c>
      <c r="AR138" s="128" t="s">
        <v>169</v>
      </c>
      <c r="AT138" s="128" t="s">
        <v>171</v>
      </c>
      <c r="AU138" s="128" t="s">
        <v>77</v>
      </c>
      <c r="AY138" s="13" t="s">
        <v>141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3" t="s">
        <v>77</v>
      </c>
      <c r="BK138" s="129">
        <f>ROUND(I138*H138,2)</f>
        <v>0</v>
      </c>
      <c r="BL138" s="13" t="s">
        <v>147</v>
      </c>
      <c r="BM138" s="128" t="s">
        <v>231</v>
      </c>
    </row>
    <row r="139" spans="2:65" s="1" customFormat="1" ht="11.25">
      <c r="B139" s="28"/>
      <c r="D139" s="130" t="s">
        <v>148</v>
      </c>
      <c r="F139" s="131" t="s">
        <v>995</v>
      </c>
      <c r="I139" s="132"/>
      <c r="L139" s="28"/>
      <c r="M139" s="133"/>
      <c r="T139" s="49"/>
      <c r="AT139" s="13" t="s">
        <v>148</v>
      </c>
      <c r="AU139" s="13" t="s">
        <v>77</v>
      </c>
    </row>
    <row r="140" spans="2:65" s="1" customFormat="1" ht="29.25">
      <c r="B140" s="28"/>
      <c r="D140" s="130" t="s">
        <v>152</v>
      </c>
      <c r="F140" s="134" t="s">
        <v>1148</v>
      </c>
      <c r="I140" s="132"/>
      <c r="L140" s="28"/>
      <c r="M140" s="133"/>
      <c r="T140" s="49"/>
      <c r="AT140" s="13" t="s">
        <v>152</v>
      </c>
      <c r="AU140" s="13" t="s">
        <v>77</v>
      </c>
    </row>
    <row r="141" spans="2:65" s="1" customFormat="1" ht="16.5" customHeight="1">
      <c r="B141" s="28"/>
      <c r="C141" s="135" t="s">
        <v>7</v>
      </c>
      <c r="D141" s="135" t="s">
        <v>171</v>
      </c>
      <c r="E141" s="136" t="s">
        <v>1149</v>
      </c>
      <c r="F141" s="137" t="s">
        <v>1150</v>
      </c>
      <c r="G141" s="138" t="s">
        <v>174</v>
      </c>
      <c r="H141" s="139">
        <v>21</v>
      </c>
      <c r="I141" s="140"/>
      <c r="J141" s="141">
        <f>ROUND(I141*H141,2)</f>
        <v>0</v>
      </c>
      <c r="K141" s="137" t="s">
        <v>146</v>
      </c>
      <c r="L141" s="142"/>
      <c r="M141" s="143" t="s">
        <v>19</v>
      </c>
      <c r="N141" s="144" t="s">
        <v>40</v>
      </c>
      <c r="P141" s="126">
        <f>O141*H141</f>
        <v>0</v>
      </c>
      <c r="Q141" s="126">
        <v>4.1799999999999997E-3</v>
      </c>
      <c r="R141" s="126">
        <f>Q141*H141</f>
        <v>8.7779999999999997E-2</v>
      </c>
      <c r="S141" s="126">
        <v>0</v>
      </c>
      <c r="T141" s="127">
        <f>S141*H141</f>
        <v>0</v>
      </c>
      <c r="AR141" s="128" t="s">
        <v>169</v>
      </c>
      <c r="AT141" s="128" t="s">
        <v>171</v>
      </c>
      <c r="AU141" s="128" t="s">
        <v>77</v>
      </c>
      <c r="AY141" s="13" t="s">
        <v>141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13" t="s">
        <v>77</v>
      </c>
      <c r="BK141" s="129">
        <f>ROUND(I141*H141,2)</f>
        <v>0</v>
      </c>
      <c r="BL141" s="13" t="s">
        <v>147</v>
      </c>
      <c r="BM141" s="128" t="s">
        <v>1151</v>
      </c>
    </row>
    <row r="142" spans="2:65" s="1" customFormat="1" ht="11.25">
      <c r="B142" s="28"/>
      <c r="D142" s="130" t="s">
        <v>148</v>
      </c>
      <c r="F142" s="131" t="s">
        <v>1150</v>
      </c>
      <c r="I142" s="132"/>
      <c r="L142" s="28"/>
      <c r="M142" s="133"/>
      <c r="T142" s="49"/>
      <c r="AT142" s="13" t="s">
        <v>148</v>
      </c>
      <c r="AU142" s="13" t="s">
        <v>77</v>
      </c>
    </row>
    <row r="143" spans="2:65" s="1" customFormat="1" ht="16.5" customHeight="1">
      <c r="B143" s="28"/>
      <c r="C143" s="117" t="s">
        <v>201</v>
      </c>
      <c r="D143" s="117" t="s">
        <v>142</v>
      </c>
      <c r="E143" s="118" t="s">
        <v>1152</v>
      </c>
      <c r="F143" s="119" t="s">
        <v>1153</v>
      </c>
      <c r="G143" s="120" t="s">
        <v>253</v>
      </c>
      <c r="H143" s="121">
        <v>21</v>
      </c>
      <c r="I143" s="122"/>
      <c r="J143" s="123">
        <f>ROUND(I143*H143,2)</f>
        <v>0</v>
      </c>
      <c r="K143" s="119" t="s">
        <v>146</v>
      </c>
      <c r="L143" s="28"/>
      <c r="M143" s="124" t="s">
        <v>19</v>
      </c>
      <c r="N143" s="125" t="s">
        <v>40</v>
      </c>
      <c r="P143" s="126">
        <f>O143*H143</f>
        <v>0</v>
      </c>
      <c r="Q143" s="126">
        <v>0</v>
      </c>
      <c r="R143" s="126">
        <f>Q143*H143</f>
        <v>0</v>
      </c>
      <c r="S143" s="126">
        <v>0</v>
      </c>
      <c r="T143" s="127">
        <f>S143*H143</f>
        <v>0</v>
      </c>
      <c r="AR143" s="128" t="s">
        <v>147</v>
      </c>
      <c r="AT143" s="128" t="s">
        <v>142</v>
      </c>
      <c r="AU143" s="128" t="s">
        <v>77</v>
      </c>
      <c r="AY143" s="13" t="s">
        <v>141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3" t="s">
        <v>77</v>
      </c>
      <c r="BK143" s="129">
        <f>ROUND(I143*H143,2)</f>
        <v>0</v>
      </c>
      <c r="BL143" s="13" t="s">
        <v>147</v>
      </c>
      <c r="BM143" s="128" t="s">
        <v>1154</v>
      </c>
    </row>
    <row r="144" spans="2:65" s="1" customFormat="1" ht="19.5">
      <c r="B144" s="28"/>
      <c r="D144" s="130" t="s">
        <v>148</v>
      </c>
      <c r="F144" s="131" t="s">
        <v>1155</v>
      </c>
      <c r="I144" s="132"/>
      <c r="L144" s="28"/>
      <c r="M144" s="133"/>
      <c r="T144" s="49"/>
      <c r="AT144" s="13" t="s">
        <v>148</v>
      </c>
      <c r="AU144" s="13" t="s">
        <v>77</v>
      </c>
    </row>
    <row r="145" spans="2:65" s="1" customFormat="1" ht="29.25">
      <c r="B145" s="28"/>
      <c r="D145" s="130" t="s">
        <v>152</v>
      </c>
      <c r="F145" s="134" t="s">
        <v>1156</v>
      </c>
      <c r="I145" s="132"/>
      <c r="L145" s="28"/>
      <c r="M145" s="133"/>
      <c r="T145" s="49"/>
      <c r="AT145" s="13" t="s">
        <v>152</v>
      </c>
      <c r="AU145" s="13" t="s">
        <v>77</v>
      </c>
    </row>
    <row r="146" spans="2:65" s="1" customFormat="1" ht="16.5" customHeight="1">
      <c r="B146" s="28"/>
      <c r="C146" s="117" t="s">
        <v>307</v>
      </c>
      <c r="D146" s="117" t="s">
        <v>142</v>
      </c>
      <c r="E146" s="118" t="s">
        <v>997</v>
      </c>
      <c r="F146" s="119" t="s">
        <v>998</v>
      </c>
      <c r="G146" s="120" t="s">
        <v>174</v>
      </c>
      <c r="H146" s="121">
        <v>102</v>
      </c>
      <c r="I146" s="122"/>
      <c r="J146" s="123">
        <f>ROUND(I146*H146,2)</f>
        <v>0</v>
      </c>
      <c r="K146" s="119" t="s">
        <v>146</v>
      </c>
      <c r="L146" s="28"/>
      <c r="M146" s="124" t="s">
        <v>19</v>
      </c>
      <c r="N146" s="125" t="s">
        <v>40</v>
      </c>
      <c r="P146" s="126">
        <f>O146*H146</f>
        <v>0</v>
      </c>
      <c r="Q146" s="126">
        <v>0</v>
      </c>
      <c r="R146" s="126">
        <f>Q146*H146</f>
        <v>0</v>
      </c>
      <c r="S146" s="126">
        <v>0</v>
      </c>
      <c r="T146" s="127">
        <f>S146*H146</f>
        <v>0</v>
      </c>
      <c r="AR146" s="128" t="s">
        <v>147</v>
      </c>
      <c r="AT146" s="128" t="s">
        <v>142</v>
      </c>
      <c r="AU146" s="128" t="s">
        <v>77</v>
      </c>
      <c r="AY146" s="13" t="s">
        <v>141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3" t="s">
        <v>77</v>
      </c>
      <c r="BK146" s="129">
        <f>ROUND(I146*H146,2)</f>
        <v>0</v>
      </c>
      <c r="BL146" s="13" t="s">
        <v>147</v>
      </c>
      <c r="BM146" s="128" t="s">
        <v>237</v>
      </c>
    </row>
    <row r="147" spans="2:65" s="1" customFormat="1" ht="19.5">
      <c r="B147" s="28"/>
      <c r="D147" s="130" t="s">
        <v>148</v>
      </c>
      <c r="F147" s="131" t="s">
        <v>999</v>
      </c>
      <c r="I147" s="132"/>
      <c r="L147" s="28"/>
      <c r="M147" s="133"/>
      <c r="T147" s="49"/>
      <c r="AT147" s="13" t="s">
        <v>148</v>
      </c>
      <c r="AU147" s="13" t="s">
        <v>77</v>
      </c>
    </row>
    <row r="148" spans="2:65" s="1" customFormat="1" ht="29.25">
      <c r="B148" s="28"/>
      <c r="D148" s="130" t="s">
        <v>150</v>
      </c>
      <c r="F148" s="134" t="s">
        <v>1000</v>
      </c>
      <c r="I148" s="132"/>
      <c r="L148" s="28"/>
      <c r="M148" s="133"/>
      <c r="T148" s="49"/>
      <c r="AT148" s="13" t="s">
        <v>150</v>
      </c>
      <c r="AU148" s="13" t="s">
        <v>77</v>
      </c>
    </row>
    <row r="149" spans="2:65" s="1" customFormat="1" ht="39">
      <c r="B149" s="28"/>
      <c r="D149" s="130" t="s">
        <v>152</v>
      </c>
      <c r="F149" s="134" t="s">
        <v>1001</v>
      </c>
      <c r="I149" s="132"/>
      <c r="L149" s="28"/>
      <c r="M149" s="133"/>
      <c r="T149" s="49"/>
      <c r="AT149" s="13" t="s">
        <v>152</v>
      </c>
      <c r="AU149" s="13" t="s">
        <v>77</v>
      </c>
    </row>
    <row r="150" spans="2:65" s="1" customFormat="1" ht="16.5" customHeight="1">
      <c r="B150" s="28"/>
      <c r="C150" s="117" t="s">
        <v>204</v>
      </c>
      <c r="D150" s="117" t="s">
        <v>142</v>
      </c>
      <c r="E150" s="118" t="s">
        <v>1002</v>
      </c>
      <c r="F150" s="119" t="s">
        <v>1003</v>
      </c>
      <c r="G150" s="120" t="s">
        <v>243</v>
      </c>
      <c r="H150" s="121">
        <v>4</v>
      </c>
      <c r="I150" s="122"/>
      <c r="J150" s="123">
        <f>ROUND(I150*H150,2)</f>
        <v>0</v>
      </c>
      <c r="K150" s="119" t="s">
        <v>146</v>
      </c>
      <c r="L150" s="28"/>
      <c r="M150" s="124" t="s">
        <v>19</v>
      </c>
      <c r="N150" s="125" t="s">
        <v>40</v>
      </c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128" t="s">
        <v>147</v>
      </c>
      <c r="AT150" s="128" t="s">
        <v>142</v>
      </c>
      <c r="AU150" s="128" t="s">
        <v>77</v>
      </c>
      <c r="AY150" s="13" t="s">
        <v>141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3" t="s">
        <v>77</v>
      </c>
      <c r="BK150" s="129">
        <f>ROUND(I150*H150,2)</f>
        <v>0</v>
      </c>
      <c r="BL150" s="13" t="s">
        <v>147</v>
      </c>
      <c r="BM150" s="128" t="s">
        <v>306</v>
      </c>
    </row>
    <row r="151" spans="2:65" s="1" customFormat="1" ht="19.5">
      <c r="B151" s="28"/>
      <c r="D151" s="130" t="s">
        <v>148</v>
      </c>
      <c r="F151" s="131" t="s">
        <v>1004</v>
      </c>
      <c r="I151" s="132"/>
      <c r="L151" s="28"/>
      <c r="M151" s="133"/>
      <c r="T151" s="49"/>
      <c r="AT151" s="13" t="s">
        <v>148</v>
      </c>
      <c r="AU151" s="13" t="s">
        <v>77</v>
      </c>
    </row>
    <row r="152" spans="2:65" s="1" customFormat="1" ht="19.5">
      <c r="B152" s="28"/>
      <c r="D152" s="130" t="s">
        <v>150</v>
      </c>
      <c r="F152" s="134" t="s">
        <v>1005</v>
      </c>
      <c r="I152" s="132"/>
      <c r="L152" s="28"/>
      <c r="M152" s="133"/>
      <c r="T152" s="49"/>
      <c r="AT152" s="13" t="s">
        <v>150</v>
      </c>
      <c r="AU152" s="13" t="s">
        <v>77</v>
      </c>
    </row>
    <row r="153" spans="2:65" s="1" customFormat="1" ht="29.25">
      <c r="B153" s="28"/>
      <c r="D153" s="130" t="s">
        <v>152</v>
      </c>
      <c r="F153" s="134" t="s">
        <v>1006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17" t="s">
        <v>315</v>
      </c>
      <c r="D154" s="117" t="s">
        <v>142</v>
      </c>
      <c r="E154" s="118" t="s">
        <v>1007</v>
      </c>
      <c r="F154" s="119" t="s">
        <v>1008</v>
      </c>
      <c r="G154" s="120" t="s">
        <v>243</v>
      </c>
      <c r="H154" s="121">
        <v>2</v>
      </c>
      <c r="I154" s="122"/>
      <c r="J154" s="123">
        <f>ROUND(I154*H154,2)</f>
        <v>0</v>
      </c>
      <c r="K154" s="119" t="s">
        <v>146</v>
      </c>
      <c r="L154" s="28"/>
      <c r="M154" s="124" t="s">
        <v>19</v>
      </c>
      <c r="N154" s="125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147</v>
      </c>
      <c r="AT154" s="128" t="s">
        <v>142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310</v>
      </c>
    </row>
    <row r="155" spans="2:65" s="1" customFormat="1" ht="19.5">
      <c r="B155" s="28"/>
      <c r="D155" s="130" t="s">
        <v>148</v>
      </c>
      <c r="F155" s="131" t="s">
        <v>1009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19.5">
      <c r="B156" s="28"/>
      <c r="D156" s="130" t="s">
        <v>150</v>
      </c>
      <c r="F156" s="134" t="s">
        <v>1005</v>
      </c>
      <c r="I156" s="132"/>
      <c r="L156" s="28"/>
      <c r="M156" s="133"/>
      <c r="T156" s="49"/>
      <c r="AT156" s="13" t="s">
        <v>150</v>
      </c>
      <c r="AU156" s="13" t="s">
        <v>77</v>
      </c>
    </row>
    <row r="157" spans="2:65" s="1" customFormat="1" ht="29.25">
      <c r="B157" s="28"/>
      <c r="D157" s="130" t="s">
        <v>152</v>
      </c>
      <c r="F157" s="134" t="s">
        <v>1006</v>
      </c>
      <c r="I157" s="132"/>
      <c r="L157" s="28"/>
      <c r="M157" s="133"/>
      <c r="T157" s="49"/>
      <c r="AT157" s="13" t="s">
        <v>152</v>
      </c>
      <c r="AU157" s="13" t="s">
        <v>77</v>
      </c>
    </row>
    <row r="158" spans="2:65" s="1" customFormat="1" ht="16.5" customHeight="1">
      <c r="B158" s="28"/>
      <c r="C158" s="117" t="s">
        <v>208</v>
      </c>
      <c r="D158" s="117" t="s">
        <v>142</v>
      </c>
      <c r="E158" s="118" t="s">
        <v>1010</v>
      </c>
      <c r="F158" s="119" t="s">
        <v>1011</v>
      </c>
      <c r="G158" s="120" t="s">
        <v>174</v>
      </c>
      <c r="H158" s="121">
        <v>111</v>
      </c>
      <c r="I158" s="122"/>
      <c r="J158" s="123">
        <f>ROUND(I158*H158,2)</f>
        <v>0</v>
      </c>
      <c r="K158" s="119" t="s">
        <v>146</v>
      </c>
      <c r="L158" s="28"/>
      <c r="M158" s="124" t="s">
        <v>19</v>
      </c>
      <c r="N158" s="125" t="s">
        <v>40</v>
      </c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128" t="s">
        <v>147</v>
      </c>
      <c r="AT158" s="128" t="s">
        <v>142</v>
      </c>
      <c r="AU158" s="128" t="s">
        <v>77</v>
      </c>
      <c r="AY158" s="13" t="s">
        <v>141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3" t="s">
        <v>77</v>
      </c>
      <c r="BK158" s="129">
        <f>ROUND(I158*H158,2)</f>
        <v>0</v>
      </c>
      <c r="BL158" s="13" t="s">
        <v>147</v>
      </c>
      <c r="BM158" s="128" t="s">
        <v>314</v>
      </c>
    </row>
    <row r="159" spans="2:65" s="1" customFormat="1" ht="19.5">
      <c r="B159" s="28"/>
      <c r="D159" s="130" t="s">
        <v>148</v>
      </c>
      <c r="F159" s="131" t="s">
        <v>1012</v>
      </c>
      <c r="I159" s="132"/>
      <c r="L159" s="28"/>
      <c r="M159" s="133"/>
      <c r="T159" s="49"/>
      <c r="AT159" s="13" t="s">
        <v>148</v>
      </c>
      <c r="AU159" s="13" t="s">
        <v>77</v>
      </c>
    </row>
    <row r="160" spans="2:65" s="1" customFormat="1" ht="29.25">
      <c r="B160" s="28"/>
      <c r="D160" s="130" t="s">
        <v>150</v>
      </c>
      <c r="F160" s="134" t="s">
        <v>1013</v>
      </c>
      <c r="I160" s="132"/>
      <c r="L160" s="28"/>
      <c r="M160" s="133"/>
      <c r="T160" s="49"/>
      <c r="AT160" s="13" t="s">
        <v>150</v>
      </c>
      <c r="AU160" s="13" t="s">
        <v>77</v>
      </c>
    </row>
    <row r="161" spans="2:65" s="1" customFormat="1" ht="39">
      <c r="B161" s="28"/>
      <c r="D161" s="130" t="s">
        <v>152</v>
      </c>
      <c r="F161" s="134" t="s">
        <v>1014</v>
      </c>
      <c r="I161" s="132"/>
      <c r="L161" s="28"/>
      <c r="M161" s="133"/>
      <c r="T161" s="49"/>
      <c r="AT161" s="13" t="s">
        <v>152</v>
      </c>
      <c r="AU161" s="13" t="s">
        <v>77</v>
      </c>
    </row>
    <row r="162" spans="2:65" s="1" customFormat="1" ht="16.5" customHeight="1">
      <c r="B162" s="28"/>
      <c r="C162" s="117" t="s">
        <v>323</v>
      </c>
      <c r="D162" s="117" t="s">
        <v>142</v>
      </c>
      <c r="E162" s="118" t="s">
        <v>223</v>
      </c>
      <c r="F162" s="119" t="s">
        <v>1157</v>
      </c>
      <c r="G162" s="120" t="s">
        <v>174</v>
      </c>
      <c r="H162" s="121">
        <v>4</v>
      </c>
      <c r="I162" s="122"/>
      <c r="J162" s="123">
        <f>ROUND(I162*H162,2)</f>
        <v>0</v>
      </c>
      <c r="K162" s="119" t="s">
        <v>19</v>
      </c>
      <c r="L162" s="28"/>
      <c r="M162" s="124" t="s">
        <v>19</v>
      </c>
      <c r="N162" s="125" t="s">
        <v>40</v>
      </c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128" t="s">
        <v>147</v>
      </c>
      <c r="AT162" s="128" t="s">
        <v>142</v>
      </c>
      <c r="AU162" s="128" t="s">
        <v>77</v>
      </c>
      <c r="AY162" s="13" t="s">
        <v>141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13" t="s">
        <v>77</v>
      </c>
      <c r="BK162" s="129">
        <f>ROUND(I162*H162,2)</f>
        <v>0</v>
      </c>
      <c r="BL162" s="13" t="s">
        <v>147</v>
      </c>
      <c r="BM162" s="128" t="s">
        <v>318</v>
      </c>
    </row>
    <row r="163" spans="2:65" s="1" customFormat="1" ht="11.25">
      <c r="B163" s="28"/>
      <c r="D163" s="130" t="s">
        <v>148</v>
      </c>
      <c r="F163" s="131" t="s">
        <v>1157</v>
      </c>
      <c r="I163" s="132"/>
      <c r="L163" s="28"/>
      <c r="M163" s="133"/>
      <c r="T163" s="49"/>
      <c r="AT163" s="13" t="s">
        <v>148</v>
      </c>
      <c r="AU163" s="13" t="s">
        <v>77</v>
      </c>
    </row>
    <row r="164" spans="2:65" s="1" customFormat="1" ht="39">
      <c r="B164" s="28"/>
      <c r="D164" s="130" t="s">
        <v>152</v>
      </c>
      <c r="F164" s="134" t="s">
        <v>1158</v>
      </c>
      <c r="I164" s="132"/>
      <c r="L164" s="28"/>
      <c r="M164" s="133"/>
      <c r="T164" s="49"/>
      <c r="AT164" s="13" t="s">
        <v>152</v>
      </c>
      <c r="AU164" s="13" t="s">
        <v>77</v>
      </c>
    </row>
    <row r="165" spans="2:65" s="1" customFormat="1" ht="16.5" customHeight="1">
      <c r="B165" s="28"/>
      <c r="C165" s="117" t="s">
        <v>211</v>
      </c>
      <c r="D165" s="117" t="s">
        <v>142</v>
      </c>
      <c r="E165" s="118" t="s">
        <v>1018</v>
      </c>
      <c r="F165" s="119" t="s">
        <v>1019</v>
      </c>
      <c r="G165" s="120" t="s">
        <v>271</v>
      </c>
      <c r="H165" s="121">
        <v>316.12</v>
      </c>
      <c r="I165" s="122"/>
      <c r="J165" s="123">
        <f>ROUND(I165*H165,2)</f>
        <v>0</v>
      </c>
      <c r="K165" s="119" t="s">
        <v>146</v>
      </c>
      <c r="L165" s="28"/>
      <c r="M165" s="124" t="s">
        <v>19</v>
      </c>
      <c r="N165" s="125" t="s">
        <v>40</v>
      </c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AR165" s="128" t="s">
        <v>147</v>
      </c>
      <c r="AT165" s="128" t="s">
        <v>142</v>
      </c>
      <c r="AU165" s="128" t="s">
        <v>77</v>
      </c>
      <c r="AY165" s="13" t="s">
        <v>141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3" t="s">
        <v>77</v>
      </c>
      <c r="BK165" s="129">
        <f>ROUND(I165*H165,2)</f>
        <v>0</v>
      </c>
      <c r="BL165" s="13" t="s">
        <v>147</v>
      </c>
      <c r="BM165" s="128" t="s">
        <v>322</v>
      </c>
    </row>
    <row r="166" spans="2:65" s="1" customFormat="1" ht="19.5">
      <c r="B166" s="28"/>
      <c r="D166" s="130" t="s">
        <v>148</v>
      </c>
      <c r="F166" s="131" t="s">
        <v>1020</v>
      </c>
      <c r="I166" s="132"/>
      <c r="L166" s="28"/>
      <c r="M166" s="133"/>
      <c r="T166" s="49"/>
      <c r="AT166" s="13" t="s">
        <v>148</v>
      </c>
      <c r="AU166" s="13" t="s">
        <v>77</v>
      </c>
    </row>
    <row r="167" spans="2:65" s="1" customFormat="1" ht="19.5">
      <c r="B167" s="28"/>
      <c r="D167" s="130" t="s">
        <v>150</v>
      </c>
      <c r="F167" s="134" t="s">
        <v>1021</v>
      </c>
      <c r="I167" s="132"/>
      <c r="L167" s="28"/>
      <c r="M167" s="133"/>
      <c r="T167" s="49"/>
      <c r="AT167" s="13" t="s">
        <v>150</v>
      </c>
      <c r="AU167" s="13" t="s">
        <v>77</v>
      </c>
    </row>
    <row r="168" spans="2:65" s="1" customFormat="1" ht="29.25">
      <c r="B168" s="28"/>
      <c r="D168" s="130" t="s">
        <v>152</v>
      </c>
      <c r="F168" s="134" t="s">
        <v>1022</v>
      </c>
      <c r="I168" s="132"/>
      <c r="L168" s="28"/>
      <c r="M168" s="133"/>
      <c r="T168" s="49"/>
      <c r="AT168" s="13" t="s">
        <v>152</v>
      </c>
      <c r="AU168" s="13" t="s">
        <v>77</v>
      </c>
    </row>
    <row r="169" spans="2:65" s="1" customFormat="1" ht="16.5" customHeight="1">
      <c r="B169" s="28"/>
      <c r="C169" s="117" t="s">
        <v>330</v>
      </c>
      <c r="D169" s="117" t="s">
        <v>142</v>
      </c>
      <c r="E169" s="118" t="s">
        <v>1023</v>
      </c>
      <c r="F169" s="119" t="s">
        <v>1024</v>
      </c>
      <c r="G169" s="120" t="s">
        <v>174</v>
      </c>
      <c r="H169" s="121">
        <v>42</v>
      </c>
      <c r="I169" s="122"/>
      <c r="J169" s="123">
        <f>ROUND(I169*H169,2)</f>
        <v>0</v>
      </c>
      <c r="K169" s="119" t="s">
        <v>146</v>
      </c>
      <c r="L169" s="28"/>
      <c r="M169" s="124" t="s">
        <v>19</v>
      </c>
      <c r="N169" s="125" t="s">
        <v>40</v>
      </c>
      <c r="P169" s="126">
        <f>O169*H169</f>
        <v>0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147</v>
      </c>
      <c r="AT169" s="128" t="s">
        <v>142</v>
      </c>
      <c r="AU169" s="128" t="s">
        <v>77</v>
      </c>
      <c r="AY169" s="13" t="s">
        <v>141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77</v>
      </c>
      <c r="BK169" s="129">
        <f>ROUND(I169*H169,2)</f>
        <v>0</v>
      </c>
      <c r="BL169" s="13" t="s">
        <v>147</v>
      </c>
      <c r="BM169" s="128" t="s">
        <v>326</v>
      </c>
    </row>
    <row r="170" spans="2:65" s="1" customFormat="1" ht="19.5">
      <c r="B170" s="28"/>
      <c r="D170" s="130" t="s">
        <v>148</v>
      </c>
      <c r="F170" s="131" t="s">
        <v>1025</v>
      </c>
      <c r="I170" s="132"/>
      <c r="L170" s="28"/>
      <c r="M170" s="133"/>
      <c r="T170" s="49"/>
      <c r="AT170" s="13" t="s">
        <v>148</v>
      </c>
      <c r="AU170" s="13" t="s">
        <v>77</v>
      </c>
    </row>
    <row r="171" spans="2:65" s="1" customFormat="1" ht="29.25">
      <c r="B171" s="28"/>
      <c r="D171" s="130" t="s">
        <v>150</v>
      </c>
      <c r="F171" s="134" t="s">
        <v>284</v>
      </c>
      <c r="I171" s="132"/>
      <c r="L171" s="28"/>
      <c r="M171" s="133"/>
      <c r="T171" s="49"/>
      <c r="AT171" s="13" t="s">
        <v>150</v>
      </c>
      <c r="AU171" s="13" t="s">
        <v>77</v>
      </c>
    </row>
    <row r="172" spans="2:65" s="1" customFormat="1" ht="29.25">
      <c r="B172" s="28"/>
      <c r="D172" s="130" t="s">
        <v>152</v>
      </c>
      <c r="F172" s="134" t="s">
        <v>1026</v>
      </c>
      <c r="I172" s="132"/>
      <c r="L172" s="28"/>
      <c r="M172" s="133"/>
      <c r="T172" s="49"/>
      <c r="AT172" s="13" t="s">
        <v>152</v>
      </c>
      <c r="AU172" s="13" t="s">
        <v>77</v>
      </c>
    </row>
    <row r="173" spans="2:65" s="1" customFormat="1" ht="21.75" customHeight="1">
      <c r="B173" s="28"/>
      <c r="C173" s="117" t="s">
        <v>215</v>
      </c>
      <c r="D173" s="117" t="s">
        <v>142</v>
      </c>
      <c r="E173" s="118" t="s">
        <v>1159</v>
      </c>
      <c r="F173" s="119" t="s">
        <v>1160</v>
      </c>
      <c r="G173" s="120" t="s">
        <v>174</v>
      </c>
      <c r="H173" s="121">
        <v>5.4</v>
      </c>
      <c r="I173" s="122"/>
      <c r="J173" s="123">
        <f>ROUND(I173*H173,2)</f>
        <v>0</v>
      </c>
      <c r="K173" s="119" t="s">
        <v>146</v>
      </c>
      <c r="L173" s="28"/>
      <c r="M173" s="124" t="s">
        <v>19</v>
      </c>
      <c r="N173" s="125" t="s">
        <v>40</v>
      </c>
      <c r="P173" s="126">
        <f>O173*H173</f>
        <v>0</v>
      </c>
      <c r="Q173" s="126">
        <v>0</v>
      </c>
      <c r="R173" s="126">
        <f>Q173*H173</f>
        <v>0</v>
      </c>
      <c r="S173" s="126">
        <v>0</v>
      </c>
      <c r="T173" s="127">
        <f>S173*H173</f>
        <v>0</v>
      </c>
      <c r="AR173" s="128" t="s">
        <v>147</v>
      </c>
      <c r="AT173" s="128" t="s">
        <v>142</v>
      </c>
      <c r="AU173" s="128" t="s">
        <v>77</v>
      </c>
      <c r="AY173" s="13" t="s">
        <v>141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77</v>
      </c>
      <c r="BK173" s="129">
        <f>ROUND(I173*H173,2)</f>
        <v>0</v>
      </c>
      <c r="BL173" s="13" t="s">
        <v>147</v>
      </c>
      <c r="BM173" s="128" t="s">
        <v>329</v>
      </c>
    </row>
    <row r="174" spans="2:65" s="1" customFormat="1" ht="19.5">
      <c r="B174" s="28"/>
      <c r="D174" s="130" t="s">
        <v>148</v>
      </c>
      <c r="F174" s="131" t="s">
        <v>1161</v>
      </c>
      <c r="I174" s="132"/>
      <c r="L174" s="28"/>
      <c r="M174" s="133"/>
      <c r="T174" s="49"/>
      <c r="AT174" s="13" t="s">
        <v>148</v>
      </c>
      <c r="AU174" s="13" t="s">
        <v>77</v>
      </c>
    </row>
    <row r="175" spans="2:65" s="1" customFormat="1" ht="29.25">
      <c r="B175" s="28"/>
      <c r="D175" s="130" t="s">
        <v>150</v>
      </c>
      <c r="F175" s="134" t="s">
        <v>1162</v>
      </c>
      <c r="I175" s="132"/>
      <c r="L175" s="28"/>
      <c r="M175" s="133"/>
      <c r="T175" s="49"/>
      <c r="AT175" s="13" t="s">
        <v>150</v>
      </c>
      <c r="AU175" s="13" t="s">
        <v>77</v>
      </c>
    </row>
    <row r="176" spans="2:65" s="1" customFormat="1" ht="29.25">
      <c r="B176" s="28"/>
      <c r="D176" s="130" t="s">
        <v>152</v>
      </c>
      <c r="F176" s="134" t="s">
        <v>1163</v>
      </c>
      <c r="I176" s="132"/>
      <c r="L176" s="28"/>
      <c r="M176" s="133"/>
      <c r="T176" s="49"/>
      <c r="AT176" s="13" t="s">
        <v>152</v>
      </c>
      <c r="AU176" s="13" t="s">
        <v>77</v>
      </c>
    </row>
    <row r="177" spans="2:65" s="1" customFormat="1" ht="16.5" customHeight="1">
      <c r="B177" s="28"/>
      <c r="C177" s="117" t="s">
        <v>338</v>
      </c>
      <c r="D177" s="117" t="s">
        <v>142</v>
      </c>
      <c r="E177" s="118" t="s">
        <v>1030</v>
      </c>
      <c r="F177" s="119" t="s">
        <v>1031</v>
      </c>
      <c r="G177" s="120" t="s">
        <v>243</v>
      </c>
      <c r="H177" s="121">
        <v>2</v>
      </c>
      <c r="I177" s="122"/>
      <c r="J177" s="123">
        <f>ROUND(I177*H177,2)</f>
        <v>0</v>
      </c>
      <c r="K177" s="119" t="s">
        <v>19</v>
      </c>
      <c r="L177" s="28"/>
      <c r="M177" s="124" t="s">
        <v>19</v>
      </c>
      <c r="N177" s="125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147</v>
      </c>
      <c r="AT177" s="128" t="s">
        <v>142</v>
      </c>
      <c r="AU177" s="128" t="s">
        <v>77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333</v>
      </c>
    </row>
    <row r="178" spans="2:65" s="1" customFormat="1" ht="11.25">
      <c r="B178" s="28"/>
      <c r="D178" s="130" t="s">
        <v>148</v>
      </c>
      <c r="F178" s="131" t="s">
        <v>1031</v>
      </c>
      <c r="I178" s="132"/>
      <c r="L178" s="28"/>
      <c r="M178" s="133"/>
      <c r="T178" s="49"/>
      <c r="AT178" s="13" t="s">
        <v>148</v>
      </c>
      <c r="AU178" s="13" t="s">
        <v>77</v>
      </c>
    </row>
    <row r="179" spans="2:65" s="1" customFormat="1" ht="29.25">
      <c r="B179" s="28"/>
      <c r="D179" s="130" t="s">
        <v>152</v>
      </c>
      <c r="F179" s="134" t="s">
        <v>1032</v>
      </c>
      <c r="I179" s="132"/>
      <c r="L179" s="28"/>
      <c r="M179" s="133"/>
      <c r="T179" s="49"/>
      <c r="AT179" s="13" t="s">
        <v>152</v>
      </c>
      <c r="AU179" s="13" t="s">
        <v>77</v>
      </c>
    </row>
    <row r="180" spans="2:65" s="1" customFormat="1" ht="16.5" customHeight="1">
      <c r="B180" s="28"/>
      <c r="C180" s="117" t="s">
        <v>219</v>
      </c>
      <c r="D180" s="117" t="s">
        <v>142</v>
      </c>
      <c r="E180" s="118" t="s">
        <v>922</v>
      </c>
      <c r="F180" s="119" t="s">
        <v>923</v>
      </c>
      <c r="G180" s="120" t="s">
        <v>174</v>
      </c>
      <c r="H180" s="121">
        <v>102</v>
      </c>
      <c r="I180" s="122"/>
      <c r="J180" s="123">
        <f>ROUND(I180*H180,2)</f>
        <v>0</v>
      </c>
      <c r="K180" s="119" t="s">
        <v>146</v>
      </c>
      <c r="L180" s="28"/>
      <c r="M180" s="124" t="s">
        <v>19</v>
      </c>
      <c r="N180" s="125" t="s">
        <v>40</v>
      </c>
      <c r="P180" s="126">
        <f>O180*H180</f>
        <v>0</v>
      </c>
      <c r="Q180" s="126">
        <v>0</v>
      </c>
      <c r="R180" s="126">
        <f>Q180*H180</f>
        <v>0</v>
      </c>
      <c r="S180" s="126">
        <v>0</v>
      </c>
      <c r="T180" s="127">
        <f>S180*H180</f>
        <v>0</v>
      </c>
      <c r="AR180" s="128" t="s">
        <v>147</v>
      </c>
      <c r="AT180" s="128" t="s">
        <v>142</v>
      </c>
      <c r="AU180" s="128" t="s">
        <v>77</v>
      </c>
      <c r="AY180" s="13" t="s">
        <v>141</v>
      </c>
      <c r="BE180" s="129">
        <f>IF(N180="základní",J180,0)</f>
        <v>0</v>
      </c>
      <c r="BF180" s="129">
        <f>IF(N180="snížená",J180,0)</f>
        <v>0</v>
      </c>
      <c r="BG180" s="129">
        <f>IF(N180="zákl. přenesená",J180,0)</f>
        <v>0</v>
      </c>
      <c r="BH180" s="129">
        <f>IF(N180="sníž. přenesená",J180,0)</f>
        <v>0</v>
      </c>
      <c r="BI180" s="129">
        <f>IF(N180="nulová",J180,0)</f>
        <v>0</v>
      </c>
      <c r="BJ180" s="13" t="s">
        <v>77</v>
      </c>
      <c r="BK180" s="129">
        <f>ROUND(I180*H180,2)</f>
        <v>0</v>
      </c>
      <c r="BL180" s="13" t="s">
        <v>147</v>
      </c>
      <c r="BM180" s="128" t="s">
        <v>337</v>
      </c>
    </row>
    <row r="181" spans="2:65" s="1" customFormat="1" ht="29.25">
      <c r="B181" s="28"/>
      <c r="D181" s="130" t="s">
        <v>148</v>
      </c>
      <c r="F181" s="131" t="s">
        <v>924</v>
      </c>
      <c r="I181" s="132"/>
      <c r="L181" s="28"/>
      <c r="M181" s="133"/>
      <c r="T181" s="49"/>
      <c r="AT181" s="13" t="s">
        <v>148</v>
      </c>
      <c r="AU181" s="13" t="s">
        <v>77</v>
      </c>
    </row>
    <row r="182" spans="2:65" s="1" customFormat="1" ht="29.25">
      <c r="B182" s="28"/>
      <c r="D182" s="130" t="s">
        <v>150</v>
      </c>
      <c r="F182" s="134" t="s">
        <v>925</v>
      </c>
      <c r="I182" s="132"/>
      <c r="L182" s="28"/>
      <c r="M182" s="133"/>
      <c r="T182" s="49"/>
      <c r="AT182" s="13" t="s">
        <v>150</v>
      </c>
      <c r="AU182" s="13" t="s">
        <v>77</v>
      </c>
    </row>
    <row r="183" spans="2:65" s="1" customFormat="1" ht="39">
      <c r="B183" s="28"/>
      <c r="D183" s="130" t="s">
        <v>152</v>
      </c>
      <c r="F183" s="134" t="s">
        <v>1164</v>
      </c>
      <c r="I183" s="132"/>
      <c r="L183" s="28"/>
      <c r="M183" s="133"/>
      <c r="T183" s="49"/>
      <c r="AT183" s="13" t="s">
        <v>152</v>
      </c>
      <c r="AU183" s="13" t="s">
        <v>77</v>
      </c>
    </row>
    <row r="184" spans="2:65" s="1" customFormat="1" ht="16.5" customHeight="1">
      <c r="B184" s="28"/>
      <c r="C184" s="117" t="s">
        <v>346</v>
      </c>
      <c r="D184" s="117" t="s">
        <v>142</v>
      </c>
      <c r="E184" s="118" t="s">
        <v>1165</v>
      </c>
      <c r="F184" s="119" t="s">
        <v>1166</v>
      </c>
      <c r="G184" s="120" t="s">
        <v>174</v>
      </c>
      <c r="H184" s="121">
        <v>74</v>
      </c>
      <c r="I184" s="122"/>
      <c r="J184" s="123">
        <f>ROUND(I184*H184,2)</f>
        <v>0</v>
      </c>
      <c r="K184" s="119" t="s">
        <v>146</v>
      </c>
      <c r="L184" s="28"/>
      <c r="M184" s="124" t="s">
        <v>19</v>
      </c>
      <c r="N184" s="125" t="s">
        <v>40</v>
      </c>
      <c r="P184" s="126">
        <f>O184*H184</f>
        <v>0</v>
      </c>
      <c r="Q184" s="126">
        <v>0</v>
      </c>
      <c r="R184" s="126">
        <f>Q184*H184</f>
        <v>0</v>
      </c>
      <c r="S184" s="126">
        <v>0</v>
      </c>
      <c r="T184" s="127">
        <f>S184*H184</f>
        <v>0</v>
      </c>
      <c r="AR184" s="128" t="s">
        <v>147</v>
      </c>
      <c r="AT184" s="128" t="s">
        <v>142</v>
      </c>
      <c r="AU184" s="128" t="s">
        <v>77</v>
      </c>
      <c r="AY184" s="13" t="s">
        <v>141</v>
      </c>
      <c r="BE184" s="129">
        <f>IF(N184="základní",J184,0)</f>
        <v>0</v>
      </c>
      <c r="BF184" s="129">
        <f>IF(N184="snížená",J184,0)</f>
        <v>0</v>
      </c>
      <c r="BG184" s="129">
        <f>IF(N184="zákl. přenesená",J184,0)</f>
        <v>0</v>
      </c>
      <c r="BH184" s="129">
        <f>IF(N184="sníž. přenesená",J184,0)</f>
        <v>0</v>
      </c>
      <c r="BI184" s="129">
        <f>IF(N184="nulová",J184,0)</f>
        <v>0</v>
      </c>
      <c r="BJ184" s="13" t="s">
        <v>77</v>
      </c>
      <c r="BK184" s="129">
        <f>ROUND(I184*H184,2)</f>
        <v>0</v>
      </c>
      <c r="BL184" s="13" t="s">
        <v>147</v>
      </c>
      <c r="BM184" s="128" t="s">
        <v>341</v>
      </c>
    </row>
    <row r="185" spans="2:65" s="1" customFormat="1" ht="29.25">
      <c r="B185" s="28"/>
      <c r="D185" s="130" t="s">
        <v>148</v>
      </c>
      <c r="F185" s="131" t="s">
        <v>1167</v>
      </c>
      <c r="I185" s="132"/>
      <c r="L185" s="28"/>
      <c r="M185" s="133"/>
      <c r="T185" s="49"/>
      <c r="AT185" s="13" t="s">
        <v>148</v>
      </c>
      <c r="AU185" s="13" t="s">
        <v>77</v>
      </c>
    </row>
    <row r="186" spans="2:65" s="1" customFormat="1" ht="39">
      <c r="B186" s="28"/>
      <c r="D186" s="130" t="s">
        <v>150</v>
      </c>
      <c r="F186" s="134" t="s">
        <v>930</v>
      </c>
      <c r="I186" s="132"/>
      <c r="L186" s="28"/>
      <c r="M186" s="133"/>
      <c r="T186" s="49"/>
      <c r="AT186" s="13" t="s">
        <v>150</v>
      </c>
      <c r="AU186" s="13" t="s">
        <v>77</v>
      </c>
    </row>
    <row r="187" spans="2:65" s="1" customFormat="1" ht="39">
      <c r="B187" s="28"/>
      <c r="D187" s="130" t="s">
        <v>152</v>
      </c>
      <c r="F187" s="134" t="s">
        <v>1168</v>
      </c>
      <c r="I187" s="132"/>
      <c r="L187" s="28"/>
      <c r="M187" s="133"/>
      <c r="T187" s="49"/>
      <c r="AT187" s="13" t="s">
        <v>152</v>
      </c>
      <c r="AU187" s="13" t="s">
        <v>77</v>
      </c>
    </row>
    <row r="188" spans="2:65" s="1" customFormat="1" ht="16.5" customHeight="1">
      <c r="B188" s="28"/>
      <c r="C188" s="117" t="s">
        <v>227</v>
      </c>
      <c r="D188" s="117" t="s">
        <v>142</v>
      </c>
      <c r="E188" s="118" t="s">
        <v>1169</v>
      </c>
      <c r="F188" s="119" t="s">
        <v>1170</v>
      </c>
      <c r="G188" s="120" t="s">
        <v>271</v>
      </c>
      <c r="H188" s="121">
        <v>316.12</v>
      </c>
      <c r="I188" s="122"/>
      <c r="J188" s="123">
        <f>ROUND(I188*H188,2)</f>
        <v>0</v>
      </c>
      <c r="K188" s="119" t="s">
        <v>146</v>
      </c>
      <c r="L188" s="28"/>
      <c r="M188" s="124" t="s">
        <v>19</v>
      </c>
      <c r="N188" s="125" t="s">
        <v>40</v>
      </c>
      <c r="P188" s="126">
        <f>O188*H188</f>
        <v>0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AR188" s="128" t="s">
        <v>147</v>
      </c>
      <c r="AT188" s="128" t="s">
        <v>142</v>
      </c>
      <c r="AU188" s="128" t="s">
        <v>77</v>
      </c>
      <c r="AY188" s="13" t="s">
        <v>141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3" t="s">
        <v>77</v>
      </c>
      <c r="BK188" s="129">
        <f>ROUND(I188*H188,2)</f>
        <v>0</v>
      </c>
      <c r="BL188" s="13" t="s">
        <v>147</v>
      </c>
      <c r="BM188" s="128" t="s">
        <v>345</v>
      </c>
    </row>
    <row r="189" spans="2:65" s="1" customFormat="1" ht="19.5">
      <c r="B189" s="28"/>
      <c r="D189" s="130" t="s">
        <v>148</v>
      </c>
      <c r="F189" s="131" t="s">
        <v>1171</v>
      </c>
      <c r="I189" s="132"/>
      <c r="L189" s="28"/>
      <c r="M189" s="133"/>
      <c r="T189" s="49"/>
      <c r="AT189" s="13" t="s">
        <v>148</v>
      </c>
      <c r="AU189" s="13" t="s">
        <v>77</v>
      </c>
    </row>
    <row r="190" spans="2:65" s="1" customFormat="1" ht="29.25">
      <c r="B190" s="28"/>
      <c r="D190" s="130" t="s">
        <v>150</v>
      </c>
      <c r="F190" s="134" t="s">
        <v>284</v>
      </c>
      <c r="I190" s="132"/>
      <c r="L190" s="28"/>
      <c r="M190" s="133"/>
      <c r="T190" s="49"/>
      <c r="AT190" s="13" t="s">
        <v>150</v>
      </c>
      <c r="AU190" s="13" t="s">
        <v>77</v>
      </c>
    </row>
    <row r="191" spans="2:65" s="1" customFormat="1" ht="29.25">
      <c r="B191" s="28"/>
      <c r="D191" s="130" t="s">
        <v>152</v>
      </c>
      <c r="F191" s="134" t="s">
        <v>1172</v>
      </c>
      <c r="I191" s="132"/>
      <c r="L191" s="28"/>
      <c r="M191" s="133"/>
      <c r="T191" s="49"/>
      <c r="AT191" s="13" t="s">
        <v>152</v>
      </c>
      <c r="AU191" s="13" t="s">
        <v>77</v>
      </c>
    </row>
    <row r="192" spans="2:65" s="1" customFormat="1" ht="16.5" customHeight="1">
      <c r="B192" s="28"/>
      <c r="C192" s="117" t="s">
        <v>355</v>
      </c>
      <c r="D192" s="117" t="s">
        <v>142</v>
      </c>
      <c r="E192" s="118" t="s">
        <v>942</v>
      </c>
      <c r="F192" s="119" t="s">
        <v>943</v>
      </c>
      <c r="G192" s="120" t="s">
        <v>174</v>
      </c>
      <c r="H192" s="121">
        <v>21</v>
      </c>
      <c r="I192" s="122"/>
      <c r="J192" s="123">
        <f>ROUND(I192*H192,2)</f>
        <v>0</v>
      </c>
      <c r="K192" s="119" t="s">
        <v>146</v>
      </c>
      <c r="L192" s="28"/>
      <c r="M192" s="124" t="s">
        <v>19</v>
      </c>
      <c r="N192" s="125" t="s">
        <v>40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AR192" s="128" t="s">
        <v>147</v>
      </c>
      <c r="AT192" s="128" t="s">
        <v>142</v>
      </c>
      <c r="AU192" s="128" t="s">
        <v>77</v>
      </c>
      <c r="AY192" s="13" t="s">
        <v>141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13" t="s">
        <v>77</v>
      </c>
      <c r="BK192" s="129">
        <f>ROUND(I192*H192,2)</f>
        <v>0</v>
      </c>
      <c r="BL192" s="13" t="s">
        <v>147</v>
      </c>
      <c r="BM192" s="128" t="s">
        <v>1173</v>
      </c>
    </row>
    <row r="193" spans="2:65" s="1" customFormat="1" ht="29.25">
      <c r="B193" s="28"/>
      <c r="D193" s="130" t="s">
        <v>148</v>
      </c>
      <c r="F193" s="131" t="s">
        <v>944</v>
      </c>
      <c r="I193" s="132"/>
      <c r="L193" s="28"/>
      <c r="M193" s="133"/>
      <c r="T193" s="49"/>
      <c r="AT193" s="13" t="s">
        <v>148</v>
      </c>
      <c r="AU193" s="13" t="s">
        <v>77</v>
      </c>
    </row>
    <row r="194" spans="2:65" s="1" customFormat="1" ht="24.2" customHeight="1">
      <c r="B194" s="28"/>
      <c r="C194" s="117" t="s">
        <v>231</v>
      </c>
      <c r="D194" s="117" t="s">
        <v>142</v>
      </c>
      <c r="E194" s="118" t="s">
        <v>851</v>
      </c>
      <c r="F194" s="119" t="s">
        <v>852</v>
      </c>
      <c r="G194" s="120" t="s">
        <v>258</v>
      </c>
      <c r="H194" s="121">
        <v>373.43</v>
      </c>
      <c r="I194" s="122"/>
      <c r="J194" s="123">
        <f>ROUND(I194*H194,2)</f>
        <v>0</v>
      </c>
      <c r="K194" s="119" t="s">
        <v>146</v>
      </c>
      <c r="L194" s="28"/>
      <c r="M194" s="124" t="s">
        <v>19</v>
      </c>
      <c r="N194" s="125" t="s">
        <v>40</v>
      </c>
      <c r="P194" s="126">
        <f>O194*H194</f>
        <v>0</v>
      </c>
      <c r="Q194" s="126">
        <v>0</v>
      </c>
      <c r="R194" s="126">
        <f>Q194*H194</f>
        <v>0</v>
      </c>
      <c r="S194" s="126">
        <v>0</v>
      </c>
      <c r="T194" s="127">
        <f>S194*H194</f>
        <v>0</v>
      </c>
      <c r="AR194" s="128" t="s">
        <v>147</v>
      </c>
      <c r="AT194" s="128" t="s">
        <v>142</v>
      </c>
      <c r="AU194" s="128" t="s">
        <v>77</v>
      </c>
      <c r="AY194" s="13" t="s">
        <v>141</v>
      </c>
      <c r="BE194" s="129">
        <f>IF(N194="základní",J194,0)</f>
        <v>0</v>
      </c>
      <c r="BF194" s="129">
        <f>IF(N194="snížená",J194,0)</f>
        <v>0</v>
      </c>
      <c r="BG194" s="129">
        <f>IF(N194="zákl. přenesená",J194,0)</f>
        <v>0</v>
      </c>
      <c r="BH194" s="129">
        <f>IF(N194="sníž. přenesená",J194,0)</f>
        <v>0</v>
      </c>
      <c r="BI194" s="129">
        <f>IF(N194="nulová",J194,0)</f>
        <v>0</v>
      </c>
      <c r="BJ194" s="13" t="s">
        <v>77</v>
      </c>
      <c r="BK194" s="129">
        <f>ROUND(I194*H194,2)</f>
        <v>0</v>
      </c>
      <c r="BL194" s="13" t="s">
        <v>147</v>
      </c>
      <c r="BM194" s="128" t="s">
        <v>1174</v>
      </c>
    </row>
    <row r="195" spans="2:65" s="1" customFormat="1" ht="29.25">
      <c r="B195" s="28"/>
      <c r="D195" s="130" t="s">
        <v>148</v>
      </c>
      <c r="F195" s="131" t="s">
        <v>854</v>
      </c>
      <c r="I195" s="132"/>
      <c r="L195" s="28"/>
      <c r="M195" s="133"/>
      <c r="T195" s="49"/>
      <c r="AT195" s="13" t="s">
        <v>148</v>
      </c>
      <c r="AU195" s="13" t="s">
        <v>77</v>
      </c>
    </row>
    <row r="196" spans="2:65" s="1" customFormat="1" ht="24.2" customHeight="1">
      <c r="B196" s="28"/>
      <c r="C196" s="117" t="s">
        <v>363</v>
      </c>
      <c r="D196" s="117" t="s">
        <v>142</v>
      </c>
      <c r="E196" s="118" t="s">
        <v>855</v>
      </c>
      <c r="F196" s="119" t="s">
        <v>856</v>
      </c>
      <c r="G196" s="120" t="s">
        <v>258</v>
      </c>
      <c r="H196" s="121">
        <v>1120.29</v>
      </c>
      <c r="I196" s="122"/>
      <c r="J196" s="123">
        <f>ROUND(I196*H196,2)</f>
        <v>0</v>
      </c>
      <c r="K196" s="119" t="s">
        <v>146</v>
      </c>
      <c r="L196" s="28"/>
      <c r="M196" s="124" t="s">
        <v>19</v>
      </c>
      <c r="N196" s="125" t="s">
        <v>40</v>
      </c>
      <c r="P196" s="126">
        <f>O196*H196</f>
        <v>0</v>
      </c>
      <c r="Q196" s="126">
        <v>0</v>
      </c>
      <c r="R196" s="126">
        <f>Q196*H196</f>
        <v>0</v>
      </c>
      <c r="S196" s="126">
        <v>0</v>
      </c>
      <c r="T196" s="127">
        <f>S196*H196</f>
        <v>0</v>
      </c>
      <c r="AR196" s="128" t="s">
        <v>147</v>
      </c>
      <c r="AT196" s="128" t="s">
        <v>142</v>
      </c>
      <c r="AU196" s="128" t="s">
        <v>77</v>
      </c>
      <c r="AY196" s="13" t="s">
        <v>141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13" t="s">
        <v>77</v>
      </c>
      <c r="BK196" s="129">
        <f>ROUND(I196*H196,2)</f>
        <v>0</v>
      </c>
      <c r="BL196" s="13" t="s">
        <v>147</v>
      </c>
      <c r="BM196" s="128" t="s">
        <v>1175</v>
      </c>
    </row>
    <row r="197" spans="2:65" s="1" customFormat="1" ht="29.25">
      <c r="B197" s="28"/>
      <c r="D197" s="130" t="s">
        <v>148</v>
      </c>
      <c r="F197" s="131" t="s">
        <v>858</v>
      </c>
      <c r="I197" s="132"/>
      <c r="L197" s="28"/>
      <c r="M197" s="133"/>
      <c r="T197" s="49"/>
      <c r="AT197" s="13" t="s">
        <v>148</v>
      </c>
      <c r="AU197" s="13" t="s">
        <v>77</v>
      </c>
    </row>
    <row r="198" spans="2:65" s="1" customFormat="1" ht="16.5" customHeight="1">
      <c r="B198" s="28"/>
      <c r="C198" s="117" t="s">
        <v>237</v>
      </c>
      <c r="D198" s="117" t="s">
        <v>142</v>
      </c>
      <c r="E198" s="118" t="s">
        <v>234</v>
      </c>
      <c r="F198" s="119" t="s">
        <v>235</v>
      </c>
      <c r="G198" s="120" t="s">
        <v>258</v>
      </c>
      <c r="H198" s="121">
        <v>10</v>
      </c>
      <c r="I198" s="122"/>
      <c r="J198" s="123">
        <f>ROUND(I198*H198,2)</f>
        <v>0</v>
      </c>
      <c r="K198" s="119" t="s">
        <v>146</v>
      </c>
      <c r="L198" s="28"/>
      <c r="M198" s="124" t="s">
        <v>19</v>
      </c>
      <c r="N198" s="125" t="s">
        <v>40</v>
      </c>
      <c r="P198" s="126">
        <f>O198*H198</f>
        <v>0</v>
      </c>
      <c r="Q198" s="126">
        <v>0</v>
      </c>
      <c r="R198" s="126">
        <f>Q198*H198</f>
        <v>0</v>
      </c>
      <c r="S198" s="126">
        <v>0</v>
      </c>
      <c r="T198" s="127">
        <f>S198*H198</f>
        <v>0</v>
      </c>
      <c r="AR198" s="128" t="s">
        <v>147</v>
      </c>
      <c r="AT198" s="128" t="s">
        <v>142</v>
      </c>
      <c r="AU198" s="128" t="s">
        <v>77</v>
      </c>
      <c r="AY198" s="13" t="s">
        <v>141</v>
      </c>
      <c r="BE198" s="129">
        <f>IF(N198="základní",J198,0)</f>
        <v>0</v>
      </c>
      <c r="BF198" s="129">
        <f>IF(N198="snížená",J198,0)</f>
        <v>0</v>
      </c>
      <c r="BG198" s="129">
        <f>IF(N198="zákl. přenesená",J198,0)</f>
        <v>0</v>
      </c>
      <c r="BH198" s="129">
        <f>IF(N198="sníž. přenesená",J198,0)</f>
        <v>0</v>
      </c>
      <c r="BI198" s="129">
        <f>IF(N198="nulová",J198,0)</f>
        <v>0</v>
      </c>
      <c r="BJ198" s="13" t="s">
        <v>77</v>
      </c>
      <c r="BK198" s="129">
        <f>ROUND(I198*H198,2)</f>
        <v>0</v>
      </c>
      <c r="BL198" s="13" t="s">
        <v>147</v>
      </c>
      <c r="BM198" s="128" t="s">
        <v>353</v>
      </c>
    </row>
    <row r="199" spans="2:65" s="1" customFormat="1" ht="29.25">
      <c r="B199" s="28"/>
      <c r="D199" s="130" t="s">
        <v>148</v>
      </c>
      <c r="F199" s="131" t="s">
        <v>238</v>
      </c>
      <c r="I199" s="132"/>
      <c r="L199" s="28"/>
      <c r="M199" s="133"/>
      <c r="T199" s="49"/>
      <c r="AT199" s="13" t="s">
        <v>148</v>
      </c>
      <c r="AU199" s="13" t="s">
        <v>77</v>
      </c>
    </row>
    <row r="200" spans="2:65" s="1" customFormat="1" ht="39">
      <c r="B200" s="28"/>
      <c r="D200" s="130" t="s">
        <v>150</v>
      </c>
      <c r="F200" s="134" t="s">
        <v>239</v>
      </c>
      <c r="I200" s="132"/>
      <c r="L200" s="28"/>
      <c r="M200" s="133"/>
      <c r="T200" s="49"/>
      <c r="AT200" s="13" t="s">
        <v>150</v>
      </c>
      <c r="AU200" s="13" t="s">
        <v>77</v>
      </c>
    </row>
    <row r="201" spans="2:65" s="1" customFormat="1" ht="29.25">
      <c r="B201" s="28"/>
      <c r="D201" s="130" t="s">
        <v>152</v>
      </c>
      <c r="F201" s="134" t="s">
        <v>1176</v>
      </c>
      <c r="I201" s="132"/>
      <c r="L201" s="28"/>
      <c r="M201" s="133"/>
      <c r="T201" s="49"/>
      <c r="AT201" s="13" t="s">
        <v>152</v>
      </c>
      <c r="AU201" s="13" t="s">
        <v>77</v>
      </c>
    </row>
    <row r="202" spans="2:65" s="1" customFormat="1" ht="16.5" customHeight="1">
      <c r="B202" s="28"/>
      <c r="C202" s="117" t="s">
        <v>371</v>
      </c>
      <c r="D202" s="117" t="s">
        <v>142</v>
      </c>
      <c r="E202" s="118" t="s">
        <v>1044</v>
      </c>
      <c r="F202" s="119" t="s">
        <v>1045</v>
      </c>
      <c r="G202" s="120" t="s">
        <v>258</v>
      </c>
      <c r="H202" s="121">
        <v>373.43</v>
      </c>
      <c r="I202" s="122"/>
      <c r="J202" s="123">
        <f>ROUND(I202*H202,2)</f>
        <v>0</v>
      </c>
      <c r="K202" s="119" t="s">
        <v>146</v>
      </c>
      <c r="L202" s="28"/>
      <c r="M202" s="124" t="s">
        <v>19</v>
      </c>
      <c r="N202" s="125" t="s">
        <v>40</v>
      </c>
      <c r="P202" s="126">
        <f>O202*H202</f>
        <v>0</v>
      </c>
      <c r="Q202" s="126">
        <v>0</v>
      </c>
      <c r="R202" s="126">
        <f>Q202*H202</f>
        <v>0</v>
      </c>
      <c r="S202" s="126">
        <v>0</v>
      </c>
      <c r="T202" s="127">
        <f>S202*H202</f>
        <v>0</v>
      </c>
      <c r="AR202" s="128" t="s">
        <v>147</v>
      </c>
      <c r="AT202" s="128" t="s">
        <v>142</v>
      </c>
      <c r="AU202" s="128" t="s">
        <v>77</v>
      </c>
      <c r="AY202" s="13" t="s">
        <v>141</v>
      </c>
      <c r="BE202" s="129">
        <f>IF(N202="základní",J202,0)</f>
        <v>0</v>
      </c>
      <c r="BF202" s="129">
        <f>IF(N202="snížená",J202,0)</f>
        <v>0</v>
      </c>
      <c r="BG202" s="129">
        <f>IF(N202="zákl. přenesená",J202,0)</f>
        <v>0</v>
      </c>
      <c r="BH202" s="129">
        <f>IF(N202="sníž. přenesená",J202,0)</f>
        <v>0</v>
      </c>
      <c r="BI202" s="129">
        <f>IF(N202="nulová",J202,0)</f>
        <v>0</v>
      </c>
      <c r="BJ202" s="13" t="s">
        <v>77</v>
      </c>
      <c r="BK202" s="129">
        <f>ROUND(I202*H202,2)</f>
        <v>0</v>
      </c>
      <c r="BL202" s="13" t="s">
        <v>147</v>
      </c>
      <c r="BM202" s="128" t="s">
        <v>358</v>
      </c>
    </row>
    <row r="203" spans="2:65" s="1" customFormat="1" ht="29.25">
      <c r="B203" s="28"/>
      <c r="D203" s="130" t="s">
        <v>148</v>
      </c>
      <c r="F203" s="131" t="s">
        <v>1046</v>
      </c>
      <c r="I203" s="132"/>
      <c r="L203" s="28"/>
      <c r="M203" s="133"/>
      <c r="T203" s="49"/>
      <c r="AT203" s="13" t="s">
        <v>148</v>
      </c>
      <c r="AU203" s="13" t="s">
        <v>77</v>
      </c>
    </row>
    <row r="204" spans="2:65" s="1" customFormat="1" ht="39">
      <c r="B204" s="28"/>
      <c r="D204" s="130" t="s">
        <v>150</v>
      </c>
      <c r="F204" s="134" t="s">
        <v>239</v>
      </c>
      <c r="I204" s="132"/>
      <c r="L204" s="28"/>
      <c r="M204" s="133"/>
      <c r="T204" s="49"/>
      <c r="AT204" s="13" t="s">
        <v>150</v>
      </c>
      <c r="AU204" s="13" t="s">
        <v>77</v>
      </c>
    </row>
    <row r="205" spans="2:65" s="1" customFormat="1" ht="29.25">
      <c r="B205" s="28"/>
      <c r="D205" s="130" t="s">
        <v>152</v>
      </c>
      <c r="F205" s="134" t="s">
        <v>1177</v>
      </c>
      <c r="I205" s="132"/>
      <c r="L205" s="28"/>
      <c r="M205" s="145"/>
      <c r="N205" s="146"/>
      <c r="O205" s="146"/>
      <c r="P205" s="146"/>
      <c r="Q205" s="146"/>
      <c r="R205" s="146"/>
      <c r="S205" s="146"/>
      <c r="T205" s="147"/>
      <c r="AT205" s="13" t="s">
        <v>152</v>
      </c>
      <c r="AU205" s="13" t="s">
        <v>77</v>
      </c>
    </row>
    <row r="206" spans="2:65" s="1" customFormat="1" ht="6.95" customHeight="1">
      <c r="B206" s="37"/>
      <c r="C206" s="38"/>
      <c r="D206" s="38"/>
      <c r="E206" s="38"/>
      <c r="F206" s="38"/>
      <c r="G206" s="38"/>
      <c r="H206" s="38"/>
      <c r="I206" s="38"/>
      <c r="J206" s="38"/>
      <c r="K206" s="38"/>
      <c r="L206" s="28"/>
    </row>
  </sheetData>
  <sheetProtection algorithmName="SHA-512" hashValue="PO+OxMTPfG6bR1/hLe2eHcT5FmheCcFrV+HIn3AZej/9nmViCaV4t0/BkXHpd5ZuO6+cCwy/q9mRZCKZq1VDNQ==" saltValue="bQ6VXsPpiGuumD/hHXYxpA==" spinCount="100000" sheet="1" objects="1" scenarios="1" formatColumns="0" formatRows="0" autoFilter="0"/>
  <autoFilter ref="C79:K205" xr:uid="{00000000-0009-0000-0000-000008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55"/>
  <sheetViews>
    <sheetView showGridLines="0" topLeftCell="A324" workbookViewId="0">
      <selection activeCell="F339" sqref="F339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103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1178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ROUND((SUM(BE83:BE354)),  2)</f>
        <v>0</v>
      </c>
      <c r="I33" s="85">
        <v>0.21</v>
      </c>
      <c r="J33" s="84">
        <f>ROUND(((SUM(BE83:BE354))*I33),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ROUND((SUM(BF83:BF354)),  2)</f>
        <v>0</v>
      </c>
      <c r="I34" s="85">
        <v>0.12</v>
      </c>
      <c r="J34" s="84">
        <f>ROUND(((SUM(BF83:BF354))*I34),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ROUND((SUM(BG83:BG354)),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ROUND((SUM(BH83:BH354)),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ROUND((SUM(BI83:BI354)),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08 - Železniční svršek C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J163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J321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J338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08 - Železniční svršek C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P84+P163+P321+P338</f>
        <v>0</v>
      </c>
      <c r="Q83" s="46"/>
      <c r="R83" s="104">
        <f>R84+R163+R321+R338</f>
        <v>1071.9702599999998</v>
      </c>
      <c r="S83" s="46"/>
      <c r="T83" s="105">
        <f>T84+T163+T321+T338</f>
        <v>0</v>
      </c>
      <c r="AT83" s="13" t="s">
        <v>68</v>
      </c>
      <c r="AU83" s="13" t="s">
        <v>122</v>
      </c>
      <c r="BK83" s="106">
        <f>BK84+BK163+BK321+BK338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SUM(P85:P162)</f>
        <v>0</v>
      </c>
      <c r="R84" s="113">
        <f>SUM(R85:R162)</f>
        <v>1071.9702599999998</v>
      </c>
      <c r="T84" s="114">
        <f>SUM(T85:T162)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SUM(BK85:BK162)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1049</v>
      </c>
      <c r="F85" s="137" t="s">
        <v>1050</v>
      </c>
      <c r="G85" s="138" t="s">
        <v>243</v>
      </c>
      <c r="H85" s="139">
        <v>1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31.443000000000001</v>
      </c>
      <c r="R85" s="126">
        <f>Q85*H85</f>
        <v>31.443000000000001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1050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461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464</v>
      </c>
      <c r="F88" s="137" t="s">
        <v>465</v>
      </c>
      <c r="G88" s="138" t="s">
        <v>174</v>
      </c>
      <c r="H88" s="139">
        <v>81.400000000000006</v>
      </c>
      <c r="I88" s="140"/>
      <c r="J88" s="141">
        <f>ROUND(I88*H88,2)</f>
        <v>0</v>
      </c>
      <c r="K88" s="137" t="s">
        <v>146</v>
      </c>
      <c r="L88" s="142"/>
      <c r="M88" s="143" t="s">
        <v>19</v>
      </c>
      <c r="N88" s="144" t="s">
        <v>40</v>
      </c>
      <c r="P88" s="126">
        <f>O88*H88</f>
        <v>0</v>
      </c>
      <c r="Q88" s="126">
        <v>0.16</v>
      </c>
      <c r="R88" s="126">
        <f>Q88*H88</f>
        <v>13.024000000000001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465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1179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1180</v>
      </c>
      <c r="F91" s="137" t="s">
        <v>1181</v>
      </c>
      <c r="G91" s="138" t="s">
        <v>243</v>
      </c>
      <c r="H91" s="139">
        <v>4</v>
      </c>
      <c r="I91" s="140"/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8.7150000000000005E-2</v>
      </c>
      <c r="R91" s="126">
        <f>Q91*H91</f>
        <v>0.34860000000000002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8</v>
      </c>
    </row>
    <row r="92" spans="2:65" s="1" customFormat="1" ht="11.25">
      <c r="B92" s="28"/>
      <c r="D92" s="130" t="s">
        <v>148</v>
      </c>
      <c r="F92" s="131" t="s">
        <v>1181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19.5">
      <c r="B93" s="28"/>
      <c r="D93" s="130" t="s">
        <v>152</v>
      </c>
      <c r="F93" s="134" t="s">
        <v>166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1182</v>
      </c>
      <c r="F94" s="137" t="s">
        <v>1183</v>
      </c>
      <c r="G94" s="138" t="s">
        <v>243</v>
      </c>
      <c r="H94" s="139">
        <v>4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9.1120000000000007E-2</v>
      </c>
      <c r="R94" s="126">
        <f>Q94*H94</f>
        <v>0.36448000000000003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183</v>
      </c>
    </row>
    <row r="95" spans="2:65" s="1" customFormat="1" ht="11.25">
      <c r="B95" s="28"/>
      <c r="D95" s="130" t="s">
        <v>148</v>
      </c>
      <c r="F95" s="131" t="s">
        <v>1183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1184</v>
      </c>
      <c r="F97" s="137" t="s">
        <v>1185</v>
      </c>
      <c r="G97" s="138" t="s">
        <v>243</v>
      </c>
      <c r="H97" s="139">
        <v>3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9.5079999999999998E-2</v>
      </c>
      <c r="R97" s="126">
        <f>Q97*H97</f>
        <v>0.28523999999999999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186</v>
      </c>
    </row>
    <row r="98" spans="2:65" s="1" customFormat="1" ht="11.25">
      <c r="B98" s="28"/>
      <c r="D98" s="130" t="s">
        <v>148</v>
      </c>
      <c r="F98" s="131" t="s">
        <v>1185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19.5">
      <c r="B99" s="28"/>
      <c r="D99" s="130" t="s">
        <v>152</v>
      </c>
      <c r="F99" s="134" t="s">
        <v>166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1186</v>
      </c>
      <c r="F100" s="137" t="s">
        <v>1187</v>
      </c>
      <c r="G100" s="138" t="s">
        <v>243</v>
      </c>
      <c r="H100" s="139">
        <v>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9.9040000000000003E-2</v>
      </c>
      <c r="R100" s="126">
        <f>Q100*H100</f>
        <v>0.19808000000000001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191</v>
      </c>
    </row>
    <row r="101" spans="2:65" s="1" customFormat="1" ht="11.25">
      <c r="B101" s="28"/>
      <c r="D101" s="130" t="s">
        <v>148</v>
      </c>
      <c r="F101" s="131" t="s">
        <v>1187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1188</v>
      </c>
      <c r="F103" s="137" t="s">
        <v>1189</v>
      </c>
      <c r="G103" s="138" t="s">
        <v>243</v>
      </c>
      <c r="H103" s="139">
        <v>26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2.5999999999999998E-4</v>
      </c>
      <c r="R103" s="126">
        <f>Q103*H103</f>
        <v>6.7599999999999995E-3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197</v>
      </c>
    </row>
    <row r="104" spans="2:65" s="1" customFormat="1" ht="11.25">
      <c r="B104" s="28"/>
      <c r="D104" s="130" t="s">
        <v>148</v>
      </c>
      <c r="F104" s="131" t="s">
        <v>1189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29.25">
      <c r="B105" s="28"/>
      <c r="D105" s="130" t="s">
        <v>152</v>
      </c>
      <c r="F105" s="134" t="s">
        <v>1190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473</v>
      </c>
      <c r="F106" s="137" t="s">
        <v>474</v>
      </c>
      <c r="G106" s="138" t="s">
        <v>243</v>
      </c>
      <c r="H106" s="139">
        <v>312</v>
      </c>
      <c r="I106" s="140"/>
      <c r="J106" s="141">
        <f>ROUND(I106*H106,2)</f>
        <v>0</v>
      </c>
      <c r="K106" s="137" t="s">
        <v>146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1.1100000000000001E-3</v>
      </c>
      <c r="R106" s="126">
        <f>Q106*H106</f>
        <v>0.34632000000000002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201</v>
      </c>
    </row>
    <row r="107" spans="2:65" s="1" customFormat="1" ht="11.25">
      <c r="B107" s="28"/>
      <c r="D107" s="130" t="s">
        <v>148</v>
      </c>
      <c r="F107" s="131" t="s">
        <v>474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29.25">
      <c r="B108" s="28"/>
      <c r="D108" s="130" t="s">
        <v>152</v>
      </c>
      <c r="F108" s="134" t="s">
        <v>1191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1192</v>
      </c>
      <c r="F109" s="137" t="s">
        <v>1193</v>
      </c>
      <c r="G109" s="138" t="s">
        <v>243</v>
      </c>
      <c r="H109" s="139">
        <v>52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1.23E-3</v>
      </c>
      <c r="R109" s="126">
        <f>Q109*H109</f>
        <v>6.3960000000000003E-2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204</v>
      </c>
    </row>
    <row r="110" spans="2:65" s="1" customFormat="1" ht="11.25">
      <c r="B110" s="28"/>
      <c r="D110" s="130" t="s">
        <v>148</v>
      </c>
      <c r="F110" s="131" t="s">
        <v>1193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29.25">
      <c r="B111" s="28"/>
      <c r="D111" s="130" t="s">
        <v>152</v>
      </c>
      <c r="F111" s="134" t="s">
        <v>1190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476</v>
      </c>
      <c r="F112" s="137" t="s">
        <v>477</v>
      </c>
      <c r="G112" s="138" t="s">
        <v>243</v>
      </c>
      <c r="H112" s="139">
        <v>2000</v>
      </c>
      <c r="I112" s="140"/>
      <c r="J112" s="141">
        <f>ROUND(I112*H112,2)</f>
        <v>0</v>
      </c>
      <c r="K112" s="137" t="s">
        <v>146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9.0000000000000006E-5</v>
      </c>
      <c r="R112" s="126">
        <f>Q112*H112</f>
        <v>0.18000000000000002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208</v>
      </c>
    </row>
    <row r="113" spans="2:65" s="1" customFormat="1" ht="11.25">
      <c r="B113" s="28"/>
      <c r="D113" s="130" t="s">
        <v>148</v>
      </c>
      <c r="F113" s="131" t="s">
        <v>477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29.25">
      <c r="B114" s="28"/>
      <c r="D114" s="130" t="s">
        <v>152</v>
      </c>
      <c r="F114" s="134" t="s">
        <v>478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1058</v>
      </c>
      <c r="F115" s="137" t="s">
        <v>1059</v>
      </c>
      <c r="G115" s="138" t="s">
        <v>243</v>
      </c>
      <c r="H115" s="139">
        <v>6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8.5199999999999998E-3</v>
      </c>
      <c r="R115" s="126">
        <f>Q115*H115</f>
        <v>5.1119999999999999E-2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211</v>
      </c>
    </row>
    <row r="116" spans="2:65" s="1" customFormat="1" ht="11.25">
      <c r="B116" s="28"/>
      <c r="D116" s="130" t="s">
        <v>148</v>
      </c>
      <c r="F116" s="131" t="s">
        <v>1059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29.25">
      <c r="B117" s="28"/>
      <c r="D117" s="130" t="s">
        <v>152</v>
      </c>
      <c r="F117" s="134" t="s">
        <v>481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479</v>
      </c>
      <c r="F118" s="137" t="s">
        <v>480</v>
      </c>
      <c r="G118" s="138" t="s">
        <v>243</v>
      </c>
      <c r="H118" s="139">
        <v>8</v>
      </c>
      <c r="I118" s="140"/>
      <c r="J118" s="141">
        <f>ROUND(I118*H118,2)</f>
        <v>0</v>
      </c>
      <c r="K118" s="137" t="s">
        <v>19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8.5199999999999998E-3</v>
      </c>
      <c r="R118" s="126">
        <f>Q118*H118</f>
        <v>6.8159999999999998E-2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215</v>
      </c>
    </row>
    <row r="119" spans="2:65" s="1" customFormat="1" ht="11.25">
      <c r="B119" s="28"/>
      <c r="D119" s="130" t="s">
        <v>148</v>
      </c>
      <c r="F119" s="131" t="s">
        <v>480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29.25">
      <c r="B120" s="28"/>
      <c r="D120" s="130" t="s">
        <v>152</v>
      </c>
      <c r="F120" s="134" t="s">
        <v>481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482</v>
      </c>
      <c r="F121" s="137" t="s">
        <v>483</v>
      </c>
      <c r="G121" s="138" t="s">
        <v>243</v>
      </c>
      <c r="H121" s="139">
        <v>10</v>
      </c>
      <c r="I121" s="140"/>
      <c r="J121" s="141">
        <f>ROUND(I121*H121,2)</f>
        <v>0</v>
      </c>
      <c r="K121" s="137" t="s">
        <v>19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8.5199999999999998E-3</v>
      </c>
      <c r="R121" s="126">
        <f>Q121*H121</f>
        <v>8.5199999999999998E-2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219</v>
      </c>
    </row>
    <row r="122" spans="2:65" s="1" customFormat="1" ht="11.25">
      <c r="B122" s="28"/>
      <c r="D122" s="130" t="s">
        <v>148</v>
      </c>
      <c r="F122" s="131" t="s">
        <v>483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481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484</v>
      </c>
      <c r="F124" s="137" t="s">
        <v>485</v>
      </c>
      <c r="G124" s="138" t="s">
        <v>243</v>
      </c>
      <c r="H124" s="139">
        <v>66</v>
      </c>
      <c r="I124" s="140"/>
      <c r="J124" s="141">
        <f>ROUND(I124*H124,2)</f>
        <v>0</v>
      </c>
      <c r="K124" s="137" t="s">
        <v>146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7.4200000000000004E-3</v>
      </c>
      <c r="R124" s="126">
        <f>Q124*H124</f>
        <v>0.48972000000000004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227</v>
      </c>
    </row>
    <row r="125" spans="2:65" s="1" customFormat="1" ht="11.25">
      <c r="B125" s="28"/>
      <c r="D125" s="130" t="s">
        <v>148</v>
      </c>
      <c r="F125" s="131" t="s">
        <v>485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481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" customFormat="1" ht="16.5" customHeight="1">
      <c r="B127" s="28"/>
      <c r="C127" s="135" t="s">
        <v>212</v>
      </c>
      <c r="D127" s="135" t="s">
        <v>171</v>
      </c>
      <c r="E127" s="136" t="s">
        <v>486</v>
      </c>
      <c r="F127" s="137" t="s">
        <v>487</v>
      </c>
      <c r="G127" s="138" t="s">
        <v>243</v>
      </c>
      <c r="H127" s="139">
        <v>90</v>
      </c>
      <c r="I127" s="140"/>
      <c r="J127" s="141">
        <f>ROUND(I127*H127,2)</f>
        <v>0</v>
      </c>
      <c r="K127" s="137" t="s">
        <v>146</v>
      </c>
      <c r="L127" s="142"/>
      <c r="M127" s="143" t="s">
        <v>19</v>
      </c>
      <c r="N127" s="144" t="s">
        <v>40</v>
      </c>
      <c r="P127" s="126">
        <f>O127*H127</f>
        <v>0</v>
      </c>
      <c r="Q127" s="126">
        <v>9.0000000000000006E-5</v>
      </c>
      <c r="R127" s="126">
        <f>Q127*H127</f>
        <v>8.1000000000000013E-3</v>
      </c>
      <c r="S127" s="126">
        <v>0</v>
      </c>
      <c r="T127" s="127">
        <f>S127*H127</f>
        <v>0</v>
      </c>
      <c r="AR127" s="128" t="s">
        <v>169</v>
      </c>
      <c r="AT127" s="128" t="s">
        <v>171</v>
      </c>
      <c r="AU127" s="128" t="s">
        <v>77</v>
      </c>
      <c r="AY127" s="13" t="s">
        <v>141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77</v>
      </c>
      <c r="BK127" s="129">
        <f>ROUND(I127*H127,2)</f>
        <v>0</v>
      </c>
      <c r="BL127" s="13" t="s">
        <v>147</v>
      </c>
      <c r="BM127" s="128" t="s">
        <v>231</v>
      </c>
    </row>
    <row r="128" spans="2:65" s="1" customFormat="1" ht="11.25">
      <c r="B128" s="28"/>
      <c r="D128" s="130" t="s">
        <v>148</v>
      </c>
      <c r="F128" s="131" t="s">
        <v>487</v>
      </c>
      <c r="I128" s="132"/>
      <c r="L128" s="28"/>
      <c r="M128" s="133"/>
      <c r="T128" s="49"/>
      <c r="AT128" s="13" t="s">
        <v>148</v>
      </c>
      <c r="AU128" s="13" t="s">
        <v>77</v>
      </c>
    </row>
    <row r="129" spans="2:65" s="1" customFormat="1" ht="29.25">
      <c r="B129" s="28"/>
      <c r="D129" s="130" t="s">
        <v>152</v>
      </c>
      <c r="F129" s="134" t="s">
        <v>481</v>
      </c>
      <c r="I129" s="132"/>
      <c r="L129" s="28"/>
      <c r="M129" s="133"/>
      <c r="T129" s="49"/>
      <c r="AT129" s="13" t="s">
        <v>152</v>
      </c>
      <c r="AU129" s="13" t="s">
        <v>77</v>
      </c>
    </row>
    <row r="130" spans="2:65" s="1" customFormat="1" ht="16.5" customHeight="1">
      <c r="B130" s="28"/>
      <c r="C130" s="135" t="s">
        <v>186</v>
      </c>
      <c r="D130" s="135" t="s">
        <v>171</v>
      </c>
      <c r="E130" s="136" t="s">
        <v>489</v>
      </c>
      <c r="F130" s="137" t="s">
        <v>490</v>
      </c>
      <c r="G130" s="138" t="s">
        <v>243</v>
      </c>
      <c r="H130" s="139">
        <v>1454</v>
      </c>
      <c r="I130" s="140"/>
      <c r="J130" s="141">
        <f>ROUND(I130*H130,2)</f>
        <v>0</v>
      </c>
      <c r="K130" s="137" t="s">
        <v>146</v>
      </c>
      <c r="L130" s="142"/>
      <c r="M130" s="143" t="s">
        <v>19</v>
      </c>
      <c r="N130" s="144" t="s">
        <v>40</v>
      </c>
      <c r="P130" s="126">
        <f>O130*H130</f>
        <v>0</v>
      </c>
      <c r="Q130" s="126">
        <v>1.8000000000000001E-4</v>
      </c>
      <c r="R130" s="126">
        <f>Q130*H130</f>
        <v>0.26172000000000001</v>
      </c>
      <c r="S130" s="126">
        <v>0</v>
      </c>
      <c r="T130" s="127">
        <f>S130*H130</f>
        <v>0</v>
      </c>
      <c r="AR130" s="128" t="s">
        <v>169</v>
      </c>
      <c r="AT130" s="128" t="s">
        <v>171</v>
      </c>
      <c r="AU130" s="128" t="s">
        <v>77</v>
      </c>
      <c r="AY130" s="13" t="s">
        <v>141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77</v>
      </c>
      <c r="BK130" s="129">
        <f>ROUND(I130*H130,2)</f>
        <v>0</v>
      </c>
      <c r="BL130" s="13" t="s">
        <v>147</v>
      </c>
      <c r="BM130" s="128" t="s">
        <v>237</v>
      </c>
    </row>
    <row r="131" spans="2:65" s="1" customFormat="1" ht="11.25">
      <c r="B131" s="28"/>
      <c r="D131" s="130" t="s">
        <v>148</v>
      </c>
      <c r="F131" s="131" t="s">
        <v>490</v>
      </c>
      <c r="I131" s="132"/>
      <c r="L131" s="28"/>
      <c r="M131" s="133"/>
      <c r="T131" s="49"/>
      <c r="AT131" s="13" t="s">
        <v>148</v>
      </c>
      <c r="AU131" s="13" t="s">
        <v>77</v>
      </c>
    </row>
    <row r="132" spans="2:65" s="1" customFormat="1" ht="29.25">
      <c r="B132" s="28"/>
      <c r="D132" s="130" t="s">
        <v>152</v>
      </c>
      <c r="F132" s="134" t="s">
        <v>1194</v>
      </c>
      <c r="I132" s="132"/>
      <c r="L132" s="28"/>
      <c r="M132" s="133"/>
      <c r="T132" s="49"/>
      <c r="AT132" s="13" t="s">
        <v>152</v>
      </c>
      <c r="AU132" s="13" t="s">
        <v>77</v>
      </c>
    </row>
    <row r="133" spans="2:65" s="1" customFormat="1" ht="16.5" customHeight="1">
      <c r="B133" s="28"/>
      <c r="C133" s="135" t="s">
        <v>222</v>
      </c>
      <c r="D133" s="135" t="s">
        <v>171</v>
      </c>
      <c r="E133" s="136" t="s">
        <v>492</v>
      </c>
      <c r="F133" s="137" t="s">
        <v>493</v>
      </c>
      <c r="G133" s="138" t="s">
        <v>243</v>
      </c>
      <c r="H133" s="139">
        <v>120</v>
      </c>
      <c r="I133" s="140"/>
      <c r="J133" s="141">
        <f>ROUND(I133*H133,2)</f>
        <v>0</v>
      </c>
      <c r="K133" s="137" t="s">
        <v>146</v>
      </c>
      <c r="L133" s="142"/>
      <c r="M133" s="143" t="s">
        <v>19</v>
      </c>
      <c r="N133" s="144" t="s">
        <v>40</v>
      </c>
      <c r="P133" s="126">
        <f>O133*H133</f>
        <v>0</v>
      </c>
      <c r="Q133" s="126">
        <v>4.0000000000000003E-5</v>
      </c>
      <c r="R133" s="126">
        <f>Q133*H133</f>
        <v>4.8000000000000004E-3</v>
      </c>
      <c r="S133" s="126">
        <v>0</v>
      </c>
      <c r="T133" s="127">
        <f>S133*H133</f>
        <v>0</v>
      </c>
      <c r="AR133" s="128" t="s">
        <v>169</v>
      </c>
      <c r="AT133" s="128" t="s">
        <v>171</v>
      </c>
      <c r="AU133" s="128" t="s">
        <v>77</v>
      </c>
      <c r="AY133" s="13" t="s">
        <v>141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3" t="s">
        <v>77</v>
      </c>
      <c r="BK133" s="129">
        <f>ROUND(I133*H133,2)</f>
        <v>0</v>
      </c>
      <c r="BL133" s="13" t="s">
        <v>147</v>
      </c>
      <c r="BM133" s="128" t="s">
        <v>306</v>
      </c>
    </row>
    <row r="134" spans="2:65" s="1" customFormat="1" ht="11.25">
      <c r="B134" s="28"/>
      <c r="D134" s="130" t="s">
        <v>148</v>
      </c>
      <c r="F134" s="131" t="s">
        <v>493</v>
      </c>
      <c r="I134" s="132"/>
      <c r="L134" s="28"/>
      <c r="M134" s="133"/>
      <c r="T134" s="49"/>
      <c r="AT134" s="13" t="s">
        <v>148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495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35" t="s">
        <v>191</v>
      </c>
      <c r="D136" s="135" t="s">
        <v>171</v>
      </c>
      <c r="E136" s="136" t="s">
        <v>502</v>
      </c>
      <c r="F136" s="137" t="s">
        <v>503</v>
      </c>
      <c r="G136" s="138" t="s">
        <v>258</v>
      </c>
      <c r="H136" s="139">
        <v>860.4</v>
      </c>
      <c r="I136" s="140"/>
      <c r="J136" s="141">
        <f>ROUND(I136*H136,2)</f>
        <v>0</v>
      </c>
      <c r="K136" s="137" t="s">
        <v>146</v>
      </c>
      <c r="L136" s="142"/>
      <c r="M136" s="143" t="s">
        <v>19</v>
      </c>
      <c r="N136" s="144" t="s">
        <v>40</v>
      </c>
      <c r="P136" s="126">
        <f>O136*H136</f>
        <v>0</v>
      </c>
      <c r="Q136" s="126">
        <v>1</v>
      </c>
      <c r="R136" s="126">
        <f>Q136*H136</f>
        <v>860.4</v>
      </c>
      <c r="S136" s="126">
        <v>0</v>
      </c>
      <c r="T136" s="127">
        <f>S136*H136</f>
        <v>0</v>
      </c>
      <c r="AR136" s="128" t="s">
        <v>169</v>
      </c>
      <c r="AT136" s="128" t="s">
        <v>171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326</v>
      </c>
    </row>
    <row r="137" spans="2:65" s="1" customFormat="1" ht="11.25">
      <c r="B137" s="28"/>
      <c r="D137" s="130" t="s">
        <v>148</v>
      </c>
      <c r="F137" s="131" t="s">
        <v>503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19.5">
      <c r="B138" s="28"/>
      <c r="D138" s="130" t="s">
        <v>152</v>
      </c>
      <c r="F138" s="134" t="s">
        <v>166</v>
      </c>
      <c r="I138" s="132"/>
      <c r="L138" s="28"/>
      <c r="M138" s="133"/>
      <c r="T138" s="49"/>
      <c r="AT138" s="13" t="s">
        <v>152</v>
      </c>
      <c r="AU138" s="13" t="s">
        <v>77</v>
      </c>
    </row>
    <row r="139" spans="2:65" s="1" customFormat="1" ht="16.5" customHeight="1">
      <c r="B139" s="28"/>
      <c r="C139" s="135" t="s">
        <v>233</v>
      </c>
      <c r="D139" s="135" t="s">
        <v>171</v>
      </c>
      <c r="E139" s="136" t="s">
        <v>256</v>
      </c>
      <c r="F139" s="137" t="s">
        <v>257</v>
      </c>
      <c r="G139" s="138" t="s">
        <v>258</v>
      </c>
      <c r="H139" s="139">
        <v>6.03</v>
      </c>
      <c r="I139" s="140"/>
      <c r="J139" s="141">
        <f>ROUND(I139*H139,2)</f>
        <v>0</v>
      </c>
      <c r="K139" s="137" t="s">
        <v>146</v>
      </c>
      <c r="L139" s="142"/>
      <c r="M139" s="143" t="s">
        <v>19</v>
      </c>
      <c r="N139" s="144" t="s">
        <v>40</v>
      </c>
      <c r="P139" s="126">
        <f>O139*H139</f>
        <v>0</v>
      </c>
      <c r="Q139" s="126">
        <v>1</v>
      </c>
      <c r="R139" s="126">
        <f>Q139*H139</f>
        <v>6.03</v>
      </c>
      <c r="S139" s="126">
        <v>0</v>
      </c>
      <c r="T139" s="127">
        <f>S139*H139</f>
        <v>0</v>
      </c>
      <c r="AR139" s="128" t="s">
        <v>169</v>
      </c>
      <c r="AT139" s="128" t="s">
        <v>171</v>
      </c>
      <c r="AU139" s="128" t="s">
        <v>77</v>
      </c>
      <c r="AY139" s="13" t="s">
        <v>141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13" t="s">
        <v>77</v>
      </c>
      <c r="BK139" s="129">
        <f>ROUND(I139*H139,2)</f>
        <v>0</v>
      </c>
      <c r="BL139" s="13" t="s">
        <v>147</v>
      </c>
      <c r="BM139" s="128" t="s">
        <v>329</v>
      </c>
    </row>
    <row r="140" spans="2:65" s="1" customFormat="1" ht="11.25">
      <c r="B140" s="28"/>
      <c r="D140" s="130" t="s">
        <v>148</v>
      </c>
      <c r="F140" s="131" t="s">
        <v>257</v>
      </c>
      <c r="I140" s="132"/>
      <c r="L140" s="28"/>
      <c r="M140" s="133"/>
      <c r="T140" s="49"/>
      <c r="AT140" s="13" t="s">
        <v>148</v>
      </c>
      <c r="AU140" s="13" t="s">
        <v>77</v>
      </c>
    </row>
    <row r="141" spans="2:65" s="1" customFormat="1" ht="29.25">
      <c r="B141" s="28"/>
      <c r="D141" s="130" t="s">
        <v>152</v>
      </c>
      <c r="F141" s="134" t="s">
        <v>1195</v>
      </c>
      <c r="I141" s="132"/>
      <c r="L141" s="28"/>
      <c r="M141" s="133"/>
      <c r="T141" s="49"/>
      <c r="AT141" s="13" t="s">
        <v>152</v>
      </c>
      <c r="AU141" s="13" t="s">
        <v>77</v>
      </c>
    </row>
    <row r="142" spans="2:65" s="1" customFormat="1" ht="16.5" customHeight="1">
      <c r="B142" s="28"/>
      <c r="C142" s="135" t="s">
        <v>197</v>
      </c>
      <c r="D142" s="135" t="s">
        <v>171</v>
      </c>
      <c r="E142" s="136" t="s">
        <v>505</v>
      </c>
      <c r="F142" s="137" t="s">
        <v>506</v>
      </c>
      <c r="G142" s="138" t="s">
        <v>258</v>
      </c>
      <c r="H142" s="139">
        <v>114.57</v>
      </c>
      <c r="I142" s="282">
        <v>0</v>
      </c>
      <c r="J142" s="141">
        <f>ROUND(I142*H142,2)</f>
        <v>0</v>
      </c>
      <c r="K142" s="137" t="s">
        <v>19</v>
      </c>
      <c r="L142" s="142"/>
      <c r="M142" s="143" t="s">
        <v>19</v>
      </c>
      <c r="N142" s="144" t="s">
        <v>40</v>
      </c>
      <c r="P142" s="126">
        <f>O142*H142</f>
        <v>0</v>
      </c>
      <c r="Q142" s="126">
        <v>1</v>
      </c>
      <c r="R142" s="126">
        <f>Q142*H142</f>
        <v>114.57</v>
      </c>
      <c r="S142" s="126">
        <v>0</v>
      </c>
      <c r="T142" s="127">
        <f>S142*H142</f>
        <v>0</v>
      </c>
      <c r="AR142" s="128" t="s">
        <v>169</v>
      </c>
      <c r="AT142" s="128" t="s">
        <v>171</v>
      </c>
      <c r="AU142" s="128" t="s">
        <v>77</v>
      </c>
      <c r="AY142" s="13" t="s">
        <v>141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3" t="s">
        <v>77</v>
      </c>
      <c r="BK142" s="129">
        <f>ROUND(I142*H142,2)</f>
        <v>0</v>
      </c>
      <c r="BL142" s="13" t="s">
        <v>147</v>
      </c>
      <c r="BM142" s="128" t="s">
        <v>333</v>
      </c>
    </row>
    <row r="143" spans="2:65" s="1" customFormat="1" ht="11.25">
      <c r="B143" s="28"/>
      <c r="D143" s="130" t="s">
        <v>148</v>
      </c>
      <c r="F143" s="131" t="s">
        <v>506</v>
      </c>
      <c r="I143" s="132"/>
      <c r="L143" s="28"/>
      <c r="M143" s="133"/>
      <c r="T143" s="49"/>
      <c r="AT143" s="13" t="s">
        <v>148</v>
      </c>
      <c r="AU143" s="13" t="s">
        <v>77</v>
      </c>
    </row>
    <row r="144" spans="2:65" s="1" customFormat="1" ht="29.25">
      <c r="B144" s="28"/>
      <c r="D144" s="130" t="s">
        <v>152</v>
      </c>
      <c r="F144" s="134" t="s">
        <v>1066</v>
      </c>
      <c r="I144" s="132"/>
      <c r="L144" s="28"/>
      <c r="M144" s="133"/>
      <c r="T144" s="49"/>
      <c r="AT144" s="13" t="s">
        <v>152</v>
      </c>
      <c r="AU144" s="13" t="s">
        <v>77</v>
      </c>
    </row>
    <row r="145" spans="2:65" s="1" customFormat="1" ht="16.5" customHeight="1">
      <c r="B145" s="28"/>
      <c r="C145" s="135" t="s">
        <v>7</v>
      </c>
      <c r="D145" s="135" t="s">
        <v>171</v>
      </c>
      <c r="E145" s="136" t="s">
        <v>508</v>
      </c>
      <c r="F145" s="137" t="s">
        <v>509</v>
      </c>
      <c r="G145" s="138" t="s">
        <v>258</v>
      </c>
      <c r="H145" s="139">
        <v>43.524000000000001</v>
      </c>
      <c r="I145" s="282">
        <v>0</v>
      </c>
      <c r="J145" s="141">
        <f>ROUND(I145*H145,2)</f>
        <v>0</v>
      </c>
      <c r="K145" s="137" t="s">
        <v>146</v>
      </c>
      <c r="L145" s="142"/>
      <c r="M145" s="143" t="s">
        <v>19</v>
      </c>
      <c r="N145" s="144" t="s">
        <v>40</v>
      </c>
      <c r="P145" s="126">
        <f>O145*H145</f>
        <v>0</v>
      </c>
      <c r="Q145" s="126">
        <v>1</v>
      </c>
      <c r="R145" s="126">
        <f>Q145*H145</f>
        <v>43.524000000000001</v>
      </c>
      <c r="S145" s="126">
        <v>0</v>
      </c>
      <c r="T145" s="127">
        <f>S145*H145</f>
        <v>0</v>
      </c>
      <c r="AR145" s="128" t="s">
        <v>169</v>
      </c>
      <c r="AT145" s="128" t="s">
        <v>171</v>
      </c>
      <c r="AU145" s="128" t="s">
        <v>77</v>
      </c>
      <c r="AY145" s="13" t="s">
        <v>141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77</v>
      </c>
      <c r="BK145" s="129">
        <f>ROUND(I145*H145,2)</f>
        <v>0</v>
      </c>
      <c r="BL145" s="13" t="s">
        <v>147</v>
      </c>
      <c r="BM145" s="128" t="s">
        <v>337</v>
      </c>
    </row>
    <row r="146" spans="2:65" s="1" customFormat="1" ht="11.25">
      <c r="B146" s="28"/>
      <c r="D146" s="130" t="s">
        <v>148</v>
      </c>
      <c r="F146" s="131" t="s">
        <v>509</v>
      </c>
      <c r="I146" s="132"/>
      <c r="L146" s="28"/>
      <c r="M146" s="133"/>
      <c r="T146" s="49"/>
      <c r="AT146" s="13" t="s">
        <v>148</v>
      </c>
      <c r="AU146" s="13" t="s">
        <v>77</v>
      </c>
    </row>
    <row r="147" spans="2:65" s="1" customFormat="1" ht="29.25">
      <c r="B147" s="28"/>
      <c r="D147" s="130" t="s">
        <v>152</v>
      </c>
      <c r="F147" s="134" t="s">
        <v>510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35" t="s">
        <v>201</v>
      </c>
      <c r="D148" s="135" t="s">
        <v>171</v>
      </c>
      <c r="E148" s="136" t="s">
        <v>517</v>
      </c>
      <c r="F148" s="137" t="s">
        <v>518</v>
      </c>
      <c r="G148" s="138" t="s">
        <v>243</v>
      </c>
      <c r="H148" s="139">
        <v>1</v>
      </c>
      <c r="I148" s="140"/>
      <c r="J148" s="141">
        <f>ROUND(I148*H148,2)</f>
        <v>0</v>
      </c>
      <c r="K148" s="137" t="s">
        <v>146</v>
      </c>
      <c r="L148" s="142"/>
      <c r="M148" s="143" t="s">
        <v>19</v>
      </c>
      <c r="N148" s="144" t="s">
        <v>40</v>
      </c>
      <c r="P148" s="126">
        <f>O148*H148</f>
        <v>0</v>
      </c>
      <c r="Q148" s="126">
        <v>0.157</v>
      </c>
      <c r="R148" s="126">
        <f>Q148*H148</f>
        <v>0.157</v>
      </c>
      <c r="S148" s="126">
        <v>0</v>
      </c>
      <c r="T148" s="127">
        <f>S148*H148</f>
        <v>0</v>
      </c>
      <c r="AR148" s="128" t="s">
        <v>169</v>
      </c>
      <c r="AT148" s="128" t="s">
        <v>171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341</v>
      </c>
    </row>
    <row r="149" spans="2:65" s="1" customFormat="1" ht="11.25">
      <c r="B149" s="28"/>
      <c r="D149" s="130" t="s">
        <v>148</v>
      </c>
      <c r="F149" s="131" t="s">
        <v>518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19.5">
      <c r="B150" s="28"/>
      <c r="D150" s="130" t="s">
        <v>152</v>
      </c>
      <c r="F150" s="134" t="s">
        <v>166</v>
      </c>
      <c r="I150" s="132"/>
      <c r="L150" s="28"/>
      <c r="M150" s="133"/>
      <c r="T150" s="49"/>
      <c r="AT150" s="13" t="s">
        <v>152</v>
      </c>
      <c r="AU150" s="13" t="s">
        <v>77</v>
      </c>
    </row>
    <row r="151" spans="2:65" s="1" customFormat="1" ht="16.5" customHeight="1">
      <c r="B151" s="28"/>
      <c r="C151" s="135" t="s">
        <v>307</v>
      </c>
      <c r="D151" s="135" t="s">
        <v>171</v>
      </c>
      <c r="E151" s="136" t="s">
        <v>519</v>
      </c>
      <c r="F151" s="137" t="s">
        <v>520</v>
      </c>
      <c r="G151" s="138" t="s">
        <v>243</v>
      </c>
      <c r="H151" s="139">
        <v>1</v>
      </c>
      <c r="I151" s="140"/>
      <c r="J151" s="141">
        <f>ROUND(I151*H151,2)</f>
        <v>0</v>
      </c>
      <c r="K151" s="137" t="s">
        <v>146</v>
      </c>
      <c r="L151" s="142"/>
      <c r="M151" s="143" t="s">
        <v>19</v>
      </c>
      <c r="N151" s="144" t="s">
        <v>40</v>
      </c>
      <c r="P151" s="126">
        <f>O151*H151</f>
        <v>0</v>
      </c>
      <c r="Q151" s="126">
        <v>0.06</v>
      </c>
      <c r="R151" s="126">
        <f>Q151*H151</f>
        <v>0.06</v>
      </c>
      <c r="S151" s="126">
        <v>0</v>
      </c>
      <c r="T151" s="127">
        <f>S151*H151</f>
        <v>0</v>
      </c>
      <c r="AR151" s="128" t="s">
        <v>169</v>
      </c>
      <c r="AT151" s="128" t="s">
        <v>171</v>
      </c>
      <c r="AU151" s="128" t="s">
        <v>77</v>
      </c>
      <c r="AY151" s="13" t="s">
        <v>141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3" t="s">
        <v>77</v>
      </c>
      <c r="BK151" s="129">
        <f>ROUND(I151*H151,2)</f>
        <v>0</v>
      </c>
      <c r="BL151" s="13" t="s">
        <v>147</v>
      </c>
      <c r="BM151" s="128" t="s">
        <v>345</v>
      </c>
    </row>
    <row r="152" spans="2:65" s="1" customFormat="1" ht="11.25">
      <c r="B152" s="28"/>
      <c r="D152" s="130" t="s">
        <v>148</v>
      </c>
      <c r="F152" s="131" t="s">
        <v>520</v>
      </c>
      <c r="I152" s="132"/>
      <c r="L152" s="28"/>
      <c r="M152" s="133"/>
      <c r="T152" s="49"/>
      <c r="AT152" s="13" t="s">
        <v>148</v>
      </c>
      <c r="AU152" s="13" t="s">
        <v>77</v>
      </c>
    </row>
    <row r="153" spans="2:65" s="1" customFormat="1" ht="19.5">
      <c r="B153" s="28"/>
      <c r="D153" s="130" t="s">
        <v>152</v>
      </c>
      <c r="F153" s="134" t="s">
        <v>166</v>
      </c>
      <c r="I153" s="132"/>
      <c r="L153" s="28"/>
      <c r="M153" s="133"/>
      <c r="T153" s="49"/>
      <c r="AT153" s="13" t="s">
        <v>152</v>
      </c>
      <c r="AU153" s="13" t="s">
        <v>77</v>
      </c>
    </row>
    <row r="154" spans="2:65" s="1" customFormat="1" ht="16.5" customHeight="1">
      <c r="B154" s="28"/>
      <c r="C154" s="135" t="s">
        <v>204</v>
      </c>
      <c r="D154" s="135" t="s">
        <v>171</v>
      </c>
      <c r="E154" s="136" t="s">
        <v>529</v>
      </c>
      <c r="F154" s="137" t="s">
        <v>530</v>
      </c>
      <c r="G154" s="138" t="s">
        <v>243</v>
      </c>
      <c r="H154" s="139">
        <v>2</v>
      </c>
      <c r="I154" s="140"/>
      <c r="J154" s="141">
        <f>ROUND(I154*H154,2)</f>
        <v>0</v>
      </c>
      <c r="K154" s="137" t="s">
        <v>19</v>
      </c>
      <c r="L154" s="142"/>
      <c r="M154" s="143" t="s">
        <v>19</v>
      </c>
      <c r="N154" s="144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</v>
      </c>
      <c r="T154" s="127">
        <f>S154*H154</f>
        <v>0</v>
      </c>
      <c r="AR154" s="128" t="s">
        <v>169</v>
      </c>
      <c r="AT154" s="128" t="s">
        <v>171</v>
      </c>
      <c r="AU154" s="128" t="s">
        <v>77</v>
      </c>
      <c r="AY154" s="13" t="s">
        <v>141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77</v>
      </c>
      <c r="BK154" s="129">
        <f>ROUND(I154*H154,2)</f>
        <v>0</v>
      </c>
      <c r="BL154" s="13" t="s">
        <v>147</v>
      </c>
      <c r="BM154" s="128" t="s">
        <v>349</v>
      </c>
    </row>
    <row r="155" spans="2:65" s="1" customFormat="1" ht="11.25">
      <c r="B155" s="28"/>
      <c r="D155" s="130" t="s">
        <v>148</v>
      </c>
      <c r="F155" s="131" t="s">
        <v>530</v>
      </c>
      <c r="I155" s="132"/>
      <c r="L155" s="28"/>
      <c r="M155" s="133"/>
      <c r="T155" s="49"/>
      <c r="AT155" s="13" t="s">
        <v>148</v>
      </c>
      <c r="AU155" s="13" t="s">
        <v>77</v>
      </c>
    </row>
    <row r="156" spans="2:65" s="1" customFormat="1" ht="29.25">
      <c r="B156" s="28"/>
      <c r="D156" s="130" t="s">
        <v>152</v>
      </c>
      <c r="F156" s="134" t="s">
        <v>531</v>
      </c>
      <c r="I156" s="132"/>
      <c r="L156" s="28"/>
      <c r="M156" s="133"/>
      <c r="T156" s="49"/>
      <c r="AT156" s="13" t="s">
        <v>152</v>
      </c>
      <c r="AU156" s="13" t="s">
        <v>77</v>
      </c>
    </row>
    <row r="157" spans="2:65" s="1" customFormat="1" ht="16.5" customHeight="1">
      <c r="B157" s="28"/>
      <c r="C157" s="135" t="s">
        <v>315</v>
      </c>
      <c r="D157" s="135" t="s">
        <v>171</v>
      </c>
      <c r="E157" s="136" t="s">
        <v>538</v>
      </c>
      <c r="F157" s="137" t="s">
        <v>539</v>
      </c>
      <c r="G157" s="138" t="s">
        <v>243</v>
      </c>
      <c r="H157" s="139">
        <v>2</v>
      </c>
      <c r="I157" s="140"/>
      <c r="J157" s="141">
        <f>ROUND(I157*H157,2)</f>
        <v>0</v>
      </c>
      <c r="K157" s="137" t="s">
        <v>19</v>
      </c>
      <c r="L157" s="142"/>
      <c r="M157" s="143" t="s">
        <v>19</v>
      </c>
      <c r="N157" s="144" t="s">
        <v>40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169</v>
      </c>
      <c r="AT157" s="128" t="s">
        <v>171</v>
      </c>
      <c r="AU157" s="128" t="s">
        <v>77</v>
      </c>
      <c r="AY157" s="13" t="s">
        <v>141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157" s="13" t="s">
        <v>147</v>
      </c>
      <c r="BM157" s="128" t="s">
        <v>353</v>
      </c>
    </row>
    <row r="158" spans="2:65" s="1" customFormat="1" ht="11.25">
      <c r="B158" s="28"/>
      <c r="D158" s="130" t="s">
        <v>148</v>
      </c>
      <c r="F158" s="131" t="s">
        <v>539</v>
      </c>
      <c r="I158" s="132"/>
      <c r="L158" s="28"/>
      <c r="M158" s="133"/>
      <c r="T158" s="49"/>
      <c r="AT158" s="13" t="s">
        <v>148</v>
      </c>
      <c r="AU158" s="13" t="s">
        <v>77</v>
      </c>
    </row>
    <row r="159" spans="2:65" s="1" customFormat="1" ht="29.25">
      <c r="B159" s="28"/>
      <c r="D159" s="130" t="s">
        <v>152</v>
      </c>
      <c r="F159" s="134" t="s">
        <v>1196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35" t="s">
        <v>208</v>
      </c>
      <c r="D160" s="135" t="s">
        <v>171</v>
      </c>
      <c r="E160" s="136" t="s">
        <v>223</v>
      </c>
      <c r="F160" s="137" t="s">
        <v>541</v>
      </c>
      <c r="G160" s="138" t="s">
        <v>243</v>
      </c>
      <c r="H160" s="139">
        <v>1</v>
      </c>
      <c r="I160" s="140"/>
      <c r="J160" s="141">
        <f>ROUND(I160*H160,2)</f>
        <v>0</v>
      </c>
      <c r="K160" s="137" t="s">
        <v>542</v>
      </c>
      <c r="L160" s="142"/>
      <c r="M160" s="143" t="s">
        <v>19</v>
      </c>
      <c r="N160" s="144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169</v>
      </c>
      <c r="AT160" s="128" t="s">
        <v>171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358</v>
      </c>
    </row>
    <row r="161" spans="2:65" s="1" customFormat="1" ht="11.25">
      <c r="B161" s="28"/>
      <c r="D161" s="130" t="s">
        <v>148</v>
      </c>
      <c r="F161" s="131" t="s">
        <v>541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29.25">
      <c r="B162" s="28"/>
      <c r="D162" s="130" t="s">
        <v>152</v>
      </c>
      <c r="F162" s="134" t="s">
        <v>1197</v>
      </c>
      <c r="I162" s="132"/>
      <c r="L162" s="28"/>
      <c r="M162" s="133"/>
      <c r="T162" s="49"/>
      <c r="AT162" s="13" t="s">
        <v>152</v>
      </c>
      <c r="AU162" s="13" t="s">
        <v>77</v>
      </c>
    </row>
    <row r="163" spans="2:65" s="10" customFormat="1" ht="25.9" customHeight="1">
      <c r="B163" s="107"/>
      <c r="D163" s="108" t="s">
        <v>68</v>
      </c>
      <c r="E163" s="109" t="s">
        <v>79</v>
      </c>
      <c r="F163" s="109" t="s">
        <v>544</v>
      </c>
      <c r="I163" s="110"/>
      <c r="J163" s="111">
        <f>BK163</f>
        <v>0</v>
      </c>
      <c r="L163" s="107"/>
      <c r="M163" s="112"/>
      <c r="P163" s="113">
        <f>SUM(P164:P320)</f>
        <v>0</v>
      </c>
      <c r="R163" s="113">
        <f>SUM(R164:R320)</f>
        <v>0</v>
      </c>
      <c r="T163" s="114">
        <f>SUM(T164:T320)</f>
        <v>0</v>
      </c>
      <c r="AR163" s="108" t="s">
        <v>77</v>
      </c>
      <c r="AT163" s="115" t="s">
        <v>68</v>
      </c>
      <c r="AU163" s="115" t="s">
        <v>69</v>
      </c>
      <c r="AY163" s="108" t="s">
        <v>141</v>
      </c>
      <c r="BK163" s="116">
        <f>SUM(BK164:BK320)</f>
        <v>0</v>
      </c>
    </row>
    <row r="164" spans="2:65" s="1" customFormat="1" ht="16.5" customHeight="1">
      <c r="B164" s="28"/>
      <c r="C164" s="117" t="s">
        <v>323</v>
      </c>
      <c r="D164" s="117" t="s">
        <v>142</v>
      </c>
      <c r="E164" s="118" t="s">
        <v>545</v>
      </c>
      <c r="F164" s="119" t="s">
        <v>546</v>
      </c>
      <c r="G164" s="120" t="s">
        <v>253</v>
      </c>
      <c r="H164" s="121">
        <v>24.18</v>
      </c>
      <c r="I164" s="122"/>
      <c r="J164" s="123">
        <f>ROUND(I164*H164,2)</f>
        <v>0</v>
      </c>
      <c r="K164" s="119" t="s">
        <v>146</v>
      </c>
      <c r="L164" s="28"/>
      <c r="M164" s="124" t="s">
        <v>19</v>
      </c>
      <c r="N164" s="125" t="s">
        <v>40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147</v>
      </c>
      <c r="AT164" s="128" t="s">
        <v>142</v>
      </c>
      <c r="AU164" s="128" t="s">
        <v>77</v>
      </c>
      <c r="AY164" s="13" t="s">
        <v>141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77</v>
      </c>
      <c r="BK164" s="129">
        <f>ROUND(I164*H164,2)</f>
        <v>0</v>
      </c>
      <c r="BL164" s="13" t="s">
        <v>147</v>
      </c>
      <c r="BM164" s="128" t="s">
        <v>362</v>
      </c>
    </row>
    <row r="165" spans="2:65" s="1" customFormat="1" ht="29.25">
      <c r="B165" s="28"/>
      <c r="D165" s="130" t="s">
        <v>148</v>
      </c>
      <c r="F165" s="131" t="s">
        <v>547</v>
      </c>
      <c r="I165" s="132"/>
      <c r="L165" s="28"/>
      <c r="M165" s="133"/>
      <c r="T165" s="49"/>
      <c r="AT165" s="13" t="s">
        <v>148</v>
      </c>
      <c r="AU165" s="13" t="s">
        <v>77</v>
      </c>
    </row>
    <row r="166" spans="2:65" s="1" customFormat="1" ht="39">
      <c r="B166" s="28"/>
      <c r="D166" s="130" t="s">
        <v>150</v>
      </c>
      <c r="F166" s="134" t="s">
        <v>548</v>
      </c>
      <c r="I166" s="132"/>
      <c r="L166" s="28"/>
      <c r="M166" s="133"/>
      <c r="T166" s="49"/>
      <c r="AT166" s="13" t="s">
        <v>150</v>
      </c>
      <c r="AU166" s="13" t="s">
        <v>77</v>
      </c>
    </row>
    <row r="167" spans="2:65" s="1" customFormat="1" ht="19.5">
      <c r="B167" s="28"/>
      <c r="D167" s="130" t="s">
        <v>152</v>
      </c>
      <c r="F167" s="134" t="s">
        <v>166</v>
      </c>
      <c r="I167" s="132"/>
      <c r="L167" s="28"/>
      <c r="M167" s="133"/>
      <c r="T167" s="49"/>
      <c r="AT167" s="13" t="s">
        <v>152</v>
      </c>
      <c r="AU167" s="13" t="s">
        <v>77</v>
      </c>
    </row>
    <row r="168" spans="2:65" s="1" customFormat="1" ht="16.5" customHeight="1">
      <c r="B168" s="28"/>
      <c r="C168" s="117" t="s">
        <v>211</v>
      </c>
      <c r="D168" s="117" t="s">
        <v>142</v>
      </c>
      <c r="E168" s="118" t="s">
        <v>549</v>
      </c>
      <c r="F168" s="119" t="s">
        <v>550</v>
      </c>
      <c r="G168" s="120" t="s">
        <v>551</v>
      </c>
      <c r="H168" s="121">
        <v>7.1999999999999995E-2</v>
      </c>
      <c r="I168" s="122"/>
      <c r="J168" s="123">
        <f>ROUND(I168*H168,2)</f>
        <v>0</v>
      </c>
      <c r="K168" s="119" t="s">
        <v>146</v>
      </c>
      <c r="L168" s="28"/>
      <c r="M168" s="124" t="s">
        <v>19</v>
      </c>
      <c r="N168" s="125" t="s">
        <v>40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147</v>
      </c>
      <c r="AT168" s="128" t="s">
        <v>142</v>
      </c>
      <c r="AU168" s="128" t="s">
        <v>77</v>
      </c>
      <c r="AY168" s="13" t="s">
        <v>141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3" t="s">
        <v>77</v>
      </c>
      <c r="BK168" s="129">
        <f>ROUND(I168*H168,2)</f>
        <v>0</v>
      </c>
      <c r="BL168" s="13" t="s">
        <v>147</v>
      </c>
      <c r="BM168" s="128" t="s">
        <v>366</v>
      </c>
    </row>
    <row r="169" spans="2:65" s="1" customFormat="1" ht="68.25">
      <c r="B169" s="28"/>
      <c r="D169" s="130" t="s">
        <v>148</v>
      </c>
      <c r="F169" s="131" t="s">
        <v>552</v>
      </c>
      <c r="I169" s="132"/>
      <c r="L169" s="28"/>
      <c r="M169" s="133"/>
      <c r="T169" s="49"/>
      <c r="AT169" s="13" t="s">
        <v>148</v>
      </c>
      <c r="AU169" s="13" t="s">
        <v>77</v>
      </c>
    </row>
    <row r="170" spans="2:65" s="1" customFormat="1" ht="87.75">
      <c r="B170" s="28"/>
      <c r="D170" s="130" t="s">
        <v>150</v>
      </c>
      <c r="F170" s="134" t="s">
        <v>553</v>
      </c>
      <c r="I170" s="132"/>
      <c r="L170" s="28"/>
      <c r="M170" s="133"/>
      <c r="T170" s="49"/>
      <c r="AT170" s="13" t="s">
        <v>150</v>
      </c>
      <c r="AU170" s="13" t="s">
        <v>77</v>
      </c>
    </row>
    <row r="171" spans="2:65" s="1" customFormat="1" ht="29.25">
      <c r="B171" s="28"/>
      <c r="D171" s="130" t="s">
        <v>152</v>
      </c>
      <c r="F171" s="134" t="s">
        <v>1198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" customFormat="1" ht="16.5" customHeight="1">
      <c r="B172" s="28"/>
      <c r="C172" s="117" t="s">
        <v>330</v>
      </c>
      <c r="D172" s="117" t="s">
        <v>142</v>
      </c>
      <c r="E172" s="118" t="s">
        <v>559</v>
      </c>
      <c r="F172" s="119" t="s">
        <v>560</v>
      </c>
      <c r="G172" s="120" t="s">
        <v>551</v>
      </c>
      <c r="H172" s="121">
        <v>2.8000000000000001E-2</v>
      </c>
      <c r="I172" s="122"/>
      <c r="J172" s="123">
        <f>ROUND(I172*H172,2)</f>
        <v>0</v>
      </c>
      <c r="K172" s="119" t="s">
        <v>146</v>
      </c>
      <c r="L172" s="28"/>
      <c r="M172" s="124" t="s">
        <v>19</v>
      </c>
      <c r="N172" s="125" t="s">
        <v>40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147</v>
      </c>
      <c r="AT172" s="128" t="s">
        <v>142</v>
      </c>
      <c r="AU172" s="128" t="s">
        <v>77</v>
      </c>
      <c r="AY172" s="13" t="s">
        <v>141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77</v>
      </c>
      <c r="BK172" s="129">
        <f>ROUND(I172*H172,2)</f>
        <v>0</v>
      </c>
      <c r="BL172" s="13" t="s">
        <v>147</v>
      </c>
      <c r="BM172" s="128" t="s">
        <v>370</v>
      </c>
    </row>
    <row r="173" spans="2:65" s="1" customFormat="1" ht="68.25">
      <c r="B173" s="28"/>
      <c r="D173" s="130" t="s">
        <v>148</v>
      </c>
      <c r="F173" s="131" t="s">
        <v>561</v>
      </c>
      <c r="I173" s="132"/>
      <c r="L173" s="28"/>
      <c r="M173" s="133"/>
      <c r="T173" s="49"/>
      <c r="AT173" s="13" t="s">
        <v>148</v>
      </c>
      <c r="AU173" s="13" t="s">
        <v>77</v>
      </c>
    </row>
    <row r="174" spans="2:65" s="1" customFormat="1" ht="87.75">
      <c r="B174" s="28"/>
      <c r="D174" s="130" t="s">
        <v>150</v>
      </c>
      <c r="F174" s="134" t="s">
        <v>553</v>
      </c>
      <c r="I174" s="132"/>
      <c r="L174" s="28"/>
      <c r="M174" s="133"/>
      <c r="T174" s="49"/>
      <c r="AT174" s="13" t="s">
        <v>150</v>
      </c>
      <c r="AU174" s="13" t="s">
        <v>77</v>
      </c>
    </row>
    <row r="175" spans="2:65" s="1" customFormat="1" ht="29.25">
      <c r="B175" s="28"/>
      <c r="D175" s="130" t="s">
        <v>152</v>
      </c>
      <c r="F175" s="134" t="s">
        <v>1199</v>
      </c>
      <c r="I175" s="132"/>
      <c r="L175" s="28"/>
      <c r="M175" s="133"/>
      <c r="T175" s="49"/>
      <c r="AT175" s="13" t="s">
        <v>152</v>
      </c>
      <c r="AU175" s="13" t="s">
        <v>77</v>
      </c>
    </row>
    <row r="176" spans="2:65" s="1" customFormat="1" ht="16.5" customHeight="1">
      <c r="B176" s="28"/>
      <c r="C176" s="117" t="s">
        <v>215</v>
      </c>
      <c r="D176" s="117" t="s">
        <v>142</v>
      </c>
      <c r="E176" s="118" t="s">
        <v>563</v>
      </c>
      <c r="F176" s="119" t="s">
        <v>564</v>
      </c>
      <c r="G176" s="120" t="s">
        <v>174</v>
      </c>
      <c r="H176" s="121">
        <v>43.75</v>
      </c>
      <c r="I176" s="122"/>
      <c r="J176" s="123">
        <f>ROUND(I176*H176,2)</f>
        <v>0</v>
      </c>
      <c r="K176" s="119" t="s">
        <v>146</v>
      </c>
      <c r="L176" s="28"/>
      <c r="M176" s="124" t="s">
        <v>19</v>
      </c>
      <c r="N176" s="125" t="s">
        <v>40</v>
      </c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128" t="s">
        <v>147</v>
      </c>
      <c r="AT176" s="128" t="s">
        <v>142</v>
      </c>
      <c r="AU176" s="128" t="s">
        <v>77</v>
      </c>
      <c r="AY176" s="13" t="s">
        <v>141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13" t="s">
        <v>77</v>
      </c>
      <c r="BK176" s="129">
        <f>ROUND(I176*H176,2)</f>
        <v>0</v>
      </c>
      <c r="BL176" s="13" t="s">
        <v>147</v>
      </c>
      <c r="BM176" s="128" t="s">
        <v>374</v>
      </c>
    </row>
    <row r="177" spans="2:65" s="1" customFormat="1" ht="68.25">
      <c r="B177" s="28"/>
      <c r="D177" s="130" t="s">
        <v>148</v>
      </c>
      <c r="F177" s="131" t="s">
        <v>565</v>
      </c>
      <c r="I177" s="132"/>
      <c r="L177" s="28"/>
      <c r="M177" s="133"/>
      <c r="T177" s="49"/>
      <c r="AT177" s="13" t="s">
        <v>148</v>
      </c>
      <c r="AU177" s="13" t="s">
        <v>77</v>
      </c>
    </row>
    <row r="178" spans="2:65" s="1" customFormat="1" ht="87.75">
      <c r="B178" s="28"/>
      <c r="D178" s="130" t="s">
        <v>150</v>
      </c>
      <c r="F178" s="134" t="s">
        <v>553</v>
      </c>
      <c r="I178" s="132"/>
      <c r="L178" s="28"/>
      <c r="M178" s="133"/>
      <c r="T178" s="49"/>
      <c r="AT178" s="13" t="s">
        <v>150</v>
      </c>
      <c r="AU178" s="13" t="s">
        <v>77</v>
      </c>
    </row>
    <row r="179" spans="2:65" s="1" customFormat="1" ht="29.25">
      <c r="B179" s="28"/>
      <c r="D179" s="130" t="s">
        <v>152</v>
      </c>
      <c r="F179" s="134" t="s">
        <v>1200</v>
      </c>
      <c r="I179" s="132"/>
      <c r="L179" s="28"/>
      <c r="M179" s="133"/>
      <c r="T179" s="49"/>
      <c r="AT179" s="13" t="s">
        <v>152</v>
      </c>
      <c r="AU179" s="13" t="s">
        <v>77</v>
      </c>
    </row>
    <row r="180" spans="2:65" s="1" customFormat="1" ht="16.5" customHeight="1">
      <c r="B180" s="28"/>
      <c r="C180" s="117" t="s">
        <v>338</v>
      </c>
      <c r="D180" s="117" t="s">
        <v>142</v>
      </c>
      <c r="E180" s="118" t="s">
        <v>567</v>
      </c>
      <c r="F180" s="119" t="s">
        <v>568</v>
      </c>
      <c r="G180" s="120" t="s">
        <v>253</v>
      </c>
      <c r="H180" s="121">
        <v>176</v>
      </c>
      <c r="I180" s="122"/>
      <c r="J180" s="123">
        <f>ROUND(I180*H180,2)</f>
        <v>0</v>
      </c>
      <c r="K180" s="119" t="s">
        <v>146</v>
      </c>
      <c r="L180" s="28"/>
      <c r="M180" s="124" t="s">
        <v>19</v>
      </c>
      <c r="N180" s="125" t="s">
        <v>40</v>
      </c>
      <c r="P180" s="126">
        <f>O180*H180</f>
        <v>0</v>
      </c>
      <c r="Q180" s="126">
        <v>0</v>
      </c>
      <c r="R180" s="126">
        <f>Q180*H180</f>
        <v>0</v>
      </c>
      <c r="S180" s="126">
        <v>0</v>
      </c>
      <c r="T180" s="127">
        <f>S180*H180</f>
        <v>0</v>
      </c>
      <c r="AR180" s="128" t="s">
        <v>147</v>
      </c>
      <c r="AT180" s="128" t="s">
        <v>142</v>
      </c>
      <c r="AU180" s="128" t="s">
        <v>77</v>
      </c>
      <c r="AY180" s="13" t="s">
        <v>141</v>
      </c>
      <c r="BE180" s="129">
        <f>IF(N180="základní",J180,0)</f>
        <v>0</v>
      </c>
      <c r="BF180" s="129">
        <f>IF(N180="snížená",J180,0)</f>
        <v>0</v>
      </c>
      <c r="BG180" s="129">
        <f>IF(N180="zákl. přenesená",J180,0)</f>
        <v>0</v>
      </c>
      <c r="BH180" s="129">
        <f>IF(N180="sníž. přenesená",J180,0)</f>
        <v>0</v>
      </c>
      <c r="BI180" s="129">
        <f>IF(N180="nulová",J180,0)</f>
        <v>0</v>
      </c>
      <c r="BJ180" s="13" t="s">
        <v>77</v>
      </c>
      <c r="BK180" s="129">
        <f>ROUND(I180*H180,2)</f>
        <v>0</v>
      </c>
      <c r="BL180" s="13" t="s">
        <v>147</v>
      </c>
      <c r="BM180" s="128" t="s">
        <v>378</v>
      </c>
    </row>
    <row r="181" spans="2:65" s="1" customFormat="1" ht="29.25">
      <c r="B181" s="28"/>
      <c r="D181" s="130" t="s">
        <v>148</v>
      </c>
      <c r="F181" s="131" t="s">
        <v>569</v>
      </c>
      <c r="I181" s="132"/>
      <c r="L181" s="28"/>
      <c r="M181" s="133"/>
      <c r="T181" s="49"/>
      <c r="AT181" s="13" t="s">
        <v>148</v>
      </c>
      <c r="AU181" s="13" t="s">
        <v>77</v>
      </c>
    </row>
    <row r="182" spans="2:65" s="1" customFormat="1" ht="39">
      <c r="B182" s="28"/>
      <c r="D182" s="130" t="s">
        <v>150</v>
      </c>
      <c r="F182" s="134" t="s">
        <v>570</v>
      </c>
      <c r="I182" s="132"/>
      <c r="L182" s="28"/>
      <c r="M182" s="133"/>
      <c r="T182" s="49"/>
      <c r="AT182" s="13" t="s">
        <v>150</v>
      </c>
      <c r="AU182" s="13" t="s">
        <v>77</v>
      </c>
    </row>
    <row r="183" spans="2:65" s="1" customFormat="1" ht="29.25">
      <c r="B183" s="28"/>
      <c r="D183" s="130" t="s">
        <v>152</v>
      </c>
      <c r="F183" s="134" t="s">
        <v>1201</v>
      </c>
      <c r="I183" s="132"/>
      <c r="L183" s="28"/>
      <c r="M183" s="133"/>
      <c r="T183" s="49"/>
      <c r="AT183" s="13" t="s">
        <v>152</v>
      </c>
      <c r="AU183" s="13" t="s">
        <v>77</v>
      </c>
    </row>
    <row r="184" spans="2:65" s="1" customFormat="1" ht="16.5" customHeight="1">
      <c r="B184" s="28"/>
      <c r="C184" s="117" t="s">
        <v>219</v>
      </c>
      <c r="D184" s="117" t="s">
        <v>142</v>
      </c>
      <c r="E184" s="118" t="s">
        <v>576</v>
      </c>
      <c r="F184" s="119" t="s">
        <v>577</v>
      </c>
      <c r="G184" s="120" t="s">
        <v>253</v>
      </c>
      <c r="H184" s="121">
        <v>470</v>
      </c>
      <c r="I184" s="122"/>
      <c r="J184" s="123">
        <f>ROUND(I184*H184,2)</f>
        <v>0</v>
      </c>
      <c r="K184" s="119" t="s">
        <v>146</v>
      </c>
      <c r="L184" s="28"/>
      <c r="M184" s="124" t="s">
        <v>19</v>
      </c>
      <c r="N184" s="125" t="s">
        <v>40</v>
      </c>
      <c r="P184" s="126">
        <f>O184*H184</f>
        <v>0</v>
      </c>
      <c r="Q184" s="126">
        <v>0</v>
      </c>
      <c r="R184" s="126">
        <f>Q184*H184</f>
        <v>0</v>
      </c>
      <c r="S184" s="126">
        <v>0</v>
      </c>
      <c r="T184" s="127">
        <f>S184*H184</f>
        <v>0</v>
      </c>
      <c r="AR184" s="128" t="s">
        <v>147</v>
      </c>
      <c r="AT184" s="128" t="s">
        <v>142</v>
      </c>
      <c r="AU184" s="128" t="s">
        <v>77</v>
      </c>
      <c r="AY184" s="13" t="s">
        <v>141</v>
      </c>
      <c r="BE184" s="129">
        <f>IF(N184="základní",J184,0)</f>
        <v>0</v>
      </c>
      <c r="BF184" s="129">
        <f>IF(N184="snížená",J184,0)</f>
        <v>0</v>
      </c>
      <c r="BG184" s="129">
        <f>IF(N184="zákl. přenesená",J184,0)</f>
        <v>0</v>
      </c>
      <c r="BH184" s="129">
        <f>IF(N184="sníž. přenesená",J184,0)</f>
        <v>0</v>
      </c>
      <c r="BI184" s="129">
        <f>IF(N184="nulová",J184,0)</f>
        <v>0</v>
      </c>
      <c r="BJ184" s="13" t="s">
        <v>77</v>
      </c>
      <c r="BK184" s="129">
        <f>ROUND(I184*H184,2)</f>
        <v>0</v>
      </c>
      <c r="BL184" s="13" t="s">
        <v>147</v>
      </c>
      <c r="BM184" s="128" t="s">
        <v>383</v>
      </c>
    </row>
    <row r="185" spans="2:65" s="1" customFormat="1" ht="19.5">
      <c r="B185" s="28"/>
      <c r="D185" s="130" t="s">
        <v>148</v>
      </c>
      <c r="F185" s="131" t="s">
        <v>578</v>
      </c>
      <c r="I185" s="132"/>
      <c r="L185" s="28"/>
      <c r="M185" s="133"/>
      <c r="T185" s="49"/>
      <c r="AT185" s="13" t="s">
        <v>148</v>
      </c>
      <c r="AU185" s="13" t="s">
        <v>77</v>
      </c>
    </row>
    <row r="186" spans="2:65" s="1" customFormat="1" ht="39">
      <c r="B186" s="28"/>
      <c r="D186" s="130" t="s">
        <v>150</v>
      </c>
      <c r="F186" s="134" t="s">
        <v>579</v>
      </c>
      <c r="I186" s="132"/>
      <c r="L186" s="28"/>
      <c r="M186" s="133"/>
      <c r="T186" s="49"/>
      <c r="AT186" s="13" t="s">
        <v>150</v>
      </c>
      <c r="AU186" s="13" t="s">
        <v>77</v>
      </c>
    </row>
    <row r="187" spans="2:65" s="1" customFormat="1" ht="29.25">
      <c r="B187" s="28"/>
      <c r="D187" s="130" t="s">
        <v>152</v>
      </c>
      <c r="F187" s="134" t="s">
        <v>580</v>
      </c>
      <c r="I187" s="132"/>
      <c r="L187" s="28"/>
      <c r="M187" s="133"/>
      <c r="T187" s="49"/>
      <c r="AT187" s="13" t="s">
        <v>152</v>
      </c>
      <c r="AU187" s="13" t="s">
        <v>77</v>
      </c>
    </row>
    <row r="188" spans="2:65" s="1" customFormat="1" ht="16.5" customHeight="1">
      <c r="B188" s="28"/>
      <c r="C188" s="117" t="s">
        <v>346</v>
      </c>
      <c r="D188" s="117" t="s">
        <v>142</v>
      </c>
      <c r="E188" s="118" t="s">
        <v>581</v>
      </c>
      <c r="F188" s="119" t="s">
        <v>582</v>
      </c>
      <c r="G188" s="120" t="s">
        <v>253</v>
      </c>
      <c r="H188" s="121">
        <v>75</v>
      </c>
      <c r="I188" s="122"/>
      <c r="J188" s="123">
        <f>ROUND(I188*H188,2)</f>
        <v>0</v>
      </c>
      <c r="K188" s="119" t="s">
        <v>146</v>
      </c>
      <c r="L188" s="28"/>
      <c r="M188" s="124" t="s">
        <v>19</v>
      </c>
      <c r="N188" s="125" t="s">
        <v>40</v>
      </c>
      <c r="P188" s="126">
        <f>O188*H188</f>
        <v>0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AR188" s="128" t="s">
        <v>147</v>
      </c>
      <c r="AT188" s="128" t="s">
        <v>142</v>
      </c>
      <c r="AU188" s="128" t="s">
        <v>77</v>
      </c>
      <c r="AY188" s="13" t="s">
        <v>141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3" t="s">
        <v>77</v>
      </c>
      <c r="BK188" s="129">
        <f>ROUND(I188*H188,2)</f>
        <v>0</v>
      </c>
      <c r="BL188" s="13" t="s">
        <v>147</v>
      </c>
      <c r="BM188" s="128" t="s">
        <v>386</v>
      </c>
    </row>
    <row r="189" spans="2:65" s="1" customFormat="1" ht="29.25">
      <c r="B189" s="28"/>
      <c r="D189" s="130" t="s">
        <v>148</v>
      </c>
      <c r="F189" s="131" t="s">
        <v>583</v>
      </c>
      <c r="I189" s="132"/>
      <c r="L189" s="28"/>
      <c r="M189" s="133"/>
      <c r="T189" s="49"/>
      <c r="AT189" s="13" t="s">
        <v>148</v>
      </c>
      <c r="AU189" s="13" t="s">
        <v>77</v>
      </c>
    </row>
    <row r="190" spans="2:65" s="1" customFormat="1" ht="39">
      <c r="B190" s="28"/>
      <c r="D190" s="130" t="s">
        <v>150</v>
      </c>
      <c r="F190" s="134" t="s">
        <v>579</v>
      </c>
      <c r="I190" s="132"/>
      <c r="L190" s="28"/>
      <c r="M190" s="133"/>
      <c r="T190" s="49"/>
      <c r="AT190" s="13" t="s">
        <v>150</v>
      </c>
      <c r="AU190" s="13" t="s">
        <v>77</v>
      </c>
    </row>
    <row r="191" spans="2:65" s="1" customFormat="1" ht="29.25">
      <c r="B191" s="28"/>
      <c r="D191" s="130" t="s">
        <v>152</v>
      </c>
      <c r="F191" s="134" t="s">
        <v>1196</v>
      </c>
      <c r="I191" s="132"/>
      <c r="L191" s="28"/>
      <c r="M191" s="133"/>
      <c r="T191" s="49"/>
      <c r="AT191" s="13" t="s">
        <v>152</v>
      </c>
      <c r="AU191" s="13" t="s">
        <v>77</v>
      </c>
    </row>
    <row r="192" spans="2:65" s="1" customFormat="1" ht="16.5" customHeight="1">
      <c r="B192" s="28"/>
      <c r="C192" s="117" t="s">
        <v>227</v>
      </c>
      <c r="D192" s="117" t="s">
        <v>142</v>
      </c>
      <c r="E192" s="118" t="s">
        <v>584</v>
      </c>
      <c r="F192" s="119" t="s">
        <v>585</v>
      </c>
      <c r="G192" s="120" t="s">
        <v>551</v>
      </c>
      <c r="H192" s="121">
        <v>0.1</v>
      </c>
      <c r="I192" s="122"/>
      <c r="J192" s="123">
        <f>ROUND(I192*H192,2)</f>
        <v>0</v>
      </c>
      <c r="K192" s="119" t="s">
        <v>146</v>
      </c>
      <c r="L192" s="28"/>
      <c r="M192" s="124" t="s">
        <v>19</v>
      </c>
      <c r="N192" s="125" t="s">
        <v>40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AR192" s="128" t="s">
        <v>147</v>
      </c>
      <c r="AT192" s="128" t="s">
        <v>142</v>
      </c>
      <c r="AU192" s="128" t="s">
        <v>77</v>
      </c>
      <c r="AY192" s="13" t="s">
        <v>141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13" t="s">
        <v>77</v>
      </c>
      <c r="BK192" s="129">
        <f>ROUND(I192*H192,2)</f>
        <v>0</v>
      </c>
      <c r="BL192" s="13" t="s">
        <v>147</v>
      </c>
      <c r="BM192" s="128" t="s">
        <v>390</v>
      </c>
    </row>
    <row r="193" spans="2:65" s="1" customFormat="1" ht="19.5">
      <c r="B193" s="28"/>
      <c r="D193" s="130" t="s">
        <v>148</v>
      </c>
      <c r="F193" s="131" t="s">
        <v>586</v>
      </c>
      <c r="I193" s="132"/>
      <c r="L193" s="28"/>
      <c r="M193" s="133"/>
      <c r="T193" s="49"/>
      <c r="AT193" s="13" t="s">
        <v>148</v>
      </c>
      <c r="AU193" s="13" t="s">
        <v>77</v>
      </c>
    </row>
    <row r="194" spans="2:65" s="1" customFormat="1" ht="29.25">
      <c r="B194" s="28"/>
      <c r="D194" s="130" t="s">
        <v>150</v>
      </c>
      <c r="F194" s="134" t="s">
        <v>587</v>
      </c>
      <c r="I194" s="132"/>
      <c r="L194" s="28"/>
      <c r="M194" s="133"/>
      <c r="T194" s="49"/>
      <c r="AT194" s="13" t="s">
        <v>150</v>
      </c>
      <c r="AU194" s="13" t="s">
        <v>77</v>
      </c>
    </row>
    <row r="195" spans="2:65" s="1" customFormat="1" ht="19.5">
      <c r="B195" s="28"/>
      <c r="D195" s="130" t="s">
        <v>152</v>
      </c>
      <c r="F195" s="134" t="s">
        <v>166</v>
      </c>
      <c r="I195" s="132"/>
      <c r="L195" s="28"/>
      <c r="M195" s="133"/>
      <c r="T195" s="49"/>
      <c r="AT195" s="13" t="s">
        <v>152</v>
      </c>
      <c r="AU195" s="13" t="s">
        <v>77</v>
      </c>
    </row>
    <row r="196" spans="2:65" s="1" customFormat="1" ht="16.5" customHeight="1">
      <c r="B196" s="28"/>
      <c r="C196" s="117" t="s">
        <v>355</v>
      </c>
      <c r="D196" s="117" t="s">
        <v>142</v>
      </c>
      <c r="E196" s="118" t="s">
        <v>589</v>
      </c>
      <c r="F196" s="119" t="s">
        <v>590</v>
      </c>
      <c r="G196" s="120" t="s">
        <v>174</v>
      </c>
      <c r="H196" s="121">
        <v>43.75</v>
      </c>
      <c r="I196" s="122"/>
      <c r="J196" s="123">
        <f>ROUND(I196*H196,2)</f>
        <v>0</v>
      </c>
      <c r="K196" s="119" t="s">
        <v>146</v>
      </c>
      <c r="L196" s="28"/>
      <c r="M196" s="124" t="s">
        <v>19</v>
      </c>
      <c r="N196" s="125" t="s">
        <v>40</v>
      </c>
      <c r="P196" s="126">
        <f>O196*H196</f>
        <v>0</v>
      </c>
      <c r="Q196" s="126">
        <v>0</v>
      </c>
      <c r="R196" s="126">
        <f>Q196*H196</f>
        <v>0</v>
      </c>
      <c r="S196" s="126">
        <v>0</v>
      </c>
      <c r="T196" s="127">
        <f>S196*H196</f>
        <v>0</v>
      </c>
      <c r="AR196" s="128" t="s">
        <v>147</v>
      </c>
      <c r="AT196" s="128" t="s">
        <v>142</v>
      </c>
      <c r="AU196" s="128" t="s">
        <v>77</v>
      </c>
      <c r="AY196" s="13" t="s">
        <v>141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13" t="s">
        <v>77</v>
      </c>
      <c r="BK196" s="129">
        <f>ROUND(I196*H196,2)</f>
        <v>0</v>
      </c>
      <c r="BL196" s="13" t="s">
        <v>147</v>
      </c>
      <c r="BM196" s="128" t="s">
        <v>393</v>
      </c>
    </row>
    <row r="197" spans="2:65" s="1" customFormat="1" ht="19.5">
      <c r="B197" s="28"/>
      <c r="D197" s="130" t="s">
        <v>148</v>
      </c>
      <c r="F197" s="131" t="s">
        <v>591</v>
      </c>
      <c r="I197" s="132"/>
      <c r="L197" s="28"/>
      <c r="M197" s="133"/>
      <c r="T197" s="49"/>
      <c r="AT197" s="13" t="s">
        <v>148</v>
      </c>
      <c r="AU197" s="13" t="s">
        <v>77</v>
      </c>
    </row>
    <row r="198" spans="2:65" s="1" customFormat="1" ht="29.25">
      <c r="B198" s="28"/>
      <c r="D198" s="130" t="s">
        <v>150</v>
      </c>
      <c r="F198" s="134" t="s">
        <v>587</v>
      </c>
      <c r="I198" s="132"/>
      <c r="L198" s="28"/>
      <c r="M198" s="133"/>
      <c r="T198" s="49"/>
      <c r="AT198" s="13" t="s">
        <v>150</v>
      </c>
      <c r="AU198" s="13" t="s">
        <v>77</v>
      </c>
    </row>
    <row r="199" spans="2:65" s="1" customFormat="1" ht="29.25">
      <c r="B199" s="28"/>
      <c r="D199" s="130" t="s">
        <v>152</v>
      </c>
      <c r="F199" s="134" t="s">
        <v>1202</v>
      </c>
      <c r="I199" s="132"/>
      <c r="L199" s="28"/>
      <c r="M199" s="133"/>
      <c r="T199" s="49"/>
      <c r="AT199" s="13" t="s">
        <v>152</v>
      </c>
      <c r="AU199" s="13" t="s">
        <v>77</v>
      </c>
    </row>
    <row r="200" spans="2:65" s="1" customFormat="1" ht="16.5" customHeight="1">
      <c r="B200" s="28"/>
      <c r="C200" s="117" t="s">
        <v>231</v>
      </c>
      <c r="D200" s="117" t="s">
        <v>142</v>
      </c>
      <c r="E200" s="118" t="s">
        <v>593</v>
      </c>
      <c r="F200" s="119" t="s">
        <v>594</v>
      </c>
      <c r="G200" s="120" t="s">
        <v>595</v>
      </c>
      <c r="H200" s="121">
        <v>90</v>
      </c>
      <c r="I200" s="122"/>
      <c r="J200" s="123">
        <f>ROUND(I200*H200,2)</f>
        <v>0</v>
      </c>
      <c r="K200" s="119" t="s">
        <v>146</v>
      </c>
      <c r="L200" s="28"/>
      <c r="M200" s="124" t="s">
        <v>19</v>
      </c>
      <c r="N200" s="125" t="s">
        <v>40</v>
      </c>
      <c r="P200" s="126">
        <f>O200*H200</f>
        <v>0</v>
      </c>
      <c r="Q200" s="126">
        <v>0</v>
      </c>
      <c r="R200" s="126">
        <f>Q200*H200</f>
        <v>0</v>
      </c>
      <c r="S200" s="126">
        <v>0</v>
      </c>
      <c r="T200" s="127">
        <f>S200*H200</f>
        <v>0</v>
      </c>
      <c r="AR200" s="128" t="s">
        <v>147</v>
      </c>
      <c r="AT200" s="128" t="s">
        <v>142</v>
      </c>
      <c r="AU200" s="128" t="s">
        <v>77</v>
      </c>
      <c r="AY200" s="13" t="s">
        <v>141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3" t="s">
        <v>77</v>
      </c>
      <c r="BK200" s="129">
        <f>ROUND(I200*H200,2)</f>
        <v>0</v>
      </c>
      <c r="BL200" s="13" t="s">
        <v>147</v>
      </c>
      <c r="BM200" s="128" t="s">
        <v>397</v>
      </c>
    </row>
    <row r="201" spans="2:65" s="1" customFormat="1" ht="29.25">
      <c r="B201" s="28"/>
      <c r="D201" s="130" t="s">
        <v>148</v>
      </c>
      <c r="F201" s="131" t="s">
        <v>597</v>
      </c>
      <c r="I201" s="132"/>
      <c r="L201" s="28"/>
      <c r="M201" s="133"/>
      <c r="T201" s="49"/>
      <c r="AT201" s="13" t="s">
        <v>148</v>
      </c>
      <c r="AU201" s="13" t="s">
        <v>77</v>
      </c>
    </row>
    <row r="202" spans="2:65" s="1" customFormat="1" ht="29.25">
      <c r="B202" s="28"/>
      <c r="D202" s="130" t="s">
        <v>150</v>
      </c>
      <c r="F202" s="134" t="s">
        <v>598</v>
      </c>
      <c r="I202" s="132"/>
      <c r="L202" s="28"/>
      <c r="M202" s="133"/>
      <c r="T202" s="49"/>
      <c r="AT202" s="13" t="s">
        <v>150</v>
      </c>
      <c r="AU202" s="13" t="s">
        <v>77</v>
      </c>
    </row>
    <row r="203" spans="2:65" s="1" customFormat="1" ht="19.5">
      <c r="B203" s="28"/>
      <c r="D203" s="130" t="s">
        <v>152</v>
      </c>
      <c r="F203" s="134" t="s">
        <v>166</v>
      </c>
      <c r="I203" s="132"/>
      <c r="L203" s="28"/>
      <c r="M203" s="133"/>
      <c r="T203" s="49"/>
      <c r="AT203" s="13" t="s">
        <v>152</v>
      </c>
      <c r="AU203" s="13" t="s">
        <v>77</v>
      </c>
    </row>
    <row r="204" spans="2:65" s="1" customFormat="1" ht="16.5" customHeight="1">
      <c r="B204" s="28"/>
      <c r="C204" s="117" t="s">
        <v>363</v>
      </c>
      <c r="D204" s="117" t="s">
        <v>142</v>
      </c>
      <c r="E204" s="118" t="s">
        <v>599</v>
      </c>
      <c r="F204" s="119" t="s">
        <v>600</v>
      </c>
      <c r="G204" s="120" t="s">
        <v>595</v>
      </c>
      <c r="H204" s="121">
        <v>60</v>
      </c>
      <c r="I204" s="122"/>
      <c r="J204" s="123">
        <f>ROUND(I204*H204,2)</f>
        <v>0</v>
      </c>
      <c r="K204" s="119" t="s">
        <v>146</v>
      </c>
      <c r="L204" s="28"/>
      <c r="M204" s="124" t="s">
        <v>19</v>
      </c>
      <c r="N204" s="125" t="s">
        <v>40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147</v>
      </c>
      <c r="AT204" s="128" t="s">
        <v>142</v>
      </c>
      <c r="AU204" s="128" t="s">
        <v>77</v>
      </c>
      <c r="AY204" s="13" t="s">
        <v>141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3" t="s">
        <v>77</v>
      </c>
      <c r="BK204" s="129">
        <f>ROUND(I204*H204,2)</f>
        <v>0</v>
      </c>
      <c r="BL204" s="13" t="s">
        <v>147</v>
      </c>
      <c r="BM204" s="128" t="s">
        <v>400</v>
      </c>
    </row>
    <row r="205" spans="2:65" s="1" customFormat="1" ht="39">
      <c r="B205" s="28"/>
      <c r="D205" s="130" t="s">
        <v>148</v>
      </c>
      <c r="F205" s="131" t="s">
        <v>602</v>
      </c>
      <c r="I205" s="132"/>
      <c r="L205" s="28"/>
      <c r="M205" s="133"/>
      <c r="T205" s="49"/>
      <c r="AT205" s="13" t="s">
        <v>148</v>
      </c>
      <c r="AU205" s="13" t="s">
        <v>77</v>
      </c>
    </row>
    <row r="206" spans="2:65" s="1" customFormat="1" ht="48.75">
      <c r="B206" s="28"/>
      <c r="D206" s="130" t="s">
        <v>150</v>
      </c>
      <c r="F206" s="134" t="s">
        <v>603</v>
      </c>
      <c r="I206" s="132"/>
      <c r="L206" s="28"/>
      <c r="M206" s="133"/>
      <c r="T206" s="49"/>
      <c r="AT206" s="13" t="s">
        <v>150</v>
      </c>
      <c r="AU206" s="13" t="s">
        <v>77</v>
      </c>
    </row>
    <row r="207" spans="2:65" s="1" customFormat="1" ht="29.25">
      <c r="B207" s="28"/>
      <c r="D207" s="130" t="s">
        <v>152</v>
      </c>
      <c r="F207" s="134" t="s">
        <v>604</v>
      </c>
      <c r="I207" s="132"/>
      <c r="L207" s="28"/>
      <c r="M207" s="133"/>
      <c r="T207" s="49"/>
      <c r="AT207" s="13" t="s">
        <v>152</v>
      </c>
      <c r="AU207" s="13" t="s">
        <v>77</v>
      </c>
    </row>
    <row r="208" spans="2:65" s="1" customFormat="1" ht="16.5" customHeight="1">
      <c r="B208" s="28"/>
      <c r="C208" s="117" t="s">
        <v>237</v>
      </c>
      <c r="D208" s="117" t="s">
        <v>142</v>
      </c>
      <c r="E208" s="118" t="s">
        <v>605</v>
      </c>
      <c r="F208" s="119" t="s">
        <v>606</v>
      </c>
      <c r="G208" s="120" t="s">
        <v>595</v>
      </c>
      <c r="H208" s="121">
        <v>92</v>
      </c>
      <c r="I208" s="122"/>
      <c r="J208" s="123">
        <f>ROUND(I208*H208,2)</f>
        <v>0</v>
      </c>
      <c r="K208" s="119" t="s">
        <v>146</v>
      </c>
      <c r="L208" s="28"/>
      <c r="M208" s="124" t="s">
        <v>19</v>
      </c>
      <c r="N208" s="125" t="s">
        <v>40</v>
      </c>
      <c r="P208" s="126">
        <f>O208*H208</f>
        <v>0</v>
      </c>
      <c r="Q208" s="126">
        <v>0</v>
      </c>
      <c r="R208" s="126">
        <f>Q208*H208</f>
        <v>0</v>
      </c>
      <c r="S208" s="126">
        <v>0</v>
      </c>
      <c r="T208" s="127">
        <f>S208*H208</f>
        <v>0</v>
      </c>
      <c r="AR208" s="128" t="s">
        <v>147</v>
      </c>
      <c r="AT208" s="128" t="s">
        <v>142</v>
      </c>
      <c r="AU208" s="128" t="s">
        <v>77</v>
      </c>
      <c r="AY208" s="13" t="s">
        <v>141</v>
      </c>
      <c r="BE208" s="129">
        <f>IF(N208="základní",J208,0)</f>
        <v>0</v>
      </c>
      <c r="BF208" s="129">
        <f>IF(N208="snížená",J208,0)</f>
        <v>0</v>
      </c>
      <c r="BG208" s="129">
        <f>IF(N208="zákl. přenesená",J208,0)</f>
        <v>0</v>
      </c>
      <c r="BH208" s="129">
        <f>IF(N208="sníž. přenesená",J208,0)</f>
        <v>0</v>
      </c>
      <c r="BI208" s="129">
        <f>IF(N208="nulová",J208,0)</f>
        <v>0</v>
      </c>
      <c r="BJ208" s="13" t="s">
        <v>77</v>
      </c>
      <c r="BK208" s="129">
        <f>ROUND(I208*H208,2)</f>
        <v>0</v>
      </c>
      <c r="BL208" s="13" t="s">
        <v>147</v>
      </c>
      <c r="BM208" s="128" t="s">
        <v>404</v>
      </c>
    </row>
    <row r="209" spans="2:65" s="1" customFormat="1" ht="29.25">
      <c r="B209" s="28"/>
      <c r="D209" s="130" t="s">
        <v>148</v>
      </c>
      <c r="F209" s="131" t="s">
        <v>608</v>
      </c>
      <c r="I209" s="132"/>
      <c r="L209" s="28"/>
      <c r="M209" s="133"/>
      <c r="T209" s="49"/>
      <c r="AT209" s="13" t="s">
        <v>148</v>
      </c>
      <c r="AU209" s="13" t="s">
        <v>77</v>
      </c>
    </row>
    <row r="210" spans="2:65" s="1" customFormat="1" ht="39">
      <c r="B210" s="28"/>
      <c r="D210" s="130" t="s">
        <v>150</v>
      </c>
      <c r="F210" s="134" t="s">
        <v>609</v>
      </c>
      <c r="I210" s="132"/>
      <c r="L210" s="28"/>
      <c r="M210" s="133"/>
      <c r="T210" s="49"/>
      <c r="AT210" s="13" t="s">
        <v>150</v>
      </c>
      <c r="AU210" s="13" t="s">
        <v>77</v>
      </c>
    </row>
    <row r="211" spans="2:65" s="1" customFormat="1" ht="29.25">
      <c r="B211" s="28"/>
      <c r="D211" s="130" t="s">
        <v>152</v>
      </c>
      <c r="F211" s="134" t="s">
        <v>1091</v>
      </c>
      <c r="I211" s="132"/>
      <c r="L211" s="28"/>
      <c r="M211" s="133"/>
      <c r="T211" s="49"/>
      <c r="AT211" s="13" t="s">
        <v>152</v>
      </c>
      <c r="AU211" s="13" t="s">
        <v>77</v>
      </c>
    </row>
    <row r="212" spans="2:65" s="1" customFormat="1" ht="16.5" customHeight="1">
      <c r="B212" s="28"/>
      <c r="C212" s="117" t="s">
        <v>371</v>
      </c>
      <c r="D212" s="117" t="s">
        <v>142</v>
      </c>
      <c r="E212" s="118" t="s">
        <v>616</v>
      </c>
      <c r="F212" s="119" t="s">
        <v>617</v>
      </c>
      <c r="G212" s="120" t="s">
        <v>243</v>
      </c>
      <c r="H212" s="121">
        <v>2000</v>
      </c>
      <c r="I212" s="122"/>
      <c r="J212" s="123">
        <f>ROUND(I212*H212,2)</f>
        <v>0</v>
      </c>
      <c r="K212" s="119" t="s">
        <v>146</v>
      </c>
      <c r="L212" s="28"/>
      <c r="M212" s="124" t="s">
        <v>19</v>
      </c>
      <c r="N212" s="125" t="s">
        <v>40</v>
      </c>
      <c r="P212" s="126">
        <f>O212*H212</f>
        <v>0</v>
      </c>
      <c r="Q212" s="126">
        <v>0</v>
      </c>
      <c r="R212" s="126">
        <f>Q212*H212</f>
        <v>0</v>
      </c>
      <c r="S212" s="126">
        <v>0</v>
      </c>
      <c r="T212" s="127">
        <f>S212*H212</f>
        <v>0</v>
      </c>
      <c r="AR212" s="128" t="s">
        <v>147</v>
      </c>
      <c r="AT212" s="128" t="s">
        <v>142</v>
      </c>
      <c r="AU212" s="128" t="s">
        <v>77</v>
      </c>
      <c r="AY212" s="13" t="s">
        <v>141</v>
      </c>
      <c r="BE212" s="129">
        <f>IF(N212="základní",J212,0)</f>
        <v>0</v>
      </c>
      <c r="BF212" s="129">
        <f>IF(N212="snížená",J212,0)</f>
        <v>0</v>
      </c>
      <c r="BG212" s="129">
        <f>IF(N212="zákl. přenesená",J212,0)</f>
        <v>0</v>
      </c>
      <c r="BH212" s="129">
        <f>IF(N212="sníž. přenesená",J212,0)</f>
        <v>0</v>
      </c>
      <c r="BI212" s="129">
        <f>IF(N212="nulová",J212,0)</f>
        <v>0</v>
      </c>
      <c r="BJ212" s="13" t="s">
        <v>77</v>
      </c>
      <c r="BK212" s="129">
        <f>ROUND(I212*H212,2)</f>
        <v>0</v>
      </c>
      <c r="BL212" s="13" t="s">
        <v>147</v>
      </c>
      <c r="BM212" s="128" t="s">
        <v>408</v>
      </c>
    </row>
    <row r="213" spans="2:65" s="1" customFormat="1" ht="19.5">
      <c r="B213" s="28"/>
      <c r="D213" s="130" t="s">
        <v>148</v>
      </c>
      <c r="F213" s="131" t="s">
        <v>618</v>
      </c>
      <c r="I213" s="132"/>
      <c r="L213" s="28"/>
      <c r="M213" s="133"/>
      <c r="T213" s="49"/>
      <c r="AT213" s="13" t="s">
        <v>148</v>
      </c>
      <c r="AU213" s="13" t="s">
        <v>77</v>
      </c>
    </row>
    <row r="214" spans="2:65" s="1" customFormat="1" ht="29.25">
      <c r="B214" s="28"/>
      <c r="D214" s="130" t="s">
        <v>150</v>
      </c>
      <c r="F214" s="134" t="s">
        <v>614</v>
      </c>
      <c r="I214" s="132"/>
      <c r="L214" s="28"/>
      <c r="M214" s="133"/>
      <c r="T214" s="49"/>
      <c r="AT214" s="13" t="s">
        <v>150</v>
      </c>
      <c r="AU214" s="13" t="s">
        <v>77</v>
      </c>
    </row>
    <row r="215" spans="2:65" s="1" customFormat="1" ht="29.25">
      <c r="B215" s="28"/>
      <c r="D215" s="130" t="s">
        <v>152</v>
      </c>
      <c r="F215" s="134" t="s">
        <v>478</v>
      </c>
      <c r="I215" s="132"/>
      <c r="L215" s="28"/>
      <c r="M215" s="133"/>
      <c r="T215" s="49"/>
      <c r="AT215" s="13" t="s">
        <v>152</v>
      </c>
      <c r="AU215" s="13" t="s">
        <v>77</v>
      </c>
    </row>
    <row r="216" spans="2:65" s="1" customFormat="1" ht="16.5" customHeight="1">
      <c r="B216" s="28"/>
      <c r="C216" s="117" t="s">
        <v>306</v>
      </c>
      <c r="D216" s="117" t="s">
        <v>142</v>
      </c>
      <c r="E216" s="118" t="s">
        <v>619</v>
      </c>
      <c r="F216" s="119" t="s">
        <v>620</v>
      </c>
      <c r="G216" s="120" t="s">
        <v>551</v>
      </c>
      <c r="H216" s="121">
        <v>0.1</v>
      </c>
      <c r="I216" s="122"/>
      <c r="J216" s="123">
        <f>ROUND(I216*H216,2)</f>
        <v>0</v>
      </c>
      <c r="K216" s="119" t="s">
        <v>146</v>
      </c>
      <c r="L216" s="28"/>
      <c r="M216" s="124" t="s">
        <v>19</v>
      </c>
      <c r="N216" s="125" t="s">
        <v>40</v>
      </c>
      <c r="P216" s="126">
        <f>O216*H216</f>
        <v>0</v>
      </c>
      <c r="Q216" s="126">
        <v>0</v>
      </c>
      <c r="R216" s="126">
        <f>Q216*H216</f>
        <v>0</v>
      </c>
      <c r="S216" s="126">
        <v>0</v>
      </c>
      <c r="T216" s="127">
        <f>S216*H216</f>
        <v>0</v>
      </c>
      <c r="AR216" s="128" t="s">
        <v>147</v>
      </c>
      <c r="AT216" s="128" t="s">
        <v>142</v>
      </c>
      <c r="AU216" s="128" t="s">
        <v>77</v>
      </c>
      <c r="AY216" s="13" t="s">
        <v>141</v>
      </c>
      <c r="BE216" s="129">
        <f>IF(N216="základní",J216,0)</f>
        <v>0</v>
      </c>
      <c r="BF216" s="129">
        <f>IF(N216="snížená",J216,0)</f>
        <v>0</v>
      </c>
      <c r="BG216" s="129">
        <f>IF(N216="zákl. přenesená",J216,0)</f>
        <v>0</v>
      </c>
      <c r="BH216" s="129">
        <f>IF(N216="sníž. přenesená",J216,0)</f>
        <v>0</v>
      </c>
      <c r="BI216" s="129">
        <f>IF(N216="nulová",J216,0)</f>
        <v>0</v>
      </c>
      <c r="BJ216" s="13" t="s">
        <v>77</v>
      </c>
      <c r="BK216" s="129">
        <f>ROUND(I216*H216,2)</f>
        <v>0</v>
      </c>
      <c r="BL216" s="13" t="s">
        <v>147</v>
      </c>
      <c r="BM216" s="128" t="s">
        <v>413</v>
      </c>
    </row>
    <row r="217" spans="2:65" s="1" customFormat="1" ht="29.25">
      <c r="B217" s="28"/>
      <c r="D217" s="130" t="s">
        <v>148</v>
      </c>
      <c r="F217" s="131" t="s">
        <v>622</v>
      </c>
      <c r="I217" s="132"/>
      <c r="L217" s="28"/>
      <c r="M217" s="133"/>
      <c r="T217" s="49"/>
      <c r="AT217" s="13" t="s">
        <v>148</v>
      </c>
      <c r="AU217" s="13" t="s">
        <v>77</v>
      </c>
    </row>
    <row r="218" spans="2:65" s="1" customFormat="1" ht="29.25">
      <c r="B218" s="28"/>
      <c r="D218" s="130" t="s">
        <v>150</v>
      </c>
      <c r="F218" s="134" t="s">
        <v>623</v>
      </c>
      <c r="I218" s="132"/>
      <c r="L218" s="28"/>
      <c r="M218" s="133"/>
      <c r="T218" s="49"/>
      <c r="AT218" s="13" t="s">
        <v>150</v>
      </c>
      <c r="AU218" s="13" t="s">
        <v>77</v>
      </c>
    </row>
    <row r="219" spans="2:65" s="1" customFormat="1" ht="19.5">
      <c r="B219" s="28"/>
      <c r="D219" s="130" t="s">
        <v>152</v>
      </c>
      <c r="F219" s="134" t="s">
        <v>166</v>
      </c>
      <c r="I219" s="132"/>
      <c r="L219" s="28"/>
      <c r="M219" s="133"/>
      <c r="T219" s="49"/>
      <c r="AT219" s="13" t="s">
        <v>152</v>
      </c>
      <c r="AU219" s="13" t="s">
        <v>77</v>
      </c>
    </row>
    <row r="220" spans="2:65" s="1" customFormat="1" ht="16.5" customHeight="1">
      <c r="B220" s="28"/>
      <c r="C220" s="117" t="s">
        <v>379</v>
      </c>
      <c r="D220" s="117" t="s">
        <v>142</v>
      </c>
      <c r="E220" s="118" t="s">
        <v>630</v>
      </c>
      <c r="F220" s="119" t="s">
        <v>631</v>
      </c>
      <c r="G220" s="120" t="s">
        <v>174</v>
      </c>
      <c r="H220" s="121">
        <v>43.75</v>
      </c>
      <c r="I220" s="122"/>
      <c r="J220" s="123">
        <f>ROUND(I220*H220,2)</f>
        <v>0</v>
      </c>
      <c r="K220" s="119" t="s">
        <v>146</v>
      </c>
      <c r="L220" s="28"/>
      <c r="M220" s="124" t="s">
        <v>19</v>
      </c>
      <c r="N220" s="125" t="s">
        <v>40</v>
      </c>
      <c r="P220" s="126">
        <f>O220*H220</f>
        <v>0</v>
      </c>
      <c r="Q220" s="126">
        <v>0</v>
      </c>
      <c r="R220" s="126">
        <f>Q220*H220</f>
        <v>0</v>
      </c>
      <c r="S220" s="126">
        <v>0</v>
      </c>
      <c r="T220" s="127">
        <f>S220*H220</f>
        <v>0</v>
      </c>
      <c r="AR220" s="128" t="s">
        <v>147</v>
      </c>
      <c r="AT220" s="128" t="s">
        <v>142</v>
      </c>
      <c r="AU220" s="128" t="s">
        <v>77</v>
      </c>
      <c r="AY220" s="13" t="s">
        <v>141</v>
      </c>
      <c r="BE220" s="129">
        <f>IF(N220="základní",J220,0)</f>
        <v>0</v>
      </c>
      <c r="BF220" s="129">
        <f>IF(N220="snížená",J220,0)</f>
        <v>0</v>
      </c>
      <c r="BG220" s="129">
        <f>IF(N220="zákl. přenesená",J220,0)</f>
        <v>0</v>
      </c>
      <c r="BH220" s="129">
        <f>IF(N220="sníž. přenesená",J220,0)</f>
        <v>0</v>
      </c>
      <c r="BI220" s="129">
        <f>IF(N220="nulová",J220,0)</f>
        <v>0</v>
      </c>
      <c r="BJ220" s="13" t="s">
        <v>77</v>
      </c>
      <c r="BK220" s="129">
        <f>ROUND(I220*H220,2)</f>
        <v>0</v>
      </c>
      <c r="BL220" s="13" t="s">
        <v>147</v>
      </c>
      <c r="BM220" s="128" t="s">
        <v>417</v>
      </c>
    </row>
    <row r="221" spans="2:65" s="1" customFormat="1" ht="29.25">
      <c r="B221" s="28"/>
      <c r="D221" s="130" t="s">
        <v>148</v>
      </c>
      <c r="F221" s="131" t="s">
        <v>633</v>
      </c>
      <c r="I221" s="132"/>
      <c r="L221" s="28"/>
      <c r="M221" s="133"/>
      <c r="T221" s="49"/>
      <c r="AT221" s="13" t="s">
        <v>148</v>
      </c>
      <c r="AU221" s="13" t="s">
        <v>77</v>
      </c>
    </row>
    <row r="222" spans="2:65" s="1" customFormat="1" ht="39">
      <c r="B222" s="28"/>
      <c r="D222" s="130" t="s">
        <v>150</v>
      </c>
      <c r="F222" s="134" t="s">
        <v>634</v>
      </c>
      <c r="I222" s="132"/>
      <c r="L222" s="28"/>
      <c r="M222" s="133"/>
      <c r="T222" s="49"/>
      <c r="AT222" s="13" t="s">
        <v>150</v>
      </c>
      <c r="AU222" s="13" t="s">
        <v>77</v>
      </c>
    </row>
    <row r="223" spans="2:65" s="1" customFormat="1" ht="29.25">
      <c r="B223" s="28"/>
      <c r="D223" s="130" t="s">
        <v>152</v>
      </c>
      <c r="F223" s="134" t="s">
        <v>1202</v>
      </c>
      <c r="I223" s="132"/>
      <c r="L223" s="28"/>
      <c r="M223" s="133"/>
      <c r="T223" s="49"/>
      <c r="AT223" s="13" t="s">
        <v>152</v>
      </c>
      <c r="AU223" s="13" t="s">
        <v>77</v>
      </c>
    </row>
    <row r="224" spans="2:65" s="1" customFormat="1" ht="16.5" customHeight="1">
      <c r="B224" s="28"/>
      <c r="C224" s="117" t="s">
        <v>310</v>
      </c>
      <c r="D224" s="117" t="s">
        <v>142</v>
      </c>
      <c r="E224" s="118" t="s">
        <v>636</v>
      </c>
      <c r="F224" s="119" t="s">
        <v>637</v>
      </c>
      <c r="G224" s="120" t="s">
        <v>551</v>
      </c>
      <c r="H224" s="121">
        <v>7.1999999999999995E-2</v>
      </c>
      <c r="I224" s="122"/>
      <c r="J224" s="123">
        <f>ROUND(I224*H224,2)</f>
        <v>0</v>
      </c>
      <c r="K224" s="119" t="s">
        <v>146</v>
      </c>
      <c r="L224" s="28"/>
      <c r="M224" s="124" t="s">
        <v>19</v>
      </c>
      <c r="N224" s="125" t="s">
        <v>40</v>
      </c>
      <c r="P224" s="126">
        <f>O224*H224</f>
        <v>0</v>
      </c>
      <c r="Q224" s="126">
        <v>0</v>
      </c>
      <c r="R224" s="126">
        <f>Q224*H224</f>
        <v>0</v>
      </c>
      <c r="S224" s="126">
        <v>0</v>
      </c>
      <c r="T224" s="127">
        <f>S224*H224</f>
        <v>0</v>
      </c>
      <c r="AR224" s="128" t="s">
        <v>147</v>
      </c>
      <c r="AT224" s="128" t="s">
        <v>142</v>
      </c>
      <c r="AU224" s="128" t="s">
        <v>77</v>
      </c>
      <c r="AY224" s="13" t="s">
        <v>141</v>
      </c>
      <c r="BE224" s="129">
        <f>IF(N224="základní",J224,0)</f>
        <v>0</v>
      </c>
      <c r="BF224" s="129">
        <f>IF(N224="snížená",J224,0)</f>
        <v>0</v>
      </c>
      <c r="BG224" s="129">
        <f>IF(N224="zákl. přenesená",J224,0)</f>
        <v>0</v>
      </c>
      <c r="BH224" s="129">
        <f>IF(N224="sníž. přenesená",J224,0)</f>
        <v>0</v>
      </c>
      <c r="BI224" s="129">
        <f>IF(N224="nulová",J224,0)</f>
        <v>0</v>
      </c>
      <c r="BJ224" s="13" t="s">
        <v>77</v>
      </c>
      <c r="BK224" s="129">
        <f>ROUND(I224*H224,2)</f>
        <v>0</v>
      </c>
      <c r="BL224" s="13" t="s">
        <v>147</v>
      </c>
      <c r="BM224" s="128" t="s">
        <v>421</v>
      </c>
    </row>
    <row r="225" spans="2:65" s="1" customFormat="1" ht="29.25">
      <c r="B225" s="28"/>
      <c r="D225" s="130" t="s">
        <v>148</v>
      </c>
      <c r="F225" s="131" t="s">
        <v>639</v>
      </c>
      <c r="I225" s="132"/>
      <c r="L225" s="28"/>
      <c r="M225" s="133"/>
      <c r="T225" s="49"/>
      <c r="AT225" s="13" t="s">
        <v>148</v>
      </c>
      <c r="AU225" s="13" t="s">
        <v>77</v>
      </c>
    </row>
    <row r="226" spans="2:65" s="1" customFormat="1" ht="39">
      <c r="B226" s="28"/>
      <c r="D226" s="130" t="s">
        <v>150</v>
      </c>
      <c r="F226" s="134" t="s">
        <v>640</v>
      </c>
      <c r="I226" s="132"/>
      <c r="L226" s="28"/>
      <c r="M226" s="133"/>
      <c r="T226" s="49"/>
      <c r="AT226" s="13" t="s">
        <v>150</v>
      </c>
      <c r="AU226" s="13" t="s">
        <v>77</v>
      </c>
    </row>
    <row r="227" spans="2:65" s="1" customFormat="1" ht="29.25">
      <c r="B227" s="28"/>
      <c r="D227" s="130" t="s">
        <v>152</v>
      </c>
      <c r="F227" s="134" t="s">
        <v>558</v>
      </c>
      <c r="I227" s="132"/>
      <c r="L227" s="28"/>
      <c r="M227" s="133"/>
      <c r="T227" s="49"/>
      <c r="AT227" s="13" t="s">
        <v>152</v>
      </c>
      <c r="AU227" s="13" t="s">
        <v>77</v>
      </c>
    </row>
    <row r="228" spans="2:65" s="1" customFormat="1" ht="16.5" customHeight="1">
      <c r="B228" s="28"/>
      <c r="C228" s="117" t="s">
        <v>387</v>
      </c>
      <c r="D228" s="117" t="s">
        <v>142</v>
      </c>
      <c r="E228" s="118" t="s">
        <v>647</v>
      </c>
      <c r="F228" s="119" t="s">
        <v>648</v>
      </c>
      <c r="G228" s="120" t="s">
        <v>551</v>
      </c>
      <c r="H228" s="121">
        <v>2.8000000000000001E-2</v>
      </c>
      <c r="I228" s="122"/>
      <c r="J228" s="123">
        <f>ROUND(I228*H228,2)</f>
        <v>0</v>
      </c>
      <c r="K228" s="119" t="s">
        <v>146</v>
      </c>
      <c r="L228" s="28"/>
      <c r="M228" s="124" t="s">
        <v>19</v>
      </c>
      <c r="N228" s="125" t="s">
        <v>40</v>
      </c>
      <c r="P228" s="126">
        <f>O228*H228</f>
        <v>0</v>
      </c>
      <c r="Q228" s="126">
        <v>0</v>
      </c>
      <c r="R228" s="126">
        <f>Q228*H228</f>
        <v>0</v>
      </c>
      <c r="S228" s="126">
        <v>0</v>
      </c>
      <c r="T228" s="127">
        <f>S228*H228</f>
        <v>0</v>
      </c>
      <c r="AR228" s="128" t="s">
        <v>147</v>
      </c>
      <c r="AT228" s="128" t="s">
        <v>142</v>
      </c>
      <c r="AU228" s="128" t="s">
        <v>77</v>
      </c>
      <c r="AY228" s="13" t="s">
        <v>141</v>
      </c>
      <c r="BE228" s="129">
        <f>IF(N228="základní",J228,0)</f>
        <v>0</v>
      </c>
      <c r="BF228" s="129">
        <f>IF(N228="snížená",J228,0)</f>
        <v>0</v>
      </c>
      <c r="BG228" s="129">
        <f>IF(N228="zákl. přenesená",J228,0)</f>
        <v>0</v>
      </c>
      <c r="BH228" s="129">
        <f>IF(N228="sníž. přenesená",J228,0)</f>
        <v>0</v>
      </c>
      <c r="BI228" s="129">
        <f>IF(N228="nulová",J228,0)</f>
        <v>0</v>
      </c>
      <c r="BJ228" s="13" t="s">
        <v>77</v>
      </c>
      <c r="BK228" s="129">
        <f>ROUND(I228*H228,2)</f>
        <v>0</v>
      </c>
      <c r="BL228" s="13" t="s">
        <v>147</v>
      </c>
      <c r="BM228" s="128" t="s">
        <v>425</v>
      </c>
    </row>
    <row r="229" spans="2:65" s="1" customFormat="1" ht="29.25">
      <c r="B229" s="28"/>
      <c r="D229" s="130" t="s">
        <v>148</v>
      </c>
      <c r="F229" s="131" t="s">
        <v>650</v>
      </c>
      <c r="I229" s="132"/>
      <c r="L229" s="28"/>
      <c r="M229" s="133"/>
      <c r="T229" s="49"/>
      <c r="AT229" s="13" t="s">
        <v>148</v>
      </c>
      <c r="AU229" s="13" t="s">
        <v>77</v>
      </c>
    </row>
    <row r="230" spans="2:65" s="1" customFormat="1" ht="39">
      <c r="B230" s="28"/>
      <c r="D230" s="130" t="s">
        <v>150</v>
      </c>
      <c r="F230" s="134" t="s">
        <v>640</v>
      </c>
      <c r="I230" s="132"/>
      <c r="L230" s="28"/>
      <c r="M230" s="133"/>
      <c r="T230" s="49"/>
      <c r="AT230" s="13" t="s">
        <v>150</v>
      </c>
      <c r="AU230" s="13" t="s">
        <v>77</v>
      </c>
    </row>
    <row r="231" spans="2:65" s="1" customFormat="1" ht="29.25">
      <c r="B231" s="28"/>
      <c r="D231" s="130" t="s">
        <v>152</v>
      </c>
      <c r="F231" s="134" t="s">
        <v>1199</v>
      </c>
      <c r="I231" s="132"/>
      <c r="L231" s="28"/>
      <c r="M231" s="133"/>
      <c r="T231" s="49"/>
      <c r="AT231" s="13" t="s">
        <v>152</v>
      </c>
      <c r="AU231" s="13" t="s">
        <v>77</v>
      </c>
    </row>
    <row r="232" spans="2:65" s="1" customFormat="1" ht="16.5" customHeight="1">
      <c r="B232" s="28"/>
      <c r="C232" s="117" t="s">
        <v>314</v>
      </c>
      <c r="D232" s="117" t="s">
        <v>142</v>
      </c>
      <c r="E232" s="118" t="s">
        <v>1203</v>
      </c>
      <c r="F232" s="119" t="s">
        <v>1204</v>
      </c>
      <c r="G232" s="120" t="s">
        <v>174</v>
      </c>
      <c r="H232" s="121">
        <v>43.75</v>
      </c>
      <c r="I232" s="122"/>
      <c r="J232" s="123">
        <f>ROUND(I232*H232,2)</f>
        <v>0</v>
      </c>
      <c r="K232" s="119" t="s">
        <v>19</v>
      </c>
      <c r="L232" s="28"/>
      <c r="M232" s="124" t="s">
        <v>19</v>
      </c>
      <c r="N232" s="125" t="s">
        <v>40</v>
      </c>
      <c r="P232" s="126">
        <f>O232*H232</f>
        <v>0</v>
      </c>
      <c r="Q232" s="126">
        <v>0</v>
      </c>
      <c r="R232" s="126">
        <f>Q232*H232</f>
        <v>0</v>
      </c>
      <c r="S232" s="126">
        <v>0</v>
      </c>
      <c r="T232" s="127">
        <f>S232*H232</f>
        <v>0</v>
      </c>
      <c r="AR232" s="128" t="s">
        <v>147</v>
      </c>
      <c r="AT232" s="128" t="s">
        <v>142</v>
      </c>
      <c r="AU232" s="128" t="s">
        <v>77</v>
      </c>
      <c r="AY232" s="13" t="s">
        <v>141</v>
      </c>
      <c r="BE232" s="129">
        <f>IF(N232="základní",J232,0)</f>
        <v>0</v>
      </c>
      <c r="BF232" s="129">
        <f>IF(N232="snížená",J232,0)</f>
        <v>0</v>
      </c>
      <c r="BG232" s="129">
        <f>IF(N232="zákl. přenesená",J232,0)</f>
        <v>0</v>
      </c>
      <c r="BH232" s="129">
        <f>IF(N232="sníž. přenesená",J232,0)</f>
        <v>0</v>
      </c>
      <c r="BI232" s="129">
        <f>IF(N232="nulová",J232,0)</f>
        <v>0</v>
      </c>
      <c r="BJ232" s="13" t="s">
        <v>77</v>
      </c>
      <c r="BK232" s="129">
        <f>ROUND(I232*H232,2)</f>
        <v>0</v>
      </c>
      <c r="BL232" s="13" t="s">
        <v>147</v>
      </c>
      <c r="BM232" s="128" t="s">
        <v>430</v>
      </c>
    </row>
    <row r="233" spans="2:65" s="1" customFormat="1" ht="11.25">
      <c r="B233" s="28"/>
      <c r="D233" s="130" t="s">
        <v>148</v>
      </c>
      <c r="F233" s="131" t="s">
        <v>1204</v>
      </c>
      <c r="I233" s="132"/>
      <c r="L233" s="28"/>
      <c r="M233" s="133"/>
      <c r="T233" s="49"/>
      <c r="AT233" s="13" t="s">
        <v>148</v>
      </c>
      <c r="AU233" s="13" t="s">
        <v>77</v>
      </c>
    </row>
    <row r="234" spans="2:65" s="1" customFormat="1" ht="29.25">
      <c r="B234" s="28"/>
      <c r="D234" s="130" t="s">
        <v>152</v>
      </c>
      <c r="F234" s="134" t="s">
        <v>1196</v>
      </c>
      <c r="I234" s="132"/>
      <c r="L234" s="28"/>
      <c r="M234" s="133"/>
      <c r="T234" s="49"/>
      <c r="AT234" s="13" t="s">
        <v>152</v>
      </c>
      <c r="AU234" s="13" t="s">
        <v>77</v>
      </c>
    </row>
    <row r="235" spans="2:65" s="1" customFormat="1" ht="16.5" customHeight="1">
      <c r="B235" s="28"/>
      <c r="C235" s="117" t="s">
        <v>394</v>
      </c>
      <c r="D235" s="117" t="s">
        <v>142</v>
      </c>
      <c r="E235" s="118" t="s">
        <v>1205</v>
      </c>
      <c r="F235" s="119" t="s">
        <v>1206</v>
      </c>
      <c r="G235" s="120" t="s">
        <v>174</v>
      </c>
      <c r="H235" s="121">
        <v>43.75</v>
      </c>
      <c r="I235" s="122"/>
      <c r="J235" s="123">
        <f>ROUND(I235*H235,2)</f>
        <v>0</v>
      </c>
      <c r="K235" s="119" t="s">
        <v>19</v>
      </c>
      <c r="L235" s="28"/>
      <c r="M235" s="124" t="s">
        <v>19</v>
      </c>
      <c r="N235" s="125" t="s">
        <v>40</v>
      </c>
      <c r="P235" s="126">
        <f>O235*H235</f>
        <v>0</v>
      </c>
      <c r="Q235" s="126">
        <v>0</v>
      </c>
      <c r="R235" s="126">
        <f>Q235*H235</f>
        <v>0</v>
      </c>
      <c r="S235" s="126">
        <v>0</v>
      </c>
      <c r="T235" s="127">
        <f>S235*H235</f>
        <v>0</v>
      </c>
      <c r="AR235" s="128" t="s">
        <v>147</v>
      </c>
      <c r="AT235" s="128" t="s">
        <v>142</v>
      </c>
      <c r="AU235" s="128" t="s">
        <v>77</v>
      </c>
      <c r="AY235" s="13" t="s">
        <v>141</v>
      </c>
      <c r="BE235" s="129">
        <f>IF(N235="základní",J235,0)</f>
        <v>0</v>
      </c>
      <c r="BF235" s="129">
        <f>IF(N235="snížená",J235,0)</f>
        <v>0</v>
      </c>
      <c r="BG235" s="129">
        <f>IF(N235="zákl. přenesená",J235,0)</f>
        <v>0</v>
      </c>
      <c r="BH235" s="129">
        <f>IF(N235="sníž. přenesená",J235,0)</f>
        <v>0</v>
      </c>
      <c r="BI235" s="129">
        <f>IF(N235="nulová",J235,0)</f>
        <v>0</v>
      </c>
      <c r="BJ235" s="13" t="s">
        <v>77</v>
      </c>
      <c r="BK235" s="129">
        <f>ROUND(I235*H235,2)</f>
        <v>0</v>
      </c>
      <c r="BL235" s="13" t="s">
        <v>147</v>
      </c>
      <c r="BM235" s="128" t="s">
        <v>596</v>
      </c>
    </row>
    <row r="236" spans="2:65" s="1" customFormat="1" ht="11.25">
      <c r="B236" s="28"/>
      <c r="D236" s="130" t="s">
        <v>148</v>
      </c>
      <c r="F236" s="131" t="s">
        <v>1206</v>
      </c>
      <c r="I236" s="132"/>
      <c r="L236" s="28"/>
      <c r="M236" s="133"/>
      <c r="T236" s="49"/>
      <c r="AT236" s="13" t="s">
        <v>148</v>
      </c>
      <c r="AU236" s="13" t="s">
        <v>77</v>
      </c>
    </row>
    <row r="237" spans="2:65" s="1" customFormat="1" ht="29.25">
      <c r="B237" s="28"/>
      <c r="D237" s="130" t="s">
        <v>152</v>
      </c>
      <c r="F237" s="134" t="s">
        <v>1196</v>
      </c>
      <c r="I237" s="132"/>
      <c r="L237" s="28"/>
      <c r="M237" s="133"/>
      <c r="T237" s="49"/>
      <c r="AT237" s="13" t="s">
        <v>152</v>
      </c>
      <c r="AU237" s="13" t="s">
        <v>77</v>
      </c>
    </row>
    <row r="238" spans="2:65" s="1" customFormat="1" ht="16.5" customHeight="1">
      <c r="B238" s="28"/>
      <c r="C238" s="117" t="s">
        <v>318</v>
      </c>
      <c r="D238" s="117" t="s">
        <v>142</v>
      </c>
      <c r="E238" s="118" t="s">
        <v>675</v>
      </c>
      <c r="F238" s="119" t="s">
        <v>676</v>
      </c>
      <c r="G238" s="120" t="s">
        <v>243</v>
      </c>
      <c r="H238" s="121">
        <v>66</v>
      </c>
      <c r="I238" s="122"/>
      <c r="J238" s="123">
        <f>ROUND(I238*H238,2)</f>
        <v>0</v>
      </c>
      <c r="K238" s="119" t="s">
        <v>146</v>
      </c>
      <c r="L238" s="28"/>
      <c r="M238" s="124" t="s">
        <v>19</v>
      </c>
      <c r="N238" s="125" t="s">
        <v>40</v>
      </c>
      <c r="P238" s="126">
        <f>O238*H238</f>
        <v>0</v>
      </c>
      <c r="Q238" s="126">
        <v>0</v>
      </c>
      <c r="R238" s="126">
        <f>Q238*H238</f>
        <v>0</v>
      </c>
      <c r="S238" s="126">
        <v>0</v>
      </c>
      <c r="T238" s="127">
        <f>S238*H238</f>
        <v>0</v>
      </c>
      <c r="AR238" s="128" t="s">
        <v>147</v>
      </c>
      <c r="AT238" s="128" t="s">
        <v>142</v>
      </c>
      <c r="AU238" s="128" t="s">
        <v>77</v>
      </c>
      <c r="AY238" s="13" t="s">
        <v>141</v>
      </c>
      <c r="BE238" s="129">
        <f>IF(N238="základní",J238,0)</f>
        <v>0</v>
      </c>
      <c r="BF238" s="129">
        <f>IF(N238="snížená",J238,0)</f>
        <v>0</v>
      </c>
      <c r="BG238" s="129">
        <f>IF(N238="zákl. přenesená",J238,0)</f>
        <v>0</v>
      </c>
      <c r="BH238" s="129">
        <f>IF(N238="sníž. přenesená",J238,0)</f>
        <v>0</v>
      </c>
      <c r="BI238" s="129">
        <f>IF(N238="nulová",J238,0)</f>
        <v>0</v>
      </c>
      <c r="BJ238" s="13" t="s">
        <v>77</v>
      </c>
      <c r="BK238" s="129">
        <f>ROUND(I238*H238,2)</f>
        <v>0</v>
      </c>
      <c r="BL238" s="13" t="s">
        <v>147</v>
      </c>
      <c r="BM238" s="128" t="s">
        <v>1096</v>
      </c>
    </row>
    <row r="239" spans="2:65" s="1" customFormat="1" ht="19.5">
      <c r="B239" s="28"/>
      <c r="D239" s="130" t="s">
        <v>148</v>
      </c>
      <c r="F239" s="131" t="s">
        <v>678</v>
      </c>
      <c r="I239" s="132"/>
      <c r="L239" s="28"/>
      <c r="M239" s="133"/>
      <c r="T239" s="49"/>
      <c r="AT239" s="13" t="s">
        <v>148</v>
      </c>
      <c r="AU239" s="13" t="s">
        <v>77</v>
      </c>
    </row>
    <row r="240" spans="2:65" s="1" customFormat="1" ht="19.5">
      <c r="B240" s="28"/>
      <c r="D240" s="130" t="s">
        <v>150</v>
      </c>
      <c r="F240" s="134" t="s">
        <v>679</v>
      </c>
      <c r="I240" s="132"/>
      <c r="L240" s="28"/>
      <c r="M240" s="133"/>
      <c r="T240" s="49"/>
      <c r="AT240" s="13" t="s">
        <v>150</v>
      </c>
      <c r="AU240" s="13" t="s">
        <v>77</v>
      </c>
    </row>
    <row r="241" spans="2:65" s="1" customFormat="1" ht="29.25">
      <c r="B241" s="28"/>
      <c r="D241" s="130" t="s">
        <v>152</v>
      </c>
      <c r="F241" s="134" t="s">
        <v>1207</v>
      </c>
      <c r="I241" s="132"/>
      <c r="L241" s="28"/>
      <c r="M241" s="133"/>
      <c r="T241" s="49"/>
      <c r="AT241" s="13" t="s">
        <v>152</v>
      </c>
      <c r="AU241" s="13" t="s">
        <v>77</v>
      </c>
    </row>
    <row r="242" spans="2:65" s="1" customFormat="1" ht="16.5" customHeight="1">
      <c r="B242" s="28"/>
      <c r="C242" s="117" t="s">
        <v>401</v>
      </c>
      <c r="D242" s="117" t="s">
        <v>142</v>
      </c>
      <c r="E242" s="118" t="s">
        <v>681</v>
      </c>
      <c r="F242" s="119" t="s">
        <v>682</v>
      </c>
      <c r="G242" s="120" t="s">
        <v>551</v>
      </c>
      <c r="H242" s="121">
        <v>0.65700000000000003</v>
      </c>
      <c r="I242" s="122"/>
      <c r="J242" s="123">
        <f>ROUND(I242*H242,2)</f>
        <v>0</v>
      </c>
      <c r="K242" s="119" t="s">
        <v>146</v>
      </c>
      <c r="L242" s="28"/>
      <c r="M242" s="124" t="s">
        <v>19</v>
      </c>
      <c r="N242" s="125" t="s">
        <v>40</v>
      </c>
      <c r="P242" s="126">
        <f>O242*H242</f>
        <v>0</v>
      </c>
      <c r="Q242" s="126">
        <v>0</v>
      </c>
      <c r="R242" s="126">
        <f>Q242*H242</f>
        <v>0</v>
      </c>
      <c r="S242" s="126">
        <v>0</v>
      </c>
      <c r="T242" s="127">
        <f>S242*H242</f>
        <v>0</v>
      </c>
      <c r="AR242" s="128" t="s">
        <v>147</v>
      </c>
      <c r="AT242" s="128" t="s">
        <v>142</v>
      </c>
      <c r="AU242" s="128" t="s">
        <v>77</v>
      </c>
      <c r="AY242" s="13" t="s">
        <v>141</v>
      </c>
      <c r="BE242" s="129">
        <f>IF(N242="základní",J242,0)</f>
        <v>0</v>
      </c>
      <c r="BF242" s="129">
        <f>IF(N242="snížená",J242,0)</f>
        <v>0</v>
      </c>
      <c r="BG242" s="129">
        <f>IF(N242="zákl. přenesená",J242,0)</f>
        <v>0</v>
      </c>
      <c r="BH242" s="129">
        <f>IF(N242="sníž. přenesená",J242,0)</f>
        <v>0</v>
      </c>
      <c r="BI242" s="129">
        <f>IF(N242="nulová",J242,0)</f>
        <v>0</v>
      </c>
      <c r="BJ242" s="13" t="s">
        <v>77</v>
      </c>
      <c r="BK242" s="129">
        <f>ROUND(I242*H242,2)</f>
        <v>0</v>
      </c>
      <c r="BL242" s="13" t="s">
        <v>147</v>
      </c>
      <c r="BM242" s="128" t="s">
        <v>607</v>
      </c>
    </row>
    <row r="243" spans="2:65" s="1" customFormat="1" ht="58.5">
      <c r="B243" s="28"/>
      <c r="D243" s="130" t="s">
        <v>148</v>
      </c>
      <c r="F243" s="131" t="s">
        <v>684</v>
      </c>
      <c r="I243" s="132"/>
      <c r="L243" s="28"/>
      <c r="M243" s="133"/>
      <c r="T243" s="49"/>
      <c r="AT243" s="13" t="s">
        <v>148</v>
      </c>
      <c r="AU243" s="13" t="s">
        <v>77</v>
      </c>
    </row>
    <row r="244" spans="2:65" s="1" customFormat="1" ht="68.25">
      <c r="B244" s="28"/>
      <c r="D244" s="130" t="s">
        <v>150</v>
      </c>
      <c r="F244" s="134" t="s">
        <v>685</v>
      </c>
      <c r="I244" s="132"/>
      <c r="L244" s="28"/>
      <c r="M244" s="133"/>
      <c r="T244" s="49"/>
      <c r="AT244" s="13" t="s">
        <v>150</v>
      </c>
      <c r="AU244" s="13" t="s">
        <v>77</v>
      </c>
    </row>
    <row r="245" spans="2:65" s="1" customFormat="1" ht="19.5">
      <c r="B245" s="28"/>
      <c r="D245" s="130" t="s">
        <v>152</v>
      </c>
      <c r="F245" s="134" t="s">
        <v>166</v>
      </c>
      <c r="I245" s="132"/>
      <c r="L245" s="28"/>
      <c r="M245" s="133"/>
      <c r="T245" s="49"/>
      <c r="AT245" s="13" t="s">
        <v>152</v>
      </c>
      <c r="AU245" s="13" t="s">
        <v>77</v>
      </c>
    </row>
    <row r="246" spans="2:65" s="1" customFormat="1" ht="16.5" customHeight="1">
      <c r="B246" s="28"/>
      <c r="C246" s="117" t="s">
        <v>322</v>
      </c>
      <c r="D246" s="117" t="s">
        <v>142</v>
      </c>
      <c r="E246" s="118" t="s">
        <v>699</v>
      </c>
      <c r="F246" s="119" t="s">
        <v>700</v>
      </c>
      <c r="G246" s="120" t="s">
        <v>174</v>
      </c>
      <c r="H246" s="121">
        <v>43.75</v>
      </c>
      <c r="I246" s="122"/>
      <c r="J246" s="123">
        <f>ROUND(I246*H246,2)</f>
        <v>0</v>
      </c>
      <c r="K246" s="119" t="s">
        <v>146</v>
      </c>
      <c r="L246" s="28"/>
      <c r="M246" s="124" t="s">
        <v>19</v>
      </c>
      <c r="N246" s="125" t="s">
        <v>40</v>
      </c>
      <c r="P246" s="126">
        <f>O246*H246</f>
        <v>0</v>
      </c>
      <c r="Q246" s="126">
        <v>0</v>
      </c>
      <c r="R246" s="126">
        <f>Q246*H246</f>
        <v>0</v>
      </c>
      <c r="S246" s="126">
        <v>0</v>
      </c>
      <c r="T246" s="127">
        <f>S246*H246</f>
        <v>0</v>
      </c>
      <c r="AR246" s="128" t="s">
        <v>147</v>
      </c>
      <c r="AT246" s="128" t="s">
        <v>142</v>
      </c>
      <c r="AU246" s="128" t="s">
        <v>77</v>
      </c>
      <c r="AY246" s="13" t="s">
        <v>141</v>
      </c>
      <c r="BE246" s="129">
        <f>IF(N246="základní",J246,0)</f>
        <v>0</v>
      </c>
      <c r="BF246" s="129">
        <f>IF(N246="snížená",J246,0)</f>
        <v>0</v>
      </c>
      <c r="BG246" s="129">
        <f>IF(N246="zákl. přenesená",J246,0)</f>
        <v>0</v>
      </c>
      <c r="BH246" s="129">
        <f>IF(N246="sníž. přenesená",J246,0)</f>
        <v>0</v>
      </c>
      <c r="BI246" s="129">
        <f>IF(N246="nulová",J246,0)</f>
        <v>0</v>
      </c>
      <c r="BJ246" s="13" t="s">
        <v>77</v>
      </c>
      <c r="BK246" s="129">
        <f>ROUND(I246*H246,2)</f>
        <v>0</v>
      </c>
      <c r="BL246" s="13" t="s">
        <v>147</v>
      </c>
      <c r="BM246" s="128" t="s">
        <v>446</v>
      </c>
    </row>
    <row r="247" spans="2:65" s="1" customFormat="1" ht="58.5">
      <c r="B247" s="28"/>
      <c r="D247" s="130" t="s">
        <v>148</v>
      </c>
      <c r="F247" s="131" t="s">
        <v>702</v>
      </c>
      <c r="I247" s="132"/>
      <c r="L247" s="28"/>
      <c r="M247" s="133"/>
      <c r="T247" s="49"/>
      <c r="AT247" s="13" t="s">
        <v>148</v>
      </c>
      <c r="AU247" s="13" t="s">
        <v>77</v>
      </c>
    </row>
    <row r="248" spans="2:65" s="1" customFormat="1" ht="68.25">
      <c r="B248" s="28"/>
      <c r="D248" s="130" t="s">
        <v>150</v>
      </c>
      <c r="F248" s="134" t="s">
        <v>697</v>
      </c>
      <c r="I248" s="132"/>
      <c r="L248" s="28"/>
      <c r="M248" s="133"/>
      <c r="T248" s="49"/>
      <c r="AT248" s="13" t="s">
        <v>150</v>
      </c>
      <c r="AU248" s="13" t="s">
        <v>77</v>
      </c>
    </row>
    <row r="249" spans="2:65" s="1" customFormat="1" ht="29.25">
      <c r="B249" s="28"/>
      <c r="D249" s="130" t="s">
        <v>152</v>
      </c>
      <c r="F249" s="134" t="s">
        <v>1202</v>
      </c>
      <c r="I249" s="132"/>
      <c r="L249" s="28"/>
      <c r="M249" s="133"/>
      <c r="T249" s="49"/>
      <c r="AT249" s="13" t="s">
        <v>152</v>
      </c>
      <c r="AU249" s="13" t="s">
        <v>77</v>
      </c>
    </row>
    <row r="250" spans="2:65" s="1" customFormat="1" ht="16.5" customHeight="1">
      <c r="B250" s="28"/>
      <c r="C250" s="117" t="s">
        <v>410</v>
      </c>
      <c r="D250" s="117" t="s">
        <v>142</v>
      </c>
      <c r="E250" s="118" t="s">
        <v>704</v>
      </c>
      <c r="F250" s="119" t="s">
        <v>705</v>
      </c>
      <c r="G250" s="120" t="s">
        <v>706</v>
      </c>
      <c r="H250" s="121">
        <v>34</v>
      </c>
      <c r="I250" s="122"/>
      <c r="J250" s="123">
        <f>ROUND(I250*H250,2)</f>
        <v>0</v>
      </c>
      <c r="K250" s="119" t="s">
        <v>146</v>
      </c>
      <c r="L250" s="28"/>
      <c r="M250" s="124" t="s">
        <v>19</v>
      </c>
      <c r="N250" s="125" t="s">
        <v>40</v>
      </c>
      <c r="P250" s="126">
        <f>O250*H250</f>
        <v>0</v>
      </c>
      <c r="Q250" s="126">
        <v>0</v>
      </c>
      <c r="R250" s="126">
        <f>Q250*H250</f>
        <v>0</v>
      </c>
      <c r="S250" s="126">
        <v>0</v>
      </c>
      <c r="T250" s="127">
        <f>S250*H250</f>
        <v>0</v>
      </c>
      <c r="AR250" s="128" t="s">
        <v>147</v>
      </c>
      <c r="AT250" s="128" t="s">
        <v>142</v>
      </c>
      <c r="AU250" s="128" t="s">
        <v>77</v>
      </c>
      <c r="AY250" s="13" t="s">
        <v>141</v>
      </c>
      <c r="BE250" s="129">
        <f>IF(N250="základní",J250,0)</f>
        <v>0</v>
      </c>
      <c r="BF250" s="129">
        <f>IF(N250="snížená",J250,0)</f>
        <v>0</v>
      </c>
      <c r="BG250" s="129">
        <f>IF(N250="zákl. přenesená",J250,0)</f>
        <v>0</v>
      </c>
      <c r="BH250" s="129">
        <f>IF(N250="sníž. přenesená",J250,0)</f>
        <v>0</v>
      </c>
      <c r="BI250" s="129">
        <f>IF(N250="nulová",J250,0)</f>
        <v>0</v>
      </c>
      <c r="BJ250" s="13" t="s">
        <v>77</v>
      </c>
      <c r="BK250" s="129">
        <f>ROUND(I250*H250,2)</f>
        <v>0</v>
      </c>
      <c r="BL250" s="13" t="s">
        <v>147</v>
      </c>
      <c r="BM250" s="128" t="s">
        <v>449</v>
      </c>
    </row>
    <row r="251" spans="2:65" s="1" customFormat="1" ht="39">
      <c r="B251" s="28"/>
      <c r="D251" s="130" t="s">
        <v>148</v>
      </c>
      <c r="F251" s="131" t="s">
        <v>708</v>
      </c>
      <c r="I251" s="132"/>
      <c r="L251" s="28"/>
      <c r="M251" s="133"/>
      <c r="T251" s="49"/>
      <c r="AT251" s="13" t="s">
        <v>148</v>
      </c>
      <c r="AU251" s="13" t="s">
        <v>77</v>
      </c>
    </row>
    <row r="252" spans="2:65" s="1" customFormat="1" ht="48.75">
      <c r="B252" s="28"/>
      <c r="D252" s="130" t="s">
        <v>150</v>
      </c>
      <c r="F252" s="134" t="s">
        <v>709</v>
      </c>
      <c r="I252" s="132"/>
      <c r="L252" s="28"/>
      <c r="M252" s="133"/>
      <c r="T252" s="49"/>
      <c r="AT252" s="13" t="s">
        <v>150</v>
      </c>
      <c r="AU252" s="13" t="s">
        <v>77</v>
      </c>
    </row>
    <row r="253" spans="2:65" s="1" customFormat="1" ht="29.25">
      <c r="B253" s="28"/>
      <c r="D253" s="130" t="s">
        <v>152</v>
      </c>
      <c r="F253" s="134" t="s">
        <v>1208</v>
      </c>
      <c r="I253" s="132"/>
      <c r="L253" s="28"/>
      <c r="M253" s="133"/>
      <c r="T253" s="49"/>
      <c r="AT253" s="13" t="s">
        <v>152</v>
      </c>
      <c r="AU253" s="13" t="s">
        <v>77</v>
      </c>
    </row>
    <row r="254" spans="2:65" s="1" customFormat="1" ht="16.5" customHeight="1">
      <c r="B254" s="28"/>
      <c r="C254" s="117" t="s">
        <v>326</v>
      </c>
      <c r="D254" s="117" t="s">
        <v>142</v>
      </c>
      <c r="E254" s="118" t="s">
        <v>711</v>
      </c>
      <c r="F254" s="119" t="s">
        <v>712</v>
      </c>
      <c r="G254" s="120" t="s">
        <v>706</v>
      </c>
      <c r="H254" s="121">
        <v>22</v>
      </c>
      <c r="I254" s="122"/>
      <c r="J254" s="123">
        <f>ROUND(I254*H254,2)</f>
        <v>0</v>
      </c>
      <c r="K254" s="119" t="s">
        <v>146</v>
      </c>
      <c r="L254" s="28"/>
      <c r="M254" s="124" t="s">
        <v>19</v>
      </c>
      <c r="N254" s="125" t="s">
        <v>40</v>
      </c>
      <c r="P254" s="126">
        <f>O254*H254</f>
        <v>0</v>
      </c>
      <c r="Q254" s="126">
        <v>0</v>
      </c>
      <c r="R254" s="126">
        <f>Q254*H254</f>
        <v>0</v>
      </c>
      <c r="S254" s="126">
        <v>0</v>
      </c>
      <c r="T254" s="127">
        <f>S254*H254</f>
        <v>0</v>
      </c>
      <c r="AR254" s="128" t="s">
        <v>147</v>
      </c>
      <c r="AT254" s="128" t="s">
        <v>142</v>
      </c>
      <c r="AU254" s="128" t="s">
        <v>77</v>
      </c>
      <c r="AY254" s="13" t="s">
        <v>141</v>
      </c>
      <c r="BE254" s="129">
        <f>IF(N254="základní",J254,0)</f>
        <v>0</v>
      </c>
      <c r="BF254" s="129">
        <f>IF(N254="snížená",J254,0)</f>
        <v>0</v>
      </c>
      <c r="BG254" s="129">
        <f>IF(N254="zákl. přenesená",J254,0)</f>
        <v>0</v>
      </c>
      <c r="BH254" s="129">
        <f>IF(N254="sníž. přenesená",J254,0)</f>
        <v>0</v>
      </c>
      <c r="BI254" s="129">
        <f>IF(N254="nulová",J254,0)</f>
        <v>0</v>
      </c>
      <c r="BJ254" s="13" t="s">
        <v>77</v>
      </c>
      <c r="BK254" s="129">
        <f>ROUND(I254*H254,2)</f>
        <v>0</v>
      </c>
      <c r="BL254" s="13" t="s">
        <v>147</v>
      </c>
      <c r="BM254" s="128" t="s">
        <v>621</v>
      </c>
    </row>
    <row r="255" spans="2:65" s="1" customFormat="1" ht="39">
      <c r="B255" s="28"/>
      <c r="D255" s="130" t="s">
        <v>148</v>
      </c>
      <c r="F255" s="131" t="s">
        <v>714</v>
      </c>
      <c r="I255" s="132"/>
      <c r="L255" s="28"/>
      <c r="M255" s="133"/>
      <c r="T255" s="49"/>
      <c r="AT255" s="13" t="s">
        <v>148</v>
      </c>
      <c r="AU255" s="13" t="s">
        <v>77</v>
      </c>
    </row>
    <row r="256" spans="2:65" s="1" customFormat="1" ht="39">
      <c r="B256" s="28"/>
      <c r="D256" s="130" t="s">
        <v>150</v>
      </c>
      <c r="F256" s="134" t="s">
        <v>715</v>
      </c>
      <c r="I256" s="132"/>
      <c r="L256" s="28"/>
      <c r="M256" s="133"/>
      <c r="T256" s="49"/>
      <c r="AT256" s="13" t="s">
        <v>150</v>
      </c>
      <c r="AU256" s="13" t="s">
        <v>77</v>
      </c>
    </row>
    <row r="257" spans="2:65" s="1" customFormat="1" ht="29.25">
      <c r="B257" s="28"/>
      <c r="D257" s="130" t="s">
        <v>152</v>
      </c>
      <c r="F257" s="134" t="s">
        <v>1209</v>
      </c>
      <c r="I257" s="132"/>
      <c r="L257" s="28"/>
      <c r="M257" s="133"/>
      <c r="T257" s="49"/>
      <c r="AT257" s="13" t="s">
        <v>152</v>
      </c>
      <c r="AU257" s="13" t="s">
        <v>77</v>
      </c>
    </row>
    <row r="258" spans="2:65" s="1" customFormat="1" ht="16.5" customHeight="1">
      <c r="B258" s="28"/>
      <c r="C258" s="117" t="s">
        <v>418</v>
      </c>
      <c r="D258" s="117" t="s">
        <v>142</v>
      </c>
      <c r="E258" s="118" t="s">
        <v>718</v>
      </c>
      <c r="F258" s="119" t="s">
        <v>719</v>
      </c>
      <c r="G258" s="120" t="s">
        <v>706</v>
      </c>
      <c r="H258" s="121">
        <v>2</v>
      </c>
      <c r="I258" s="122"/>
      <c r="J258" s="123">
        <f>ROUND(I258*H258,2)</f>
        <v>0</v>
      </c>
      <c r="K258" s="119" t="s">
        <v>146</v>
      </c>
      <c r="L258" s="28"/>
      <c r="M258" s="124" t="s">
        <v>19</v>
      </c>
      <c r="N258" s="125" t="s">
        <v>40</v>
      </c>
      <c r="P258" s="126">
        <f>O258*H258</f>
        <v>0</v>
      </c>
      <c r="Q258" s="126">
        <v>0</v>
      </c>
      <c r="R258" s="126">
        <f>Q258*H258</f>
        <v>0</v>
      </c>
      <c r="S258" s="126">
        <v>0</v>
      </c>
      <c r="T258" s="127">
        <f>S258*H258</f>
        <v>0</v>
      </c>
      <c r="AR258" s="128" t="s">
        <v>147</v>
      </c>
      <c r="AT258" s="128" t="s">
        <v>142</v>
      </c>
      <c r="AU258" s="128" t="s">
        <v>77</v>
      </c>
      <c r="AY258" s="13" t="s">
        <v>141</v>
      </c>
      <c r="BE258" s="129">
        <f>IF(N258="základní",J258,0)</f>
        <v>0</v>
      </c>
      <c r="BF258" s="129">
        <f>IF(N258="snížená",J258,0)</f>
        <v>0</v>
      </c>
      <c r="BG258" s="129">
        <f>IF(N258="zákl. přenesená",J258,0)</f>
        <v>0</v>
      </c>
      <c r="BH258" s="129">
        <f>IF(N258="sníž. přenesená",J258,0)</f>
        <v>0</v>
      </c>
      <c r="BI258" s="129">
        <f>IF(N258="nulová",J258,0)</f>
        <v>0</v>
      </c>
      <c r="BJ258" s="13" t="s">
        <v>77</v>
      </c>
      <c r="BK258" s="129">
        <f>ROUND(I258*H258,2)</f>
        <v>0</v>
      </c>
      <c r="BL258" s="13" t="s">
        <v>147</v>
      </c>
      <c r="BM258" s="128" t="s">
        <v>632</v>
      </c>
    </row>
    <row r="259" spans="2:65" s="1" customFormat="1" ht="39">
      <c r="B259" s="28"/>
      <c r="D259" s="130" t="s">
        <v>148</v>
      </c>
      <c r="F259" s="131" t="s">
        <v>721</v>
      </c>
      <c r="I259" s="132"/>
      <c r="L259" s="28"/>
      <c r="M259" s="133"/>
      <c r="T259" s="49"/>
      <c r="AT259" s="13" t="s">
        <v>148</v>
      </c>
      <c r="AU259" s="13" t="s">
        <v>77</v>
      </c>
    </row>
    <row r="260" spans="2:65" s="1" customFormat="1" ht="39">
      <c r="B260" s="28"/>
      <c r="D260" s="130" t="s">
        <v>150</v>
      </c>
      <c r="F260" s="134" t="s">
        <v>715</v>
      </c>
      <c r="I260" s="132"/>
      <c r="L260" s="28"/>
      <c r="M260" s="133"/>
      <c r="T260" s="49"/>
      <c r="AT260" s="13" t="s">
        <v>150</v>
      </c>
      <c r="AU260" s="13" t="s">
        <v>77</v>
      </c>
    </row>
    <row r="261" spans="2:65" s="1" customFormat="1" ht="29.25">
      <c r="B261" s="28"/>
      <c r="D261" s="130" t="s">
        <v>152</v>
      </c>
      <c r="F261" s="134" t="s">
        <v>722</v>
      </c>
      <c r="I261" s="132"/>
      <c r="L261" s="28"/>
      <c r="M261" s="133"/>
      <c r="T261" s="49"/>
      <c r="AT261" s="13" t="s">
        <v>152</v>
      </c>
      <c r="AU261" s="13" t="s">
        <v>77</v>
      </c>
    </row>
    <row r="262" spans="2:65" s="1" customFormat="1" ht="16.5" customHeight="1">
      <c r="B262" s="28"/>
      <c r="C262" s="117" t="s">
        <v>329</v>
      </c>
      <c r="D262" s="117" t="s">
        <v>142</v>
      </c>
      <c r="E262" s="118" t="s">
        <v>723</v>
      </c>
      <c r="F262" s="119" t="s">
        <v>724</v>
      </c>
      <c r="G262" s="120" t="s">
        <v>706</v>
      </c>
      <c r="H262" s="121">
        <v>20</v>
      </c>
      <c r="I262" s="122"/>
      <c r="J262" s="123">
        <f>ROUND(I262*H262,2)</f>
        <v>0</v>
      </c>
      <c r="K262" s="119" t="s">
        <v>146</v>
      </c>
      <c r="L262" s="28"/>
      <c r="M262" s="124" t="s">
        <v>19</v>
      </c>
      <c r="N262" s="125" t="s">
        <v>40</v>
      </c>
      <c r="P262" s="126">
        <f>O262*H262</f>
        <v>0</v>
      </c>
      <c r="Q262" s="126">
        <v>0</v>
      </c>
      <c r="R262" s="126">
        <f>Q262*H262</f>
        <v>0</v>
      </c>
      <c r="S262" s="126">
        <v>0</v>
      </c>
      <c r="T262" s="127">
        <f>S262*H262</f>
        <v>0</v>
      </c>
      <c r="AR262" s="128" t="s">
        <v>147</v>
      </c>
      <c r="AT262" s="128" t="s">
        <v>142</v>
      </c>
      <c r="AU262" s="128" t="s">
        <v>77</v>
      </c>
      <c r="AY262" s="13" t="s">
        <v>141</v>
      </c>
      <c r="BE262" s="129">
        <f>IF(N262="základní",J262,0)</f>
        <v>0</v>
      </c>
      <c r="BF262" s="129">
        <f>IF(N262="snížená",J262,0)</f>
        <v>0</v>
      </c>
      <c r="BG262" s="129">
        <f>IF(N262="zákl. přenesená",J262,0)</f>
        <v>0</v>
      </c>
      <c r="BH262" s="129">
        <f>IF(N262="sníž. přenesená",J262,0)</f>
        <v>0</v>
      </c>
      <c r="BI262" s="129">
        <f>IF(N262="nulová",J262,0)</f>
        <v>0</v>
      </c>
      <c r="BJ262" s="13" t="s">
        <v>77</v>
      </c>
      <c r="BK262" s="129">
        <f>ROUND(I262*H262,2)</f>
        <v>0</v>
      </c>
      <c r="BL262" s="13" t="s">
        <v>147</v>
      </c>
      <c r="BM262" s="128" t="s">
        <v>638</v>
      </c>
    </row>
    <row r="263" spans="2:65" s="1" customFormat="1" ht="29.25">
      <c r="B263" s="28"/>
      <c r="D263" s="130" t="s">
        <v>148</v>
      </c>
      <c r="F263" s="131" t="s">
        <v>726</v>
      </c>
      <c r="I263" s="132"/>
      <c r="L263" s="28"/>
      <c r="M263" s="133"/>
      <c r="T263" s="49"/>
      <c r="AT263" s="13" t="s">
        <v>148</v>
      </c>
      <c r="AU263" s="13" t="s">
        <v>77</v>
      </c>
    </row>
    <row r="264" spans="2:65" s="1" customFormat="1" ht="39">
      <c r="B264" s="28"/>
      <c r="D264" s="130" t="s">
        <v>150</v>
      </c>
      <c r="F264" s="134" t="s">
        <v>727</v>
      </c>
      <c r="I264" s="132"/>
      <c r="L264" s="28"/>
      <c r="M264" s="133"/>
      <c r="T264" s="49"/>
      <c r="AT264" s="13" t="s">
        <v>150</v>
      </c>
      <c r="AU264" s="13" t="s">
        <v>77</v>
      </c>
    </row>
    <row r="265" spans="2:65" s="1" customFormat="1" ht="19.5">
      <c r="B265" s="28"/>
      <c r="D265" s="130" t="s">
        <v>152</v>
      </c>
      <c r="F265" s="134" t="s">
        <v>166</v>
      </c>
      <c r="I265" s="132"/>
      <c r="L265" s="28"/>
      <c r="M265" s="133"/>
      <c r="T265" s="49"/>
      <c r="AT265" s="13" t="s">
        <v>152</v>
      </c>
      <c r="AU265" s="13" t="s">
        <v>77</v>
      </c>
    </row>
    <row r="266" spans="2:65" s="1" customFormat="1" ht="16.5" customHeight="1">
      <c r="B266" s="28"/>
      <c r="C266" s="117" t="s">
        <v>427</v>
      </c>
      <c r="D266" s="117" t="s">
        <v>142</v>
      </c>
      <c r="E266" s="118" t="s">
        <v>729</v>
      </c>
      <c r="F266" s="119" t="s">
        <v>730</v>
      </c>
      <c r="G266" s="120" t="s">
        <v>706</v>
      </c>
      <c r="H266" s="121">
        <v>6</v>
      </c>
      <c r="I266" s="122"/>
      <c r="J266" s="123">
        <f>ROUND(I266*H266,2)</f>
        <v>0</v>
      </c>
      <c r="K266" s="119" t="s">
        <v>146</v>
      </c>
      <c r="L266" s="28"/>
      <c r="M266" s="124" t="s">
        <v>19</v>
      </c>
      <c r="N266" s="125" t="s">
        <v>40</v>
      </c>
      <c r="P266" s="126">
        <f>O266*H266</f>
        <v>0</v>
      </c>
      <c r="Q266" s="126">
        <v>0</v>
      </c>
      <c r="R266" s="126">
        <f>Q266*H266</f>
        <v>0</v>
      </c>
      <c r="S266" s="126">
        <v>0</v>
      </c>
      <c r="T266" s="127">
        <f>S266*H266</f>
        <v>0</v>
      </c>
      <c r="AR266" s="128" t="s">
        <v>147</v>
      </c>
      <c r="AT266" s="128" t="s">
        <v>142</v>
      </c>
      <c r="AU266" s="128" t="s">
        <v>77</v>
      </c>
      <c r="AY266" s="13" t="s">
        <v>141</v>
      </c>
      <c r="BE266" s="129">
        <f>IF(N266="základní",J266,0)</f>
        <v>0</v>
      </c>
      <c r="BF266" s="129">
        <f>IF(N266="snížená",J266,0)</f>
        <v>0</v>
      </c>
      <c r="BG266" s="129">
        <f>IF(N266="zákl. přenesená",J266,0)</f>
        <v>0</v>
      </c>
      <c r="BH266" s="129">
        <f>IF(N266="sníž. přenesená",J266,0)</f>
        <v>0</v>
      </c>
      <c r="BI266" s="129">
        <f>IF(N266="nulová",J266,0)</f>
        <v>0</v>
      </c>
      <c r="BJ266" s="13" t="s">
        <v>77</v>
      </c>
      <c r="BK266" s="129">
        <f>ROUND(I266*H266,2)</f>
        <v>0</v>
      </c>
      <c r="BL266" s="13" t="s">
        <v>147</v>
      </c>
      <c r="BM266" s="128" t="s">
        <v>644</v>
      </c>
    </row>
    <row r="267" spans="2:65" s="1" customFormat="1" ht="29.25">
      <c r="B267" s="28"/>
      <c r="D267" s="130" t="s">
        <v>148</v>
      </c>
      <c r="F267" s="131" t="s">
        <v>732</v>
      </c>
      <c r="I267" s="132"/>
      <c r="L267" s="28"/>
      <c r="M267" s="133"/>
      <c r="T267" s="49"/>
      <c r="AT267" s="13" t="s">
        <v>148</v>
      </c>
      <c r="AU267" s="13" t="s">
        <v>77</v>
      </c>
    </row>
    <row r="268" spans="2:65" s="1" customFormat="1" ht="39">
      <c r="B268" s="28"/>
      <c r="D268" s="130" t="s">
        <v>150</v>
      </c>
      <c r="F268" s="134" t="s">
        <v>727</v>
      </c>
      <c r="I268" s="132"/>
      <c r="L268" s="28"/>
      <c r="M268" s="133"/>
      <c r="T268" s="49"/>
      <c r="AT268" s="13" t="s">
        <v>150</v>
      </c>
      <c r="AU268" s="13" t="s">
        <v>77</v>
      </c>
    </row>
    <row r="269" spans="2:65" s="1" customFormat="1" ht="19.5">
      <c r="B269" s="28"/>
      <c r="D269" s="130" t="s">
        <v>152</v>
      </c>
      <c r="F269" s="134" t="s">
        <v>166</v>
      </c>
      <c r="I269" s="132"/>
      <c r="L269" s="28"/>
      <c r="M269" s="133"/>
      <c r="T269" s="49"/>
      <c r="AT269" s="13" t="s">
        <v>152</v>
      </c>
      <c r="AU269" s="13" t="s">
        <v>77</v>
      </c>
    </row>
    <row r="270" spans="2:65" s="1" customFormat="1" ht="16.5" customHeight="1">
      <c r="B270" s="28"/>
      <c r="C270" s="117" t="s">
        <v>333</v>
      </c>
      <c r="D270" s="117" t="s">
        <v>142</v>
      </c>
      <c r="E270" s="118" t="s">
        <v>733</v>
      </c>
      <c r="F270" s="119" t="s">
        <v>734</v>
      </c>
      <c r="G270" s="120" t="s">
        <v>174</v>
      </c>
      <c r="H270" s="121">
        <v>657</v>
      </c>
      <c r="I270" s="122"/>
      <c r="J270" s="123">
        <f>ROUND(I270*H270,2)</f>
        <v>0</v>
      </c>
      <c r="K270" s="119" t="s">
        <v>146</v>
      </c>
      <c r="L270" s="28"/>
      <c r="M270" s="124" t="s">
        <v>19</v>
      </c>
      <c r="N270" s="125" t="s">
        <v>40</v>
      </c>
      <c r="P270" s="126">
        <f>O270*H270</f>
        <v>0</v>
      </c>
      <c r="Q270" s="126">
        <v>0</v>
      </c>
      <c r="R270" s="126">
        <f>Q270*H270</f>
        <v>0</v>
      </c>
      <c r="S270" s="126">
        <v>0</v>
      </c>
      <c r="T270" s="127">
        <f>S270*H270</f>
        <v>0</v>
      </c>
      <c r="AR270" s="128" t="s">
        <v>147</v>
      </c>
      <c r="AT270" s="128" t="s">
        <v>142</v>
      </c>
      <c r="AU270" s="128" t="s">
        <v>77</v>
      </c>
      <c r="AY270" s="13" t="s">
        <v>141</v>
      </c>
      <c r="BE270" s="129">
        <f>IF(N270="základní",J270,0)</f>
        <v>0</v>
      </c>
      <c r="BF270" s="129">
        <f>IF(N270="snížená",J270,0)</f>
        <v>0</v>
      </c>
      <c r="BG270" s="129">
        <f>IF(N270="zákl. přenesená",J270,0)</f>
        <v>0</v>
      </c>
      <c r="BH270" s="129">
        <f>IF(N270="sníž. přenesená",J270,0)</f>
        <v>0</v>
      </c>
      <c r="BI270" s="129">
        <f>IF(N270="nulová",J270,0)</f>
        <v>0</v>
      </c>
      <c r="BJ270" s="13" t="s">
        <v>77</v>
      </c>
      <c r="BK270" s="129">
        <f>ROUND(I270*H270,2)</f>
        <v>0</v>
      </c>
      <c r="BL270" s="13" t="s">
        <v>147</v>
      </c>
      <c r="BM270" s="128" t="s">
        <v>649</v>
      </c>
    </row>
    <row r="271" spans="2:65" s="1" customFormat="1" ht="29.25">
      <c r="B271" s="28"/>
      <c r="D271" s="130" t="s">
        <v>148</v>
      </c>
      <c r="F271" s="131" t="s">
        <v>736</v>
      </c>
      <c r="I271" s="132"/>
      <c r="L271" s="28"/>
      <c r="M271" s="133"/>
      <c r="T271" s="49"/>
      <c r="AT271" s="13" t="s">
        <v>148</v>
      </c>
      <c r="AU271" s="13" t="s">
        <v>77</v>
      </c>
    </row>
    <row r="272" spans="2:65" s="1" customFormat="1" ht="39">
      <c r="B272" s="28"/>
      <c r="D272" s="130" t="s">
        <v>150</v>
      </c>
      <c r="F272" s="134" t="s">
        <v>737</v>
      </c>
      <c r="I272" s="132"/>
      <c r="L272" s="28"/>
      <c r="M272" s="133"/>
      <c r="T272" s="49"/>
      <c r="AT272" s="13" t="s">
        <v>150</v>
      </c>
      <c r="AU272" s="13" t="s">
        <v>77</v>
      </c>
    </row>
    <row r="273" spans="2:65" s="1" customFormat="1" ht="19.5">
      <c r="B273" s="28"/>
      <c r="D273" s="130" t="s">
        <v>152</v>
      </c>
      <c r="F273" s="134" t="s">
        <v>166</v>
      </c>
      <c r="I273" s="132"/>
      <c r="L273" s="28"/>
      <c r="M273" s="133"/>
      <c r="T273" s="49"/>
      <c r="AT273" s="13" t="s">
        <v>152</v>
      </c>
      <c r="AU273" s="13" t="s">
        <v>77</v>
      </c>
    </row>
    <row r="274" spans="2:65" s="1" customFormat="1" ht="16.5" customHeight="1">
      <c r="B274" s="28"/>
      <c r="C274" s="117" t="s">
        <v>646</v>
      </c>
      <c r="D274" s="117" t="s">
        <v>142</v>
      </c>
      <c r="E274" s="118" t="s">
        <v>739</v>
      </c>
      <c r="F274" s="119" t="s">
        <v>740</v>
      </c>
      <c r="G274" s="120" t="s">
        <v>174</v>
      </c>
      <c r="H274" s="121">
        <v>657</v>
      </c>
      <c r="I274" s="122"/>
      <c r="J274" s="123">
        <f>ROUND(I274*H274,2)</f>
        <v>0</v>
      </c>
      <c r="K274" s="119" t="s">
        <v>146</v>
      </c>
      <c r="L274" s="28"/>
      <c r="M274" s="124" t="s">
        <v>19</v>
      </c>
      <c r="N274" s="125" t="s">
        <v>40</v>
      </c>
      <c r="P274" s="126">
        <f>O274*H274</f>
        <v>0</v>
      </c>
      <c r="Q274" s="126">
        <v>0</v>
      </c>
      <c r="R274" s="126">
        <f>Q274*H274</f>
        <v>0</v>
      </c>
      <c r="S274" s="126">
        <v>0</v>
      </c>
      <c r="T274" s="127">
        <f>S274*H274</f>
        <v>0</v>
      </c>
      <c r="AR274" s="128" t="s">
        <v>147</v>
      </c>
      <c r="AT274" s="128" t="s">
        <v>142</v>
      </c>
      <c r="AU274" s="128" t="s">
        <v>77</v>
      </c>
      <c r="AY274" s="13" t="s">
        <v>141</v>
      </c>
      <c r="BE274" s="129">
        <f>IF(N274="základní",J274,0)</f>
        <v>0</v>
      </c>
      <c r="BF274" s="129">
        <f>IF(N274="snížená",J274,0)</f>
        <v>0</v>
      </c>
      <c r="BG274" s="129">
        <f>IF(N274="zákl. přenesená",J274,0)</f>
        <v>0</v>
      </c>
      <c r="BH274" s="129">
        <f>IF(N274="sníž. přenesená",J274,0)</f>
        <v>0</v>
      </c>
      <c r="BI274" s="129">
        <f>IF(N274="nulová",J274,0)</f>
        <v>0</v>
      </c>
      <c r="BJ274" s="13" t="s">
        <v>77</v>
      </c>
      <c r="BK274" s="129">
        <f>ROUND(I274*H274,2)</f>
        <v>0</v>
      </c>
      <c r="BL274" s="13" t="s">
        <v>147</v>
      </c>
      <c r="BM274" s="128" t="s">
        <v>657</v>
      </c>
    </row>
    <row r="275" spans="2:65" s="1" customFormat="1" ht="29.25">
      <c r="B275" s="28"/>
      <c r="D275" s="130" t="s">
        <v>148</v>
      </c>
      <c r="F275" s="131" t="s">
        <v>742</v>
      </c>
      <c r="I275" s="132"/>
      <c r="L275" s="28"/>
      <c r="M275" s="133"/>
      <c r="T275" s="49"/>
      <c r="AT275" s="13" t="s">
        <v>148</v>
      </c>
      <c r="AU275" s="13" t="s">
        <v>77</v>
      </c>
    </row>
    <row r="276" spans="2:65" s="1" customFormat="1" ht="39">
      <c r="B276" s="28"/>
      <c r="D276" s="130" t="s">
        <v>150</v>
      </c>
      <c r="F276" s="134" t="s">
        <v>737</v>
      </c>
      <c r="I276" s="132"/>
      <c r="L276" s="28"/>
      <c r="M276" s="133"/>
      <c r="T276" s="49"/>
      <c r="AT276" s="13" t="s">
        <v>150</v>
      </c>
      <c r="AU276" s="13" t="s">
        <v>77</v>
      </c>
    </row>
    <row r="277" spans="2:65" s="1" customFormat="1" ht="19.5">
      <c r="B277" s="28"/>
      <c r="D277" s="130" t="s">
        <v>152</v>
      </c>
      <c r="F277" s="134" t="s">
        <v>166</v>
      </c>
      <c r="I277" s="132"/>
      <c r="L277" s="28"/>
      <c r="M277" s="133"/>
      <c r="T277" s="49"/>
      <c r="AT277" s="13" t="s">
        <v>152</v>
      </c>
      <c r="AU277" s="13" t="s">
        <v>77</v>
      </c>
    </row>
    <row r="278" spans="2:65" s="1" customFormat="1" ht="16.5" customHeight="1">
      <c r="B278" s="28"/>
      <c r="C278" s="117" t="s">
        <v>337</v>
      </c>
      <c r="D278" s="117" t="s">
        <v>142</v>
      </c>
      <c r="E278" s="118" t="s">
        <v>743</v>
      </c>
      <c r="F278" s="119" t="s">
        <v>744</v>
      </c>
      <c r="G278" s="120" t="s">
        <v>174</v>
      </c>
      <c r="H278" s="121">
        <v>43.75</v>
      </c>
      <c r="I278" s="122"/>
      <c r="J278" s="123">
        <f>ROUND(I278*H278,2)</f>
        <v>0</v>
      </c>
      <c r="K278" s="119" t="s">
        <v>146</v>
      </c>
      <c r="L278" s="28"/>
      <c r="M278" s="124" t="s">
        <v>19</v>
      </c>
      <c r="N278" s="125" t="s">
        <v>40</v>
      </c>
      <c r="P278" s="126">
        <f>O278*H278</f>
        <v>0</v>
      </c>
      <c r="Q278" s="126">
        <v>0</v>
      </c>
      <c r="R278" s="126">
        <f>Q278*H278</f>
        <v>0</v>
      </c>
      <c r="S278" s="126">
        <v>0</v>
      </c>
      <c r="T278" s="127">
        <f>S278*H278</f>
        <v>0</v>
      </c>
      <c r="AR278" s="128" t="s">
        <v>147</v>
      </c>
      <c r="AT278" s="128" t="s">
        <v>142</v>
      </c>
      <c r="AU278" s="128" t="s">
        <v>77</v>
      </c>
      <c r="AY278" s="13" t="s">
        <v>141</v>
      </c>
      <c r="BE278" s="129">
        <f>IF(N278="základní",J278,0)</f>
        <v>0</v>
      </c>
      <c r="BF278" s="129">
        <f>IF(N278="snížená",J278,0)</f>
        <v>0</v>
      </c>
      <c r="BG278" s="129">
        <f>IF(N278="zákl. přenesená",J278,0)</f>
        <v>0</v>
      </c>
      <c r="BH278" s="129">
        <f>IF(N278="sníž. přenesená",J278,0)</f>
        <v>0</v>
      </c>
      <c r="BI278" s="129">
        <f>IF(N278="nulová",J278,0)</f>
        <v>0</v>
      </c>
      <c r="BJ278" s="13" t="s">
        <v>77</v>
      </c>
      <c r="BK278" s="129">
        <f>ROUND(I278*H278,2)</f>
        <v>0</v>
      </c>
      <c r="BL278" s="13" t="s">
        <v>147</v>
      </c>
      <c r="BM278" s="128" t="s">
        <v>663</v>
      </c>
    </row>
    <row r="279" spans="2:65" s="1" customFormat="1" ht="19.5">
      <c r="B279" s="28"/>
      <c r="D279" s="130" t="s">
        <v>148</v>
      </c>
      <c r="F279" s="131" t="s">
        <v>746</v>
      </c>
      <c r="I279" s="132"/>
      <c r="L279" s="28"/>
      <c r="M279" s="133"/>
      <c r="T279" s="49"/>
      <c r="AT279" s="13" t="s">
        <v>148</v>
      </c>
      <c r="AU279" s="13" t="s">
        <v>77</v>
      </c>
    </row>
    <row r="280" spans="2:65" s="1" customFormat="1" ht="29.25">
      <c r="B280" s="28"/>
      <c r="D280" s="130" t="s">
        <v>150</v>
      </c>
      <c r="F280" s="134" t="s">
        <v>747</v>
      </c>
      <c r="I280" s="132"/>
      <c r="L280" s="28"/>
      <c r="M280" s="133"/>
      <c r="T280" s="49"/>
      <c r="AT280" s="13" t="s">
        <v>150</v>
      </c>
      <c r="AU280" s="13" t="s">
        <v>77</v>
      </c>
    </row>
    <row r="281" spans="2:65" s="1" customFormat="1" ht="29.25">
      <c r="B281" s="28"/>
      <c r="D281" s="130" t="s">
        <v>152</v>
      </c>
      <c r="F281" s="134" t="s">
        <v>1196</v>
      </c>
      <c r="I281" s="132"/>
      <c r="L281" s="28"/>
      <c r="M281" s="133"/>
      <c r="T281" s="49"/>
      <c r="AT281" s="13" t="s">
        <v>152</v>
      </c>
      <c r="AU281" s="13" t="s">
        <v>77</v>
      </c>
    </row>
    <row r="282" spans="2:65" s="1" customFormat="1" ht="16.5" customHeight="1">
      <c r="B282" s="28"/>
      <c r="C282" s="117" t="s">
        <v>445</v>
      </c>
      <c r="D282" s="117" t="s">
        <v>142</v>
      </c>
      <c r="E282" s="118" t="s">
        <v>750</v>
      </c>
      <c r="F282" s="119" t="s">
        <v>751</v>
      </c>
      <c r="G282" s="120" t="s">
        <v>174</v>
      </c>
      <c r="H282" s="121">
        <v>43.75</v>
      </c>
      <c r="I282" s="122"/>
      <c r="J282" s="123">
        <f>ROUND(I282*H282,2)</f>
        <v>0</v>
      </c>
      <c r="K282" s="119" t="s">
        <v>146</v>
      </c>
      <c r="L282" s="28"/>
      <c r="M282" s="124" t="s">
        <v>19</v>
      </c>
      <c r="N282" s="125" t="s">
        <v>40</v>
      </c>
      <c r="P282" s="126">
        <f>O282*H282</f>
        <v>0</v>
      </c>
      <c r="Q282" s="126">
        <v>0</v>
      </c>
      <c r="R282" s="126">
        <f>Q282*H282</f>
        <v>0</v>
      </c>
      <c r="S282" s="126">
        <v>0</v>
      </c>
      <c r="T282" s="127">
        <f>S282*H282</f>
        <v>0</v>
      </c>
      <c r="AR282" s="128" t="s">
        <v>147</v>
      </c>
      <c r="AT282" s="128" t="s">
        <v>142</v>
      </c>
      <c r="AU282" s="128" t="s">
        <v>77</v>
      </c>
      <c r="AY282" s="13" t="s">
        <v>141</v>
      </c>
      <c r="BE282" s="129">
        <f>IF(N282="základní",J282,0)</f>
        <v>0</v>
      </c>
      <c r="BF282" s="129">
        <f>IF(N282="snížená",J282,0)</f>
        <v>0</v>
      </c>
      <c r="BG282" s="129">
        <f>IF(N282="zákl. přenesená",J282,0)</f>
        <v>0</v>
      </c>
      <c r="BH282" s="129">
        <f>IF(N282="sníž. přenesená",J282,0)</f>
        <v>0</v>
      </c>
      <c r="BI282" s="129">
        <f>IF(N282="nulová",J282,0)</f>
        <v>0</v>
      </c>
      <c r="BJ282" s="13" t="s">
        <v>77</v>
      </c>
      <c r="BK282" s="129">
        <f>ROUND(I282*H282,2)</f>
        <v>0</v>
      </c>
      <c r="BL282" s="13" t="s">
        <v>147</v>
      </c>
      <c r="BM282" s="128" t="s">
        <v>668</v>
      </c>
    </row>
    <row r="283" spans="2:65" s="1" customFormat="1" ht="19.5">
      <c r="B283" s="28"/>
      <c r="D283" s="130" t="s">
        <v>148</v>
      </c>
      <c r="F283" s="131" t="s">
        <v>753</v>
      </c>
      <c r="I283" s="132"/>
      <c r="L283" s="28"/>
      <c r="M283" s="133"/>
      <c r="T283" s="49"/>
      <c r="AT283" s="13" t="s">
        <v>148</v>
      </c>
      <c r="AU283" s="13" t="s">
        <v>77</v>
      </c>
    </row>
    <row r="284" spans="2:65" s="1" customFormat="1" ht="29.25">
      <c r="B284" s="28"/>
      <c r="D284" s="130" t="s">
        <v>150</v>
      </c>
      <c r="F284" s="134" t="s">
        <v>747</v>
      </c>
      <c r="I284" s="132"/>
      <c r="L284" s="28"/>
      <c r="M284" s="133"/>
      <c r="T284" s="49"/>
      <c r="AT284" s="13" t="s">
        <v>150</v>
      </c>
      <c r="AU284" s="13" t="s">
        <v>77</v>
      </c>
    </row>
    <row r="285" spans="2:65" s="1" customFormat="1" ht="29.25">
      <c r="B285" s="28"/>
      <c r="D285" s="130" t="s">
        <v>152</v>
      </c>
      <c r="F285" s="134" t="s">
        <v>1196</v>
      </c>
      <c r="I285" s="132"/>
      <c r="L285" s="28"/>
      <c r="M285" s="133"/>
      <c r="T285" s="49"/>
      <c r="AT285" s="13" t="s">
        <v>152</v>
      </c>
      <c r="AU285" s="13" t="s">
        <v>77</v>
      </c>
    </row>
    <row r="286" spans="2:65" s="1" customFormat="1" ht="16.5" customHeight="1">
      <c r="B286" s="28"/>
      <c r="C286" s="117" t="s">
        <v>341</v>
      </c>
      <c r="D286" s="117" t="s">
        <v>142</v>
      </c>
      <c r="E286" s="118" t="s">
        <v>754</v>
      </c>
      <c r="F286" s="119" t="s">
        <v>755</v>
      </c>
      <c r="G286" s="120" t="s">
        <v>243</v>
      </c>
      <c r="H286" s="121">
        <v>1</v>
      </c>
      <c r="I286" s="122"/>
      <c r="J286" s="123">
        <f>ROUND(I286*H286,2)</f>
        <v>0</v>
      </c>
      <c r="K286" s="119" t="s">
        <v>146</v>
      </c>
      <c r="L286" s="28"/>
      <c r="M286" s="124" t="s">
        <v>19</v>
      </c>
      <c r="N286" s="125" t="s">
        <v>40</v>
      </c>
      <c r="P286" s="126">
        <f>O286*H286</f>
        <v>0</v>
      </c>
      <c r="Q286" s="126">
        <v>0</v>
      </c>
      <c r="R286" s="126">
        <f>Q286*H286</f>
        <v>0</v>
      </c>
      <c r="S286" s="126">
        <v>0</v>
      </c>
      <c r="T286" s="127">
        <f>S286*H286</f>
        <v>0</v>
      </c>
      <c r="AR286" s="128" t="s">
        <v>147</v>
      </c>
      <c r="AT286" s="128" t="s">
        <v>142</v>
      </c>
      <c r="AU286" s="128" t="s">
        <v>77</v>
      </c>
      <c r="AY286" s="13" t="s">
        <v>141</v>
      </c>
      <c r="BE286" s="129">
        <f>IF(N286="základní",J286,0)</f>
        <v>0</v>
      </c>
      <c r="BF286" s="129">
        <f>IF(N286="snížená",J286,0)</f>
        <v>0</v>
      </c>
      <c r="BG286" s="129">
        <f>IF(N286="zákl. přenesená",J286,0)</f>
        <v>0</v>
      </c>
      <c r="BH286" s="129">
        <f>IF(N286="sníž. přenesená",J286,0)</f>
        <v>0</v>
      </c>
      <c r="BI286" s="129">
        <f>IF(N286="nulová",J286,0)</f>
        <v>0</v>
      </c>
      <c r="BJ286" s="13" t="s">
        <v>77</v>
      </c>
      <c r="BK286" s="129">
        <f>ROUND(I286*H286,2)</f>
        <v>0</v>
      </c>
      <c r="BL286" s="13" t="s">
        <v>147</v>
      </c>
      <c r="BM286" s="128" t="s">
        <v>673</v>
      </c>
    </row>
    <row r="287" spans="2:65" s="1" customFormat="1" ht="19.5">
      <c r="B287" s="28"/>
      <c r="D287" s="130" t="s">
        <v>148</v>
      </c>
      <c r="F287" s="131" t="s">
        <v>757</v>
      </c>
      <c r="I287" s="132"/>
      <c r="L287" s="28"/>
      <c r="M287" s="133"/>
      <c r="T287" s="49"/>
      <c r="AT287" s="13" t="s">
        <v>148</v>
      </c>
      <c r="AU287" s="13" t="s">
        <v>77</v>
      </c>
    </row>
    <row r="288" spans="2:65" s="1" customFormat="1" ht="29.25">
      <c r="B288" s="28"/>
      <c r="D288" s="130" t="s">
        <v>150</v>
      </c>
      <c r="F288" s="134" t="s">
        <v>758</v>
      </c>
      <c r="I288" s="132"/>
      <c r="L288" s="28"/>
      <c r="M288" s="133"/>
      <c r="T288" s="49"/>
      <c r="AT288" s="13" t="s">
        <v>150</v>
      </c>
      <c r="AU288" s="13" t="s">
        <v>77</v>
      </c>
    </row>
    <row r="289" spans="2:65" s="1" customFormat="1" ht="19.5">
      <c r="B289" s="28"/>
      <c r="D289" s="130" t="s">
        <v>152</v>
      </c>
      <c r="F289" s="134" t="s">
        <v>166</v>
      </c>
      <c r="I289" s="132"/>
      <c r="L289" s="28"/>
      <c r="M289" s="133"/>
      <c r="T289" s="49"/>
      <c r="AT289" s="13" t="s">
        <v>152</v>
      </c>
      <c r="AU289" s="13" t="s">
        <v>77</v>
      </c>
    </row>
    <row r="290" spans="2:65" s="1" customFormat="1" ht="16.5" customHeight="1">
      <c r="B290" s="28"/>
      <c r="C290" s="117" t="s">
        <v>255</v>
      </c>
      <c r="D290" s="117" t="s">
        <v>142</v>
      </c>
      <c r="E290" s="118" t="s">
        <v>776</v>
      </c>
      <c r="F290" s="119" t="s">
        <v>777</v>
      </c>
      <c r="G290" s="120" t="s">
        <v>243</v>
      </c>
      <c r="H290" s="121">
        <v>1</v>
      </c>
      <c r="I290" s="122"/>
      <c r="J290" s="123">
        <f>ROUND(I290*H290,2)</f>
        <v>0</v>
      </c>
      <c r="K290" s="119" t="s">
        <v>146</v>
      </c>
      <c r="L290" s="28"/>
      <c r="M290" s="124" t="s">
        <v>19</v>
      </c>
      <c r="N290" s="125" t="s">
        <v>40</v>
      </c>
      <c r="P290" s="126">
        <f>O290*H290</f>
        <v>0</v>
      </c>
      <c r="Q290" s="126">
        <v>0</v>
      </c>
      <c r="R290" s="126">
        <f>Q290*H290</f>
        <v>0</v>
      </c>
      <c r="S290" s="126">
        <v>0</v>
      </c>
      <c r="T290" s="127">
        <f>S290*H290</f>
        <v>0</v>
      </c>
      <c r="AR290" s="128" t="s">
        <v>147</v>
      </c>
      <c r="AT290" s="128" t="s">
        <v>142</v>
      </c>
      <c r="AU290" s="128" t="s">
        <v>77</v>
      </c>
      <c r="AY290" s="13" t="s">
        <v>141</v>
      </c>
      <c r="BE290" s="129">
        <f>IF(N290="základní",J290,0)</f>
        <v>0</v>
      </c>
      <c r="BF290" s="129">
        <f>IF(N290="snížená",J290,0)</f>
        <v>0</v>
      </c>
      <c r="BG290" s="129">
        <f>IF(N290="zákl. přenesená",J290,0)</f>
        <v>0</v>
      </c>
      <c r="BH290" s="129">
        <f>IF(N290="sníž. přenesená",J290,0)</f>
        <v>0</v>
      </c>
      <c r="BI290" s="129">
        <f>IF(N290="nulová",J290,0)</f>
        <v>0</v>
      </c>
      <c r="BJ290" s="13" t="s">
        <v>77</v>
      </c>
      <c r="BK290" s="129">
        <f>ROUND(I290*H290,2)</f>
        <v>0</v>
      </c>
      <c r="BL290" s="13" t="s">
        <v>147</v>
      </c>
      <c r="BM290" s="128" t="s">
        <v>677</v>
      </c>
    </row>
    <row r="291" spans="2:65" s="1" customFormat="1" ht="19.5">
      <c r="B291" s="28"/>
      <c r="D291" s="130" t="s">
        <v>148</v>
      </c>
      <c r="F291" s="131" t="s">
        <v>779</v>
      </c>
      <c r="I291" s="132"/>
      <c r="L291" s="28"/>
      <c r="M291" s="133"/>
      <c r="T291" s="49"/>
      <c r="AT291" s="13" t="s">
        <v>148</v>
      </c>
      <c r="AU291" s="13" t="s">
        <v>77</v>
      </c>
    </row>
    <row r="292" spans="2:65" s="1" customFormat="1" ht="29.25">
      <c r="B292" s="28"/>
      <c r="D292" s="130" t="s">
        <v>150</v>
      </c>
      <c r="F292" s="134" t="s">
        <v>780</v>
      </c>
      <c r="I292" s="132"/>
      <c r="L292" s="28"/>
      <c r="M292" s="133"/>
      <c r="T292" s="49"/>
      <c r="AT292" s="13" t="s">
        <v>150</v>
      </c>
      <c r="AU292" s="13" t="s">
        <v>77</v>
      </c>
    </row>
    <row r="293" spans="2:65" s="1" customFormat="1" ht="19.5">
      <c r="B293" s="28"/>
      <c r="D293" s="130" t="s">
        <v>152</v>
      </c>
      <c r="F293" s="134" t="s">
        <v>166</v>
      </c>
      <c r="I293" s="132"/>
      <c r="L293" s="28"/>
      <c r="M293" s="133"/>
      <c r="T293" s="49"/>
      <c r="AT293" s="13" t="s">
        <v>152</v>
      </c>
      <c r="AU293" s="13" t="s">
        <v>77</v>
      </c>
    </row>
    <row r="294" spans="2:65" s="1" customFormat="1" ht="16.5" customHeight="1">
      <c r="B294" s="28"/>
      <c r="C294" s="117" t="s">
        <v>345</v>
      </c>
      <c r="D294" s="117" t="s">
        <v>142</v>
      </c>
      <c r="E294" s="118" t="s">
        <v>785</v>
      </c>
      <c r="F294" s="119" t="s">
        <v>786</v>
      </c>
      <c r="G294" s="120" t="s">
        <v>243</v>
      </c>
      <c r="H294" s="121">
        <v>2</v>
      </c>
      <c r="I294" s="122"/>
      <c r="J294" s="123">
        <f>ROUND(I294*H294,2)</f>
        <v>0</v>
      </c>
      <c r="K294" s="119" t="s">
        <v>19</v>
      </c>
      <c r="L294" s="28"/>
      <c r="M294" s="124" t="s">
        <v>19</v>
      </c>
      <c r="N294" s="125" t="s">
        <v>40</v>
      </c>
      <c r="P294" s="126">
        <f>O294*H294</f>
        <v>0</v>
      </c>
      <c r="Q294" s="126">
        <v>0</v>
      </c>
      <c r="R294" s="126">
        <f>Q294*H294</f>
        <v>0</v>
      </c>
      <c r="S294" s="126">
        <v>0</v>
      </c>
      <c r="T294" s="127">
        <f>S294*H294</f>
        <v>0</v>
      </c>
      <c r="AR294" s="128" t="s">
        <v>147</v>
      </c>
      <c r="AT294" s="128" t="s">
        <v>142</v>
      </c>
      <c r="AU294" s="128" t="s">
        <v>77</v>
      </c>
      <c r="AY294" s="13" t="s">
        <v>141</v>
      </c>
      <c r="BE294" s="129">
        <f>IF(N294="základní",J294,0)</f>
        <v>0</v>
      </c>
      <c r="BF294" s="129">
        <f>IF(N294="snížená",J294,0)</f>
        <v>0</v>
      </c>
      <c r="BG294" s="129">
        <f>IF(N294="zákl. přenesená",J294,0)</f>
        <v>0</v>
      </c>
      <c r="BH294" s="129">
        <f>IF(N294="sníž. přenesená",J294,0)</f>
        <v>0</v>
      </c>
      <c r="BI294" s="129">
        <f>IF(N294="nulová",J294,0)</f>
        <v>0</v>
      </c>
      <c r="BJ294" s="13" t="s">
        <v>77</v>
      </c>
      <c r="BK294" s="129">
        <f>ROUND(I294*H294,2)</f>
        <v>0</v>
      </c>
      <c r="BL294" s="13" t="s">
        <v>147</v>
      </c>
      <c r="BM294" s="128" t="s">
        <v>683</v>
      </c>
    </row>
    <row r="295" spans="2:65" s="1" customFormat="1" ht="11.25">
      <c r="B295" s="28"/>
      <c r="D295" s="130" t="s">
        <v>148</v>
      </c>
      <c r="F295" s="131" t="s">
        <v>786</v>
      </c>
      <c r="I295" s="132"/>
      <c r="L295" s="28"/>
      <c r="M295" s="133"/>
      <c r="T295" s="49"/>
      <c r="AT295" s="13" t="s">
        <v>148</v>
      </c>
      <c r="AU295" s="13" t="s">
        <v>77</v>
      </c>
    </row>
    <row r="296" spans="2:65" s="1" customFormat="1" ht="19.5">
      <c r="B296" s="28"/>
      <c r="D296" s="130" t="s">
        <v>152</v>
      </c>
      <c r="F296" s="134" t="s">
        <v>166</v>
      </c>
      <c r="I296" s="132"/>
      <c r="L296" s="28"/>
      <c r="M296" s="133"/>
      <c r="T296" s="49"/>
      <c r="AT296" s="13" t="s">
        <v>152</v>
      </c>
      <c r="AU296" s="13" t="s">
        <v>77</v>
      </c>
    </row>
    <row r="297" spans="2:65" s="1" customFormat="1" ht="16.5" customHeight="1">
      <c r="B297" s="28"/>
      <c r="C297" s="117" t="s">
        <v>435</v>
      </c>
      <c r="D297" s="117" t="s">
        <v>142</v>
      </c>
      <c r="E297" s="118" t="s">
        <v>791</v>
      </c>
      <c r="F297" s="119" t="s">
        <v>792</v>
      </c>
      <c r="G297" s="120" t="s">
        <v>253</v>
      </c>
      <c r="H297" s="121">
        <v>170</v>
      </c>
      <c r="I297" s="122"/>
      <c r="J297" s="123">
        <f>ROUND(I297*H297,2)</f>
        <v>0</v>
      </c>
      <c r="K297" s="119" t="s">
        <v>146</v>
      </c>
      <c r="L297" s="28"/>
      <c r="M297" s="124" t="s">
        <v>19</v>
      </c>
      <c r="N297" s="125" t="s">
        <v>40</v>
      </c>
      <c r="P297" s="126">
        <f>O297*H297</f>
        <v>0</v>
      </c>
      <c r="Q297" s="126">
        <v>0</v>
      </c>
      <c r="R297" s="126">
        <f>Q297*H297</f>
        <v>0</v>
      </c>
      <c r="S297" s="126">
        <v>0</v>
      </c>
      <c r="T297" s="127">
        <f>S297*H297</f>
        <v>0</v>
      </c>
      <c r="AR297" s="128" t="s">
        <v>147</v>
      </c>
      <c r="AT297" s="128" t="s">
        <v>142</v>
      </c>
      <c r="AU297" s="128" t="s">
        <v>77</v>
      </c>
      <c r="AY297" s="13" t="s">
        <v>141</v>
      </c>
      <c r="BE297" s="129">
        <f>IF(N297="základní",J297,0)</f>
        <v>0</v>
      </c>
      <c r="BF297" s="129">
        <f>IF(N297="snížená",J297,0)</f>
        <v>0</v>
      </c>
      <c r="BG297" s="129">
        <f>IF(N297="zákl. přenesená",J297,0)</f>
        <v>0</v>
      </c>
      <c r="BH297" s="129">
        <f>IF(N297="sníž. přenesená",J297,0)</f>
        <v>0</v>
      </c>
      <c r="BI297" s="129">
        <f>IF(N297="nulová",J297,0)</f>
        <v>0</v>
      </c>
      <c r="BJ297" s="13" t="s">
        <v>77</v>
      </c>
      <c r="BK297" s="129">
        <f>ROUND(I297*H297,2)</f>
        <v>0</v>
      </c>
      <c r="BL297" s="13" t="s">
        <v>147</v>
      </c>
      <c r="BM297" s="128" t="s">
        <v>689</v>
      </c>
    </row>
    <row r="298" spans="2:65" s="1" customFormat="1" ht="19.5">
      <c r="B298" s="28"/>
      <c r="D298" s="130" t="s">
        <v>148</v>
      </c>
      <c r="F298" s="131" t="s">
        <v>794</v>
      </c>
      <c r="I298" s="132"/>
      <c r="L298" s="28"/>
      <c r="M298" s="133"/>
      <c r="T298" s="49"/>
      <c r="AT298" s="13" t="s">
        <v>148</v>
      </c>
      <c r="AU298" s="13" t="s">
        <v>77</v>
      </c>
    </row>
    <row r="299" spans="2:65" s="1" customFormat="1" ht="19.5">
      <c r="B299" s="28"/>
      <c r="D299" s="130" t="s">
        <v>150</v>
      </c>
      <c r="F299" s="134" t="s">
        <v>795</v>
      </c>
      <c r="I299" s="132"/>
      <c r="L299" s="28"/>
      <c r="M299" s="133"/>
      <c r="T299" s="49"/>
      <c r="AT299" s="13" t="s">
        <v>150</v>
      </c>
      <c r="AU299" s="13" t="s">
        <v>77</v>
      </c>
    </row>
    <row r="300" spans="2:65" s="1" customFormat="1" ht="29.25">
      <c r="B300" s="28"/>
      <c r="D300" s="130" t="s">
        <v>152</v>
      </c>
      <c r="F300" s="134" t="s">
        <v>796</v>
      </c>
      <c r="I300" s="132"/>
      <c r="L300" s="28"/>
      <c r="M300" s="133"/>
      <c r="T300" s="49"/>
      <c r="AT300" s="13" t="s">
        <v>152</v>
      </c>
      <c r="AU300" s="13" t="s">
        <v>77</v>
      </c>
    </row>
    <row r="301" spans="2:65" s="1" customFormat="1" ht="16.5" customHeight="1">
      <c r="B301" s="28"/>
      <c r="C301" s="117" t="s">
        <v>349</v>
      </c>
      <c r="D301" s="117" t="s">
        <v>142</v>
      </c>
      <c r="E301" s="118" t="s">
        <v>804</v>
      </c>
      <c r="F301" s="119" t="s">
        <v>805</v>
      </c>
      <c r="G301" s="120" t="s">
        <v>258</v>
      </c>
      <c r="H301" s="121">
        <v>52.92</v>
      </c>
      <c r="I301" s="122"/>
      <c r="J301" s="123">
        <f>ROUND(I301*H301,2)</f>
        <v>0</v>
      </c>
      <c r="K301" s="119" t="s">
        <v>146</v>
      </c>
      <c r="L301" s="28"/>
      <c r="M301" s="124" t="s">
        <v>19</v>
      </c>
      <c r="N301" s="125" t="s">
        <v>40</v>
      </c>
      <c r="P301" s="126">
        <f>O301*H301</f>
        <v>0</v>
      </c>
      <c r="Q301" s="126">
        <v>0</v>
      </c>
      <c r="R301" s="126">
        <f>Q301*H301</f>
        <v>0</v>
      </c>
      <c r="S301" s="126">
        <v>0</v>
      </c>
      <c r="T301" s="127">
        <f>S301*H301</f>
        <v>0</v>
      </c>
      <c r="AR301" s="128" t="s">
        <v>147</v>
      </c>
      <c r="AT301" s="128" t="s">
        <v>142</v>
      </c>
      <c r="AU301" s="128" t="s">
        <v>77</v>
      </c>
      <c r="AY301" s="13" t="s">
        <v>141</v>
      </c>
      <c r="BE301" s="129">
        <f>IF(N301="základní",J301,0)</f>
        <v>0</v>
      </c>
      <c r="BF301" s="129">
        <f>IF(N301="snížená",J301,0)</f>
        <v>0</v>
      </c>
      <c r="BG301" s="129">
        <f>IF(N301="zákl. přenesená",J301,0)</f>
        <v>0</v>
      </c>
      <c r="BH301" s="129">
        <f>IF(N301="sníž. přenesená",J301,0)</f>
        <v>0</v>
      </c>
      <c r="BI301" s="129">
        <f>IF(N301="nulová",J301,0)</f>
        <v>0</v>
      </c>
      <c r="BJ301" s="13" t="s">
        <v>77</v>
      </c>
      <c r="BK301" s="129">
        <f>ROUND(I301*H301,2)</f>
        <v>0</v>
      </c>
      <c r="BL301" s="13" t="s">
        <v>147</v>
      </c>
      <c r="BM301" s="128" t="s">
        <v>695</v>
      </c>
    </row>
    <row r="302" spans="2:65" s="1" customFormat="1" ht="11.25">
      <c r="B302" s="28"/>
      <c r="D302" s="130" t="s">
        <v>148</v>
      </c>
      <c r="F302" s="131" t="s">
        <v>807</v>
      </c>
      <c r="I302" s="132"/>
      <c r="L302" s="28"/>
      <c r="M302" s="133"/>
      <c r="T302" s="49"/>
      <c r="AT302" s="13" t="s">
        <v>148</v>
      </c>
      <c r="AU302" s="13" t="s">
        <v>77</v>
      </c>
    </row>
    <row r="303" spans="2:65" s="1" customFormat="1" ht="19.5">
      <c r="B303" s="28"/>
      <c r="D303" s="130" t="s">
        <v>150</v>
      </c>
      <c r="F303" s="134" t="s">
        <v>802</v>
      </c>
      <c r="I303" s="132"/>
      <c r="L303" s="28"/>
      <c r="M303" s="133"/>
      <c r="T303" s="49"/>
      <c r="AT303" s="13" t="s">
        <v>150</v>
      </c>
      <c r="AU303" s="13" t="s">
        <v>77</v>
      </c>
    </row>
    <row r="304" spans="2:65" s="1" customFormat="1" ht="29.25">
      <c r="B304" s="28"/>
      <c r="D304" s="130" t="s">
        <v>152</v>
      </c>
      <c r="F304" s="134" t="s">
        <v>808</v>
      </c>
      <c r="I304" s="132"/>
      <c r="L304" s="28"/>
      <c r="M304" s="133"/>
      <c r="T304" s="49"/>
      <c r="AT304" s="13" t="s">
        <v>152</v>
      </c>
      <c r="AU304" s="13" t="s">
        <v>77</v>
      </c>
    </row>
    <row r="305" spans="2:65" s="1" customFormat="1" ht="16.5" customHeight="1">
      <c r="B305" s="28"/>
      <c r="C305" s="117" t="s">
        <v>692</v>
      </c>
      <c r="D305" s="117" t="s">
        <v>142</v>
      </c>
      <c r="E305" s="118" t="s">
        <v>810</v>
      </c>
      <c r="F305" s="119" t="s">
        <v>811</v>
      </c>
      <c r="G305" s="120" t="s">
        <v>258</v>
      </c>
      <c r="H305" s="121">
        <v>31.5</v>
      </c>
      <c r="I305" s="122"/>
      <c r="J305" s="123">
        <f>ROUND(I305*H305,2)</f>
        <v>0</v>
      </c>
      <c r="K305" s="119" t="s">
        <v>146</v>
      </c>
      <c r="L305" s="28"/>
      <c r="M305" s="124" t="s">
        <v>19</v>
      </c>
      <c r="N305" s="125" t="s">
        <v>40</v>
      </c>
      <c r="P305" s="126">
        <f>O305*H305</f>
        <v>0</v>
      </c>
      <c r="Q305" s="126">
        <v>0</v>
      </c>
      <c r="R305" s="126">
        <f>Q305*H305</f>
        <v>0</v>
      </c>
      <c r="S305" s="126">
        <v>0</v>
      </c>
      <c r="T305" s="127">
        <f>S305*H305</f>
        <v>0</v>
      </c>
      <c r="AR305" s="128" t="s">
        <v>147</v>
      </c>
      <c r="AT305" s="128" t="s">
        <v>142</v>
      </c>
      <c r="AU305" s="128" t="s">
        <v>77</v>
      </c>
      <c r="AY305" s="13" t="s">
        <v>141</v>
      </c>
      <c r="BE305" s="129">
        <f>IF(N305="základní",J305,0)</f>
        <v>0</v>
      </c>
      <c r="BF305" s="129">
        <f>IF(N305="snížená",J305,0)</f>
        <v>0</v>
      </c>
      <c r="BG305" s="129">
        <f>IF(N305="zákl. přenesená",J305,0)</f>
        <v>0</v>
      </c>
      <c r="BH305" s="129">
        <f>IF(N305="sníž. přenesená",J305,0)</f>
        <v>0</v>
      </c>
      <c r="BI305" s="129">
        <f>IF(N305="nulová",J305,0)</f>
        <v>0</v>
      </c>
      <c r="BJ305" s="13" t="s">
        <v>77</v>
      </c>
      <c r="BK305" s="129">
        <f>ROUND(I305*H305,2)</f>
        <v>0</v>
      </c>
      <c r="BL305" s="13" t="s">
        <v>147</v>
      </c>
      <c r="BM305" s="128" t="s">
        <v>701</v>
      </c>
    </row>
    <row r="306" spans="2:65" s="1" customFormat="1" ht="19.5">
      <c r="B306" s="28"/>
      <c r="D306" s="130" t="s">
        <v>148</v>
      </c>
      <c r="F306" s="131" t="s">
        <v>813</v>
      </c>
      <c r="I306" s="132"/>
      <c r="L306" s="28"/>
      <c r="M306" s="133"/>
      <c r="T306" s="49"/>
      <c r="AT306" s="13" t="s">
        <v>148</v>
      </c>
      <c r="AU306" s="13" t="s">
        <v>77</v>
      </c>
    </row>
    <row r="307" spans="2:65" s="1" customFormat="1" ht="29.25">
      <c r="B307" s="28"/>
      <c r="D307" s="130" t="s">
        <v>150</v>
      </c>
      <c r="F307" s="134" t="s">
        <v>814</v>
      </c>
      <c r="I307" s="132"/>
      <c r="L307" s="28"/>
      <c r="M307" s="133"/>
      <c r="T307" s="49"/>
      <c r="AT307" s="13" t="s">
        <v>150</v>
      </c>
      <c r="AU307" s="13" t="s">
        <v>77</v>
      </c>
    </row>
    <row r="308" spans="2:65" s="1" customFormat="1" ht="29.25">
      <c r="B308" s="28"/>
      <c r="D308" s="130" t="s">
        <v>152</v>
      </c>
      <c r="F308" s="134" t="s">
        <v>1196</v>
      </c>
      <c r="I308" s="132"/>
      <c r="L308" s="28"/>
      <c r="M308" s="133"/>
      <c r="T308" s="49"/>
      <c r="AT308" s="13" t="s">
        <v>152</v>
      </c>
      <c r="AU308" s="13" t="s">
        <v>77</v>
      </c>
    </row>
    <row r="309" spans="2:65" s="1" customFormat="1" ht="16.5" customHeight="1">
      <c r="B309" s="28"/>
      <c r="C309" s="117" t="s">
        <v>353</v>
      </c>
      <c r="D309" s="117" t="s">
        <v>142</v>
      </c>
      <c r="E309" s="118" t="s">
        <v>823</v>
      </c>
      <c r="F309" s="119" t="s">
        <v>824</v>
      </c>
      <c r="G309" s="120" t="s">
        <v>243</v>
      </c>
      <c r="H309" s="121">
        <v>1</v>
      </c>
      <c r="I309" s="122"/>
      <c r="J309" s="123">
        <f>ROUND(I309*H309,2)</f>
        <v>0</v>
      </c>
      <c r="K309" s="119" t="s">
        <v>19</v>
      </c>
      <c r="L309" s="28"/>
      <c r="M309" s="124" t="s">
        <v>19</v>
      </c>
      <c r="N309" s="125" t="s">
        <v>40</v>
      </c>
      <c r="P309" s="126">
        <f>O309*H309</f>
        <v>0</v>
      </c>
      <c r="Q309" s="126">
        <v>0</v>
      </c>
      <c r="R309" s="126">
        <f>Q309*H309</f>
        <v>0</v>
      </c>
      <c r="S309" s="126">
        <v>0</v>
      </c>
      <c r="T309" s="127">
        <f>S309*H309</f>
        <v>0</v>
      </c>
      <c r="AR309" s="128" t="s">
        <v>147</v>
      </c>
      <c r="AT309" s="128" t="s">
        <v>142</v>
      </c>
      <c r="AU309" s="128" t="s">
        <v>77</v>
      </c>
      <c r="AY309" s="13" t="s">
        <v>141</v>
      </c>
      <c r="BE309" s="129">
        <f>IF(N309="základní",J309,0)</f>
        <v>0</v>
      </c>
      <c r="BF309" s="129">
        <f>IF(N309="snížená",J309,0)</f>
        <v>0</v>
      </c>
      <c r="BG309" s="129">
        <f>IF(N309="zákl. přenesená",J309,0)</f>
        <v>0</v>
      </c>
      <c r="BH309" s="129">
        <f>IF(N309="sníž. přenesená",J309,0)</f>
        <v>0</v>
      </c>
      <c r="BI309" s="129">
        <f>IF(N309="nulová",J309,0)</f>
        <v>0</v>
      </c>
      <c r="BJ309" s="13" t="s">
        <v>77</v>
      </c>
      <c r="BK309" s="129">
        <f>ROUND(I309*H309,2)</f>
        <v>0</v>
      </c>
      <c r="BL309" s="13" t="s">
        <v>147</v>
      </c>
      <c r="BM309" s="128" t="s">
        <v>707</v>
      </c>
    </row>
    <row r="310" spans="2:65" s="1" customFormat="1" ht="11.25">
      <c r="B310" s="28"/>
      <c r="D310" s="130" t="s">
        <v>148</v>
      </c>
      <c r="F310" s="131" t="s">
        <v>824</v>
      </c>
      <c r="I310" s="132"/>
      <c r="L310" s="28"/>
      <c r="M310" s="133"/>
      <c r="T310" s="49"/>
      <c r="AT310" s="13" t="s">
        <v>148</v>
      </c>
      <c r="AU310" s="13" t="s">
        <v>77</v>
      </c>
    </row>
    <row r="311" spans="2:65" s="1" customFormat="1" ht="29.25">
      <c r="B311" s="28"/>
      <c r="D311" s="130" t="s">
        <v>152</v>
      </c>
      <c r="F311" s="134" t="s">
        <v>826</v>
      </c>
      <c r="I311" s="132"/>
      <c r="L311" s="28"/>
      <c r="M311" s="133"/>
      <c r="T311" s="49"/>
      <c r="AT311" s="13" t="s">
        <v>152</v>
      </c>
      <c r="AU311" s="13" t="s">
        <v>77</v>
      </c>
    </row>
    <row r="312" spans="2:65" s="1" customFormat="1" ht="16.5" customHeight="1">
      <c r="B312" s="28"/>
      <c r="C312" s="117" t="s">
        <v>703</v>
      </c>
      <c r="D312" s="117" t="s">
        <v>142</v>
      </c>
      <c r="E312" s="118" t="s">
        <v>827</v>
      </c>
      <c r="F312" s="119" t="s">
        <v>828</v>
      </c>
      <c r="G312" s="120" t="s">
        <v>243</v>
      </c>
      <c r="H312" s="121">
        <v>1</v>
      </c>
      <c r="I312" s="122"/>
      <c r="J312" s="123">
        <f>ROUND(I312*H312,2)</f>
        <v>0</v>
      </c>
      <c r="K312" s="119" t="s">
        <v>19</v>
      </c>
      <c r="L312" s="28"/>
      <c r="M312" s="124" t="s">
        <v>19</v>
      </c>
      <c r="N312" s="125" t="s">
        <v>40</v>
      </c>
      <c r="P312" s="126">
        <f>O312*H312</f>
        <v>0</v>
      </c>
      <c r="Q312" s="126">
        <v>0</v>
      </c>
      <c r="R312" s="126">
        <f>Q312*H312</f>
        <v>0</v>
      </c>
      <c r="S312" s="126">
        <v>0</v>
      </c>
      <c r="T312" s="127">
        <f>S312*H312</f>
        <v>0</v>
      </c>
      <c r="AR312" s="128" t="s">
        <v>147</v>
      </c>
      <c r="AT312" s="128" t="s">
        <v>142</v>
      </c>
      <c r="AU312" s="128" t="s">
        <v>77</v>
      </c>
      <c r="AY312" s="13" t="s">
        <v>141</v>
      </c>
      <c r="BE312" s="129">
        <f>IF(N312="základní",J312,0)</f>
        <v>0</v>
      </c>
      <c r="BF312" s="129">
        <f>IF(N312="snížená",J312,0)</f>
        <v>0</v>
      </c>
      <c r="BG312" s="129">
        <f>IF(N312="zákl. přenesená",J312,0)</f>
        <v>0</v>
      </c>
      <c r="BH312" s="129">
        <f>IF(N312="sníž. přenesená",J312,0)</f>
        <v>0</v>
      </c>
      <c r="BI312" s="129">
        <f>IF(N312="nulová",J312,0)</f>
        <v>0</v>
      </c>
      <c r="BJ312" s="13" t="s">
        <v>77</v>
      </c>
      <c r="BK312" s="129">
        <f>ROUND(I312*H312,2)</f>
        <v>0</v>
      </c>
      <c r="BL312" s="13" t="s">
        <v>147</v>
      </c>
      <c r="BM312" s="128" t="s">
        <v>713</v>
      </c>
    </row>
    <row r="313" spans="2:65" s="1" customFormat="1" ht="11.25">
      <c r="B313" s="28"/>
      <c r="D313" s="130" t="s">
        <v>148</v>
      </c>
      <c r="F313" s="131" t="s">
        <v>828</v>
      </c>
      <c r="I313" s="132"/>
      <c r="L313" s="28"/>
      <c r="M313" s="133"/>
      <c r="T313" s="49"/>
      <c r="AT313" s="13" t="s">
        <v>148</v>
      </c>
      <c r="AU313" s="13" t="s">
        <v>77</v>
      </c>
    </row>
    <row r="314" spans="2:65" s="1" customFormat="1" ht="29.25">
      <c r="B314" s="28"/>
      <c r="D314" s="130" t="s">
        <v>152</v>
      </c>
      <c r="F314" s="134" t="s">
        <v>826</v>
      </c>
      <c r="I314" s="132"/>
      <c r="L314" s="28"/>
      <c r="M314" s="133"/>
      <c r="T314" s="49"/>
      <c r="AT314" s="13" t="s">
        <v>152</v>
      </c>
      <c r="AU314" s="13" t="s">
        <v>77</v>
      </c>
    </row>
    <row r="315" spans="2:65" s="1" customFormat="1" ht="16.5" customHeight="1">
      <c r="B315" s="28"/>
      <c r="C315" s="117" t="s">
        <v>358</v>
      </c>
      <c r="D315" s="117" t="s">
        <v>142</v>
      </c>
      <c r="E315" s="118" t="s">
        <v>831</v>
      </c>
      <c r="F315" s="119" t="s">
        <v>832</v>
      </c>
      <c r="G315" s="120" t="s">
        <v>243</v>
      </c>
      <c r="H315" s="121">
        <v>2</v>
      </c>
      <c r="I315" s="122"/>
      <c r="J315" s="123">
        <f>ROUND(I315*H315,2)</f>
        <v>0</v>
      </c>
      <c r="K315" s="119" t="s">
        <v>19</v>
      </c>
      <c r="L315" s="28"/>
      <c r="M315" s="124" t="s">
        <v>19</v>
      </c>
      <c r="N315" s="125" t="s">
        <v>40</v>
      </c>
      <c r="P315" s="126">
        <f>O315*H315</f>
        <v>0</v>
      </c>
      <c r="Q315" s="126">
        <v>0</v>
      </c>
      <c r="R315" s="126">
        <f>Q315*H315</f>
        <v>0</v>
      </c>
      <c r="S315" s="126">
        <v>0</v>
      </c>
      <c r="T315" s="127">
        <f>S315*H315</f>
        <v>0</v>
      </c>
      <c r="AR315" s="128" t="s">
        <v>147</v>
      </c>
      <c r="AT315" s="128" t="s">
        <v>142</v>
      </c>
      <c r="AU315" s="128" t="s">
        <v>77</v>
      </c>
      <c r="AY315" s="13" t="s">
        <v>141</v>
      </c>
      <c r="BE315" s="129">
        <f>IF(N315="základní",J315,0)</f>
        <v>0</v>
      </c>
      <c r="BF315" s="129">
        <f>IF(N315="snížená",J315,0)</f>
        <v>0</v>
      </c>
      <c r="BG315" s="129">
        <f>IF(N315="zákl. přenesená",J315,0)</f>
        <v>0</v>
      </c>
      <c r="BH315" s="129">
        <f>IF(N315="sníž. přenesená",J315,0)</f>
        <v>0</v>
      </c>
      <c r="BI315" s="129">
        <f>IF(N315="nulová",J315,0)</f>
        <v>0</v>
      </c>
      <c r="BJ315" s="13" t="s">
        <v>77</v>
      </c>
      <c r="BK315" s="129">
        <f>ROUND(I315*H315,2)</f>
        <v>0</v>
      </c>
      <c r="BL315" s="13" t="s">
        <v>147</v>
      </c>
      <c r="BM315" s="128" t="s">
        <v>720</v>
      </c>
    </row>
    <row r="316" spans="2:65" s="1" customFormat="1" ht="11.25">
      <c r="B316" s="28"/>
      <c r="D316" s="130" t="s">
        <v>148</v>
      </c>
      <c r="F316" s="131" t="s">
        <v>832</v>
      </c>
      <c r="I316" s="132"/>
      <c r="L316" s="28"/>
      <c r="M316" s="133"/>
      <c r="T316" s="49"/>
      <c r="AT316" s="13" t="s">
        <v>148</v>
      </c>
      <c r="AU316" s="13" t="s">
        <v>77</v>
      </c>
    </row>
    <row r="317" spans="2:65" s="1" customFormat="1" ht="29.25">
      <c r="B317" s="28"/>
      <c r="D317" s="130" t="s">
        <v>152</v>
      </c>
      <c r="F317" s="134" t="s">
        <v>1196</v>
      </c>
      <c r="I317" s="132"/>
      <c r="L317" s="28"/>
      <c r="M317" s="133"/>
      <c r="T317" s="49"/>
      <c r="AT317" s="13" t="s">
        <v>152</v>
      </c>
      <c r="AU317" s="13" t="s">
        <v>77</v>
      </c>
    </row>
    <row r="318" spans="2:65" s="1" customFormat="1" ht="16.5" customHeight="1">
      <c r="B318" s="28"/>
      <c r="C318" s="117" t="s">
        <v>717</v>
      </c>
      <c r="D318" s="117" t="s">
        <v>142</v>
      </c>
      <c r="E318" s="118" t="s">
        <v>229</v>
      </c>
      <c r="F318" s="119" t="s">
        <v>834</v>
      </c>
      <c r="G318" s="120" t="s">
        <v>243</v>
      </c>
      <c r="H318" s="121">
        <v>1</v>
      </c>
      <c r="I318" s="122"/>
      <c r="J318" s="123">
        <f>ROUND(I318*H318,2)</f>
        <v>0</v>
      </c>
      <c r="K318" s="119" t="s">
        <v>542</v>
      </c>
      <c r="L318" s="28"/>
      <c r="M318" s="124" t="s">
        <v>19</v>
      </c>
      <c r="N318" s="125" t="s">
        <v>40</v>
      </c>
      <c r="P318" s="126">
        <f>O318*H318</f>
        <v>0</v>
      </c>
      <c r="Q318" s="126">
        <v>0</v>
      </c>
      <c r="R318" s="126">
        <f>Q318*H318</f>
        <v>0</v>
      </c>
      <c r="S318" s="126">
        <v>0</v>
      </c>
      <c r="T318" s="127">
        <f>S318*H318</f>
        <v>0</v>
      </c>
      <c r="AR318" s="128" t="s">
        <v>147</v>
      </c>
      <c r="AT318" s="128" t="s">
        <v>142</v>
      </c>
      <c r="AU318" s="128" t="s">
        <v>77</v>
      </c>
      <c r="AY318" s="13" t="s">
        <v>141</v>
      </c>
      <c r="BE318" s="129">
        <f>IF(N318="základní",J318,0)</f>
        <v>0</v>
      </c>
      <c r="BF318" s="129">
        <f>IF(N318="snížená",J318,0)</f>
        <v>0</v>
      </c>
      <c r="BG318" s="129">
        <f>IF(N318="zákl. přenesená",J318,0)</f>
        <v>0</v>
      </c>
      <c r="BH318" s="129">
        <f>IF(N318="sníž. přenesená",J318,0)</f>
        <v>0</v>
      </c>
      <c r="BI318" s="129">
        <f>IF(N318="nulová",J318,0)</f>
        <v>0</v>
      </c>
      <c r="BJ318" s="13" t="s">
        <v>77</v>
      </c>
      <c r="BK318" s="129">
        <f>ROUND(I318*H318,2)</f>
        <v>0</v>
      </c>
      <c r="BL318" s="13" t="s">
        <v>147</v>
      </c>
      <c r="BM318" s="128" t="s">
        <v>725</v>
      </c>
    </row>
    <row r="319" spans="2:65" s="1" customFormat="1" ht="11.25">
      <c r="B319" s="28"/>
      <c r="D319" s="130" t="s">
        <v>148</v>
      </c>
      <c r="F319" s="131" t="s">
        <v>834</v>
      </c>
      <c r="I319" s="132"/>
      <c r="L319" s="28"/>
      <c r="M319" s="133"/>
      <c r="T319" s="49"/>
      <c r="AT319" s="13" t="s">
        <v>148</v>
      </c>
      <c r="AU319" s="13" t="s">
        <v>77</v>
      </c>
    </row>
    <row r="320" spans="2:65" s="1" customFormat="1" ht="29.25">
      <c r="B320" s="28"/>
      <c r="D320" s="130" t="s">
        <v>152</v>
      </c>
      <c r="F320" s="134" t="s">
        <v>1210</v>
      </c>
      <c r="I320" s="132"/>
      <c r="L320" s="28"/>
      <c r="M320" s="133"/>
      <c r="T320" s="49"/>
      <c r="AT320" s="13" t="s">
        <v>152</v>
      </c>
      <c r="AU320" s="13" t="s">
        <v>77</v>
      </c>
    </row>
    <row r="321" spans="2:65" s="10" customFormat="1" ht="25.9" customHeight="1">
      <c r="B321" s="107"/>
      <c r="D321" s="108" t="s">
        <v>68</v>
      </c>
      <c r="E321" s="109" t="s">
        <v>160</v>
      </c>
      <c r="F321" s="109" t="s">
        <v>837</v>
      </c>
      <c r="I321" s="110"/>
      <c r="J321" s="111">
        <f>BK321</f>
        <v>0</v>
      </c>
      <c r="L321" s="107"/>
      <c r="M321" s="112"/>
      <c r="P321" s="113">
        <f>SUM(P322:P337)</f>
        <v>0</v>
      </c>
      <c r="R321" s="113">
        <f>SUM(R322:R337)</f>
        <v>0</v>
      </c>
      <c r="T321" s="114">
        <f>SUM(T322:T337)</f>
        <v>0</v>
      </c>
      <c r="AR321" s="108" t="s">
        <v>77</v>
      </c>
      <c r="AT321" s="115" t="s">
        <v>68</v>
      </c>
      <c r="AU321" s="115" t="s">
        <v>69</v>
      </c>
      <c r="AY321" s="108" t="s">
        <v>141</v>
      </c>
      <c r="BK321" s="116">
        <f>SUM(BK322:BK337)</f>
        <v>0</v>
      </c>
    </row>
    <row r="322" spans="2:65" s="1" customFormat="1" ht="16.5" customHeight="1">
      <c r="B322" s="28"/>
      <c r="C322" s="117" t="s">
        <v>362</v>
      </c>
      <c r="D322" s="117" t="s">
        <v>142</v>
      </c>
      <c r="E322" s="118" t="s">
        <v>839</v>
      </c>
      <c r="F322" s="119" t="s">
        <v>840</v>
      </c>
      <c r="G322" s="120" t="s">
        <v>258</v>
      </c>
      <c r="H322" s="121">
        <v>204.47</v>
      </c>
      <c r="I322" s="122"/>
      <c r="J322" s="123">
        <f>ROUND(I322*H322,2)</f>
        <v>0</v>
      </c>
      <c r="K322" s="119" t="s">
        <v>146</v>
      </c>
      <c r="L322" s="28"/>
      <c r="M322" s="124" t="s">
        <v>19</v>
      </c>
      <c r="N322" s="125" t="s">
        <v>40</v>
      </c>
      <c r="P322" s="126">
        <f>O322*H322</f>
        <v>0</v>
      </c>
      <c r="Q322" s="126">
        <v>0</v>
      </c>
      <c r="R322" s="126">
        <f>Q322*H322</f>
        <v>0</v>
      </c>
      <c r="S322" s="126">
        <v>0</v>
      </c>
      <c r="T322" s="127">
        <f>S322*H322</f>
        <v>0</v>
      </c>
      <c r="AR322" s="128" t="s">
        <v>147</v>
      </c>
      <c r="AT322" s="128" t="s">
        <v>142</v>
      </c>
      <c r="AU322" s="128" t="s">
        <v>77</v>
      </c>
      <c r="AY322" s="13" t="s">
        <v>141</v>
      </c>
      <c r="BE322" s="129">
        <f>IF(N322="základní",J322,0)</f>
        <v>0</v>
      </c>
      <c r="BF322" s="129">
        <f>IF(N322="snížená",J322,0)</f>
        <v>0</v>
      </c>
      <c r="BG322" s="129">
        <f>IF(N322="zákl. přenesená",J322,0)</f>
        <v>0</v>
      </c>
      <c r="BH322" s="129">
        <f>IF(N322="sníž. přenesená",J322,0)</f>
        <v>0</v>
      </c>
      <c r="BI322" s="129">
        <f>IF(N322="nulová",J322,0)</f>
        <v>0</v>
      </c>
      <c r="BJ322" s="13" t="s">
        <v>77</v>
      </c>
      <c r="BK322" s="129">
        <f>ROUND(I322*H322,2)</f>
        <v>0</v>
      </c>
      <c r="BL322" s="13" t="s">
        <v>147</v>
      </c>
      <c r="BM322" s="128" t="s">
        <v>741</v>
      </c>
    </row>
    <row r="323" spans="2:65" s="1" customFormat="1" ht="29.25">
      <c r="B323" s="28"/>
      <c r="D323" s="130" t="s">
        <v>148</v>
      </c>
      <c r="F323" s="131" t="s">
        <v>842</v>
      </c>
      <c r="I323" s="132"/>
      <c r="L323" s="28"/>
      <c r="M323" s="133"/>
      <c r="T323" s="49"/>
      <c r="AT323" s="13" t="s">
        <v>148</v>
      </c>
      <c r="AU323" s="13" t="s">
        <v>77</v>
      </c>
    </row>
    <row r="324" spans="2:65" s="1" customFormat="1" ht="39">
      <c r="B324" s="28"/>
      <c r="D324" s="130" t="s">
        <v>150</v>
      </c>
      <c r="F324" s="134" t="s">
        <v>843</v>
      </c>
      <c r="I324" s="132"/>
      <c r="L324" s="28"/>
      <c r="M324" s="133"/>
      <c r="T324" s="49"/>
      <c r="AT324" s="13" t="s">
        <v>150</v>
      </c>
      <c r="AU324" s="13" t="s">
        <v>77</v>
      </c>
    </row>
    <row r="325" spans="2:65" s="1" customFormat="1" ht="29.25">
      <c r="B325" s="28"/>
      <c r="D325" s="130" t="s">
        <v>152</v>
      </c>
      <c r="F325" s="134" t="s">
        <v>1211</v>
      </c>
      <c r="I325" s="132"/>
      <c r="L325" s="28"/>
      <c r="M325" s="133"/>
      <c r="T325" s="49"/>
      <c r="AT325" s="13" t="s">
        <v>152</v>
      </c>
      <c r="AU325" s="13" t="s">
        <v>77</v>
      </c>
    </row>
    <row r="326" spans="2:65" s="1" customFormat="1" ht="24.2" customHeight="1">
      <c r="B326" s="28"/>
      <c r="C326" s="117" t="s">
        <v>728</v>
      </c>
      <c r="D326" s="117" t="s">
        <v>142</v>
      </c>
      <c r="E326" s="118" t="s">
        <v>851</v>
      </c>
      <c r="F326" s="119" t="s">
        <v>852</v>
      </c>
      <c r="G326" s="120" t="s">
        <v>258</v>
      </c>
      <c r="H326" s="121">
        <v>2243.08</v>
      </c>
      <c r="I326" s="122"/>
      <c r="J326" s="123">
        <f>ROUND(I326*H326,2)</f>
        <v>0</v>
      </c>
      <c r="K326" s="119" t="s">
        <v>146</v>
      </c>
      <c r="L326" s="28"/>
      <c r="M326" s="124" t="s">
        <v>19</v>
      </c>
      <c r="N326" s="125" t="s">
        <v>40</v>
      </c>
      <c r="P326" s="126">
        <f>O326*H326</f>
        <v>0</v>
      </c>
      <c r="Q326" s="126">
        <v>0</v>
      </c>
      <c r="R326" s="126">
        <f>Q326*H326</f>
        <v>0</v>
      </c>
      <c r="S326" s="126">
        <v>0</v>
      </c>
      <c r="T326" s="127">
        <f>S326*H326</f>
        <v>0</v>
      </c>
      <c r="AR326" s="128" t="s">
        <v>147</v>
      </c>
      <c r="AT326" s="128" t="s">
        <v>142</v>
      </c>
      <c r="AU326" s="128" t="s">
        <v>77</v>
      </c>
      <c r="AY326" s="13" t="s">
        <v>141</v>
      </c>
      <c r="BE326" s="129">
        <f>IF(N326="základní",J326,0)</f>
        <v>0</v>
      </c>
      <c r="BF326" s="129">
        <f>IF(N326="snížená",J326,0)</f>
        <v>0</v>
      </c>
      <c r="BG326" s="129">
        <f>IF(N326="zákl. přenesená",J326,0)</f>
        <v>0</v>
      </c>
      <c r="BH326" s="129">
        <f>IF(N326="sníž. přenesená",J326,0)</f>
        <v>0</v>
      </c>
      <c r="BI326" s="129">
        <f>IF(N326="nulová",J326,0)</f>
        <v>0</v>
      </c>
      <c r="BJ326" s="13" t="s">
        <v>77</v>
      </c>
      <c r="BK326" s="129">
        <f>ROUND(I326*H326,2)</f>
        <v>0</v>
      </c>
      <c r="BL326" s="13" t="s">
        <v>147</v>
      </c>
      <c r="BM326" s="128" t="s">
        <v>1212</v>
      </c>
    </row>
    <row r="327" spans="2:65" s="1" customFormat="1" ht="29.25">
      <c r="B327" s="28"/>
      <c r="D327" s="130" t="s">
        <v>148</v>
      </c>
      <c r="F327" s="131" t="s">
        <v>854</v>
      </c>
      <c r="I327" s="132"/>
      <c r="L327" s="28"/>
      <c r="M327" s="133"/>
      <c r="T327" s="49"/>
      <c r="AT327" s="13" t="s">
        <v>148</v>
      </c>
      <c r="AU327" s="13" t="s">
        <v>77</v>
      </c>
    </row>
    <row r="328" spans="2:65" s="1" customFormat="1" ht="24.2" customHeight="1">
      <c r="B328" s="28"/>
      <c r="C328" s="117" t="s">
        <v>366</v>
      </c>
      <c r="D328" s="117" t="s">
        <v>142</v>
      </c>
      <c r="E328" s="118" t="s">
        <v>855</v>
      </c>
      <c r="F328" s="119" t="s">
        <v>856</v>
      </c>
      <c r="G328" s="120" t="s">
        <v>258</v>
      </c>
      <c r="H328" s="121">
        <v>5063.67</v>
      </c>
      <c r="I328" s="122"/>
      <c r="J328" s="123">
        <f>ROUND(I328*H328,2)</f>
        <v>0</v>
      </c>
      <c r="K328" s="119" t="s">
        <v>146</v>
      </c>
      <c r="L328" s="28"/>
      <c r="M328" s="124" t="s">
        <v>19</v>
      </c>
      <c r="N328" s="125" t="s">
        <v>40</v>
      </c>
      <c r="P328" s="126">
        <f>O328*H328</f>
        <v>0</v>
      </c>
      <c r="Q328" s="126">
        <v>0</v>
      </c>
      <c r="R328" s="126">
        <f>Q328*H328</f>
        <v>0</v>
      </c>
      <c r="S328" s="126">
        <v>0</v>
      </c>
      <c r="T328" s="127">
        <f>S328*H328</f>
        <v>0</v>
      </c>
      <c r="AR328" s="128" t="s">
        <v>147</v>
      </c>
      <c r="AT328" s="128" t="s">
        <v>142</v>
      </c>
      <c r="AU328" s="128" t="s">
        <v>77</v>
      </c>
      <c r="AY328" s="13" t="s">
        <v>141</v>
      </c>
      <c r="BE328" s="129">
        <f>IF(N328="základní",J328,0)</f>
        <v>0</v>
      </c>
      <c r="BF328" s="129">
        <f>IF(N328="snížená",J328,0)</f>
        <v>0</v>
      </c>
      <c r="BG328" s="129">
        <f>IF(N328="zákl. přenesená",J328,0)</f>
        <v>0</v>
      </c>
      <c r="BH328" s="129">
        <f>IF(N328="sníž. přenesená",J328,0)</f>
        <v>0</v>
      </c>
      <c r="BI328" s="129">
        <f>IF(N328="nulová",J328,0)</f>
        <v>0</v>
      </c>
      <c r="BJ328" s="13" t="s">
        <v>77</v>
      </c>
      <c r="BK328" s="129">
        <f>ROUND(I328*H328,2)</f>
        <v>0</v>
      </c>
      <c r="BL328" s="13" t="s">
        <v>147</v>
      </c>
      <c r="BM328" s="128" t="s">
        <v>1213</v>
      </c>
    </row>
    <row r="329" spans="2:65" s="1" customFormat="1" ht="29.25">
      <c r="B329" s="28"/>
      <c r="D329" s="130" t="s">
        <v>148</v>
      </c>
      <c r="F329" s="131" t="s">
        <v>858</v>
      </c>
      <c r="I329" s="132"/>
      <c r="L329" s="28"/>
      <c r="M329" s="133"/>
      <c r="T329" s="49"/>
      <c r="AT329" s="13" t="s">
        <v>148</v>
      </c>
      <c r="AU329" s="13" t="s">
        <v>77</v>
      </c>
    </row>
    <row r="330" spans="2:65" s="1" customFormat="1" ht="16.5" customHeight="1">
      <c r="B330" s="28"/>
      <c r="C330" s="117" t="s">
        <v>738</v>
      </c>
      <c r="D330" s="117" t="s">
        <v>142</v>
      </c>
      <c r="E330" s="118" t="s">
        <v>845</v>
      </c>
      <c r="F330" s="119" t="s">
        <v>846</v>
      </c>
      <c r="G330" s="120" t="s">
        <v>258</v>
      </c>
      <c r="H330" s="121">
        <v>287.55</v>
      </c>
      <c r="I330" s="122"/>
      <c r="J330" s="123">
        <f>ROUND(I330*H330,2)</f>
        <v>0</v>
      </c>
      <c r="K330" s="119" t="s">
        <v>146</v>
      </c>
      <c r="L330" s="28"/>
      <c r="M330" s="124" t="s">
        <v>19</v>
      </c>
      <c r="N330" s="125" t="s">
        <v>40</v>
      </c>
      <c r="P330" s="126">
        <f>O330*H330</f>
        <v>0</v>
      </c>
      <c r="Q330" s="126">
        <v>0</v>
      </c>
      <c r="R330" s="126">
        <f>Q330*H330</f>
        <v>0</v>
      </c>
      <c r="S330" s="126">
        <v>0</v>
      </c>
      <c r="T330" s="127">
        <f>S330*H330</f>
        <v>0</v>
      </c>
      <c r="AR330" s="128" t="s">
        <v>147</v>
      </c>
      <c r="AT330" s="128" t="s">
        <v>142</v>
      </c>
      <c r="AU330" s="128" t="s">
        <v>77</v>
      </c>
      <c r="AY330" s="13" t="s">
        <v>141</v>
      </c>
      <c r="BE330" s="129">
        <f>IF(N330="základní",J330,0)</f>
        <v>0</v>
      </c>
      <c r="BF330" s="129">
        <f>IF(N330="snížená",J330,0)</f>
        <v>0</v>
      </c>
      <c r="BG330" s="129">
        <f>IF(N330="zákl. přenesená",J330,0)</f>
        <v>0</v>
      </c>
      <c r="BH330" s="129">
        <f>IF(N330="sníž. přenesená",J330,0)</f>
        <v>0</v>
      </c>
      <c r="BI330" s="129">
        <f>IF(N330="nulová",J330,0)</f>
        <v>0</v>
      </c>
      <c r="BJ330" s="13" t="s">
        <v>77</v>
      </c>
      <c r="BK330" s="129">
        <f>ROUND(I330*H330,2)</f>
        <v>0</v>
      </c>
      <c r="BL330" s="13" t="s">
        <v>147</v>
      </c>
      <c r="BM330" s="128" t="s">
        <v>762</v>
      </c>
    </row>
    <row r="331" spans="2:65" s="1" customFormat="1" ht="29.25">
      <c r="B331" s="28"/>
      <c r="D331" s="130" t="s">
        <v>148</v>
      </c>
      <c r="F331" s="131" t="s">
        <v>848</v>
      </c>
      <c r="I331" s="132"/>
      <c r="L331" s="28"/>
      <c r="M331" s="133"/>
      <c r="T331" s="49"/>
      <c r="AT331" s="13" t="s">
        <v>148</v>
      </c>
      <c r="AU331" s="13" t="s">
        <v>77</v>
      </c>
    </row>
    <row r="332" spans="2:65" s="1" customFormat="1" ht="39">
      <c r="B332" s="28"/>
      <c r="D332" s="130" t="s">
        <v>150</v>
      </c>
      <c r="F332" s="134" t="s">
        <v>843</v>
      </c>
      <c r="I332" s="132"/>
      <c r="L332" s="28"/>
      <c r="M332" s="133"/>
      <c r="T332" s="49"/>
      <c r="AT332" s="13" t="s">
        <v>150</v>
      </c>
      <c r="AU332" s="13" t="s">
        <v>77</v>
      </c>
    </row>
    <row r="333" spans="2:65" s="1" customFormat="1" ht="29.25">
      <c r="B333" s="28"/>
      <c r="D333" s="130" t="s">
        <v>152</v>
      </c>
      <c r="F333" s="134" t="s">
        <v>849</v>
      </c>
      <c r="I333" s="132"/>
      <c r="L333" s="28"/>
      <c r="M333" s="133"/>
      <c r="T333" s="49"/>
      <c r="AT333" s="13" t="s">
        <v>152</v>
      </c>
      <c r="AU333" s="13" t="s">
        <v>77</v>
      </c>
    </row>
    <row r="334" spans="2:65" s="1" customFormat="1" ht="24.2" customHeight="1">
      <c r="B334" s="28"/>
      <c r="C334" s="117" t="s">
        <v>370</v>
      </c>
      <c r="D334" s="117" t="s">
        <v>142</v>
      </c>
      <c r="E334" s="118" t="s">
        <v>289</v>
      </c>
      <c r="F334" s="119" t="s">
        <v>290</v>
      </c>
      <c r="G334" s="120" t="s">
        <v>258</v>
      </c>
      <c r="H334" s="121">
        <v>90.716999999999999</v>
      </c>
      <c r="I334" s="122"/>
      <c r="J334" s="123">
        <f>ROUND(I334*H334,2)</f>
        <v>0</v>
      </c>
      <c r="K334" s="119" t="s">
        <v>146</v>
      </c>
      <c r="L334" s="28"/>
      <c r="M334" s="124" t="s">
        <v>19</v>
      </c>
      <c r="N334" s="125" t="s">
        <v>40</v>
      </c>
      <c r="P334" s="126">
        <f>O334*H334</f>
        <v>0</v>
      </c>
      <c r="Q334" s="126">
        <v>0</v>
      </c>
      <c r="R334" s="126">
        <f>Q334*H334</f>
        <v>0</v>
      </c>
      <c r="S334" s="126">
        <v>0</v>
      </c>
      <c r="T334" s="127">
        <f>S334*H334</f>
        <v>0</v>
      </c>
      <c r="AR334" s="128" t="s">
        <v>147</v>
      </c>
      <c r="AT334" s="128" t="s">
        <v>142</v>
      </c>
      <c r="AU334" s="128" t="s">
        <v>77</v>
      </c>
      <c r="AY334" s="13" t="s">
        <v>141</v>
      </c>
      <c r="BE334" s="129">
        <f>IF(N334="základní",J334,0)</f>
        <v>0</v>
      </c>
      <c r="BF334" s="129">
        <f>IF(N334="snížená",J334,0)</f>
        <v>0</v>
      </c>
      <c r="BG334" s="129">
        <f>IF(N334="zákl. přenesená",J334,0)</f>
        <v>0</v>
      </c>
      <c r="BH334" s="129">
        <f>IF(N334="sníž. přenesená",J334,0)</f>
        <v>0</v>
      </c>
      <c r="BI334" s="129">
        <f>IF(N334="nulová",J334,0)</f>
        <v>0</v>
      </c>
      <c r="BJ334" s="13" t="s">
        <v>77</v>
      </c>
      <c r="BK334" s="129">
        <f>ROUND(I334*H334,2)</f>
        <v>0</v>
      </c>
      <c r="BL334" s="13" t="s">
        <v>147</v>
      </c>
      <c r="BM334" s="128" t="s">
        <v>1214</v>
      </c>
    </row>
    <row r="335" spans="2:65" s="1" customFormat="1" ht="29.25">
      <c r="B335" s="28"/>
      <c r="D335" s="130" t="s">
        <v>148</v>
      </c>
      <c r="F335" s="131" t="s">
        <v>291</v>
      </c>
      <c r="I335" s="132"/>
      <c r="L335" s="28"/>
      <c r="M335" s="133"/>
      <c r="T335" s="49"/>
      <c r="AT335" s="13" t="s">
        <v>148</v>
      </c>
      <c r="AU335" s="13" t="s">
        <v>77</v>
      </c>
    </row>
    <row r="336" spans="2:65" s="1" customFormat="1" ht="33" customHeight="1">
      <c r="B336" s="28"/>
      <c r="C336" s="117" t="s">
        <v>749</v>
      </c>
      <c r="D336" s="117" t="s">
        <v>142</v>
      </c>
      <c r="E336" s="118" t="s">
        <v>861</v>
      </c>
      <c r="F336" s="119" t="s">
        <v>862</v>
      </c>
      <c r="G336" s="120" t="s">
        <v>258</v>
      </c>
      <c r="H336" s="121">
        <v>2573.0329999999999</v>
      </c>
      <c r="I336" s="122"/>
      <c r="J336" s="123">
        <f>ROUND(I336*H336,2)</f>
        <v>0</v>
      </c>
      <c r="K336" s="119" t="s">
        <v>146</v>
      </c>
      <c r="L336" s="28"/>
      <c r="M336" s="124" t="s">
        <v>19</v>
      </c>
      <c r="N336" s="125" t="s">
        <v>40</v>
      </c>
      <c r="P336" s="126">
        <f>O336*H336</f>
        <v>0</v>
      </c>
      <c r="Q336" s="126">
        <v>0</v>
      </c>
      <c r="R336" s="126">
        <f>Q336*H336</f>
        <v>0</v>
      </c>
      <c r="S336" s="126">
        <v>0</v>
      </c>
      <c r="T336" s="127">
        <f>S336*H336</f>
        <v>0</v>
      </c>
      <c r="AR336" s="128" t="s">
        <v>147</v>
      </c>
      <c r="AT336" s="128" t="s">
        <v>142</v>
      </c>
      <c r="AU336" s="128" t="s">
        <v>77</v>
      </c>
      <c r="AY336" s="13" t="s">
        <v>141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3" t="s">
        <v>77</v>
      </c>
      <c r="BK336" s="129">
        <f>ROUND(I336*H336,2)</f>
        <v>0</v>
      </c>
      <c r="BL336" s="13" t="s">
        <v>147</v>
      </c>
      <c r="BM336" s="128" t="s">
        <v>1215</v>
      </c>
    </row>
    <row r="337" spans="2:65" s="1" customFormat="1" ht="29.25">
      <c r="B337" s="28"/>
      <c r="D337" s="130" t="s">
        <v>148</v>
      </c>
      <c r="F337" s="131" t="s">
        <v>864</v>
      </c>
      <c r="I337" s="132"/>
      <c r="L337" s="28"/>
      <c r="M337" s="133"/>
      <c r="T337" s="49"/>
      <c r="AT337" s="13" t="s">
        <v>148</v>
      </c>
      <c r="AU337" s="13" t="s">
        <v>77</v>
      </c>
    </row>
    <row r="338" spans="2:65" s="10" customFormat="1" ht="25.9" customHeight="1">
      <c r="B338" s="107"/>
      <c r="D338" s="108" t="s">
        <v>68</v>
      </c>
      <c r="E338" s="109" t="s">
        <v>147</v>
      </c>
      <c r="F338" s="109" t="s">
        <v>865</v>
      </c>
      <c r="I338" s="110"/>
      <c r="J338" s="111">
        <f>BK338</f>
        <v>0</v>
      </c>
      <c r="L338" s="107"/>
      <c r="M338" s="112"/>
      <c r="P338" s="113">
        <f>SUM(P339:P354)</f>
        <v>0</v>
      </c>
      <c r="R338" s="113">
        <f>SUM(R339:R354)</f>
        <v>0</v>
      </c>
      <c r="T338" s="114">
        <f>SUM(T339:T354)</f>
        <v>0</v>
      </c>
      <c r="AR338" s="108" t="s">
        <v>77</v>
      </c>
      <c r="AT338" s="115" t="s">
        <v>68</v>
      </c>
      <c r="AU338" s="115" t="s">
        <v>69</v>
      </c>
      <c r="AY338" s="108" t="s">
        <v>141</v>
      </c>
      <c r="BK338" s="116">
        <f>SUM(BK339:BK354)</f>
        <v>0</v>
      </c>
    </row>
    <row r="339" spans="2:65" s="1" customFormat="1" ht="16.5" customHeight="1">
      <c r="B339" s="28"/>
      <c r="C339" s="117" t="s">
        <v>374</v>
      </c>
      <c r="D339" s="117" t="s">
        <v>142</v>
      </c>
      <c r="E339" s="118" t="s">
        <v>867</v>
      </c>
      <c r="F339" s="119" t="s">
        <v>868</v>
      </c>
      <c r="G339" s="120" t="s">
        <v>258</v>
      </c>
      <c r="H339" s="121">
        <v>397.1</v>
      </c>
      <c r="I339" s="122"/>
      <c r="J339" s="123">
        <f>ROUND(I339*H339,2)</f>
        <v>0</v>
      </c>
      <c r="K339" s="119" t="s">
        <v>146</v>
      </c>
      <c r="L339" s="28"/>
      <c r="M339" s="124" t="s">
        <v>19</v>
      </c>
      <c r="N339" s="125" t="s">
        <v>40</v>
      </c>
      <c r="P339" s="126">
        <f>O339*H339</f>
        <v>0</v>
      </c>
      <c r="Q339" s="126">
        <v>0</v>
      </c>
      <c r="R339" s="126">
        <f>Q339*H339</f>
        <v>0</v>
      </c>
      <c r="S339" s="126">
        <v>0</v>
      </c>
      <c r="T339" s="127">
        <f>S339*H339</f>
        <v>0</v>
      </c>
      <c r="AR339" s="128" t="s">
        <v>147</v>
      </c>
      <c r="AT339" s="128" t="s">
        <v>142</v>
      </c>
      <c r="AU339" s="128" t="s">
        <v>77</v>
      </c>
      <c r="AY339" s="13" t="s">
        <v>141</v>
      </c>
      <c r="BE339" s="129">
        <f>IF(N339="základní",J339,0)</f>
        <v>0</v>
      </c>
      <c r="BF339" s="129">
        <f>IF(N339="snížená",J339,0)</f>
        <v>0</v>
      </c>
      <c r="BG339" s="129">
        <f>IF(N339="zákl. přenesená",J339,0)</f>
        <v>0</v>
      </c>
      <c r="BH339" s="129">
        <f>IF(N339="sníž. přenesená",J339,0)</f>
        <v>0</v>
      </c>
      <c r="BI339" s="129">
        <f>IF(N339="nulová",J339,0)</f>
        <v>0</v>
      </c>
      <c r="BJ339" s="13" t="s">
        <v>77</v>
      </c>
      <c r="BK339" s="129">
        <f>ROUND(I339*H339,2)</f>
        <v>0</v>
      </c>
      <c r="BL339" s="13" t="s">
        <v>147</v>
      </c>
      <c r="BM339" s="128" t="s">
        <v>784</v>
      </c>
    </row>
    <row r="340" spans="2:65" s="1" customFormat="1" ht="29.25">
      <c r="B340" s="28"/>
      <c r="D340" s="130" t="s">
        <v>148</v>
      </c>
      <c r="F340" s="131" t="s">
        <v>870</v>
      </c>
      <c r="I340" s="132"/>
      <c r="L340" s="28"/>
      <c r="M340" s="133"/>
      <c r="T340" s="49"/>
      <c r="AT340" s="13" t="s">
        <v>148</v>
      </c>
      <c r="AU340" s="13" t="s">
        <v>77</v>
      </c>
    </row>
    <row r="341" spans="2:65" s="1" customFormat="1" ht="39">
      <c r="B341" s="28"/>
      <c r="D341" s="130" t="s">
        <v>150</v>
      </c>
      <c r="F341" s="134" t="s">
        <v>239</v>
      </c>
      <c r="I341" s="132"/>
      <c r="L341" s="28"/>
      <c r="M341" s="133"/>
      <c r="T341" s="49"/>
      <c r="AT341" s="13" t="s">
        <v>150</v>
      </c>
      <c r="AU341" s="13" t="s">
        <v>77</v>
      </c>
    </row>
    <row r="342" spans="2:65" s="1" customFormat="1" ht="29.25">
      <c r="B342" s="28"/>
      <c r="D342" s="130" t="s">
        <v>152</v>
      </c>
      <c r="F342" s="134" t="s">
        <v>871</v>
      </c>
      <c r="I342" s="132"/>
      <c r="L342" s="28"/>
      <c r="M342" s="133"/>
      <c r="T342" s="49"/>
      <c r="AT342" s="13" t="s">
        <v>152</v>
      </c>
      <c r="AU342" s="13" t="s">
        <v>77</v>
      </c>
    </row>
    <row r="343" spans="2:65" s="1" customFormat="1" ht="16.5" customHeight="1">
      <c r="B343" s="28"/>
      <c r="C343" s="117" t="s">
        <v>759</v>
      </c>
      <c r="D343" s="117" t="s">
        <v>142</v>
      </c>
      <c r="E343" s="118" t="s">
        <v>234</v>
      </c>
      <c r="F343" s="119" t="s">
        <v>235</v>
      </c>
      <c r="G343" s="120" t="s">
        <v>258</v>
      </c>
      <c r="H343" s="121">
        <v>821.46</v>
      </c>
      <c r="I343" s="122"/>
      <c r="J343" s="123">
        <f>ROUND(I343*H343,2)</f>
        <v>0</v>
      </c>
      <c r="K343" s="119" t="s">
        <v>146</v>
      </c>
      <c r="L343" s="28"/>
      <c r="M343" s="124" t="s">
        <v>19</v>
      </c>
      <c r="N343" s="125" t="s">
        <v>40</v>
      </c>
      <c r="P343" s="126">
        <f>O343*H343</f>
        <v>0</v>
      </c>
      <c r="Q343" s="126">
        <v>0</v>
      </c>
      <c r="R343" s="126">
        <f>Q343*H343</f>
        <v>0</v>
      </c>
      <c r="S343" s="126">
        <v>0</v>
      </c>
      <c r="T343" s="127">
        <f>S343*H343</f>
        <v>0</v>
      </c>
      <c r="AR343" s="128" t="s">
        <v>147</v>
      </c>
      <c r="AT343" s="128" t="s">
        <v>142</v>
      </c>
      <c r="AU343" s="128" t="s">
        <v>77</v>
      </c>
      <c r="AY343" s="13" t="s">
        <v>141</v>
      </c>
      <c r="BE343" s="129">
        <f>IF(N343="základní",J343,0)</f>
        <v>0</v>
      </c>
      <c r="BF343" s="129">
        <f>IF(N343="snížená",J343,0)</f>
        <v>0</v>
      </c>
      <c r="BG343" s="129">
        <f>IF(N343="zákl. přenesená",J343,0)</f>
        <v>0</v>
      </c>
      <c r="BH343" s="129">
        <f>IF(N343="sníž. přenesená",J343,0)</f>
        <v>0</v>
      </c>
      <c r="BI343" s="129">
        <f>IF(N343="nulová",J343,0)</f>
        <v>0</v>
      </c>
      <c r="BJ343" s="13" t="s">
        <v>77</v>
      </c>
      <c r="BK343" s="129">
        <f>ROUND(I343*H343,2)</f>
        <v>0</v>
      </c>
      <c r="BL343" s="13" t="s">
        <v>147</v>
      </c>
      <c r="BM343" s="128" t="s">
        <v>787</v>
      </c>
    </row>
    <row r="344" spans="2:65" s="1" customFormat="1" ht="29.25">
      <c r="B344" s="28"/>
      <c r="D344" s="130" t="s">
        <v>148</v>
      </c>
      <c r="F344" s="131" t="s">
        <v>238</v>
      </c>
      <c r="I344" s="132"/>
      <c r="L344" s="28"/>
      <c r="M344" s="133"/>
      <c r="T344" s="49"/>
      <c r="AT344" s="13" t="s">
        <v>148</v>
      </c>
      <c r="AU344" s="13" t="s">
        <v>77</v>
      </c>
    </row>
    <row r="345" spans="2:65" s="1" customFormat="1" ht="39">
      <c r="B345" s="28"/>
      <c r="D345" s="130" t="s">
        <v>150</v>
      </c>
      <c r="F345" s="134" t="s">
        <v>239</v>
      </c>
      <c r="I345" s="132"/>
      <c r="L345" s="28"/>
      <c r="M345" s="133"/>
      <c r="T345" s="49"/>
      <c r="AT345" s="13" t="s">
        <v>150</v>
      </c>
      <c r="AU345" s="13" t="s">
        <v>77</v>
      </c>
    </row>
    <row r="346" spans="2:65" s="1" customFormat="1" ht="29.25">
      <c r="B346" s="28"/>
      <c r="D346" s="130" t="s">
        <v>152</v>
      </c>
      <c r="F346" s="134" t="s">
        <v>873</v>
      </c>
      <c r="I346" s="132"/>
      <c r="L346" s="28"/>
      <c r="M346" s="133"/>
      <c r="T346" s="49"/>
      <c r="AT346" s="13" t="s">
        <v>152</v>
      </c>
      <c r="AU346" s="13" t="s">
        <v>77</v>
      </c>
    </row>
    <row r="347" spans="2:65" s="1" customFormat="1" ht="16.5" customHeight="1">
      <c r="B347" s="28"/>
      <c r="C347" s="117" t="s">
        <v>378</v>
      </c>
      <c r="D347" s="117" t="s">
        <v>142</v>
      </c>
      <c r="E347" s="118" t="s">
        <v>875</v>
      </c>
      <c r="F347" s="119" t="s">
        <v>876</v>
      </c>
      <c r="G347" s="120" t="s">
        <v>258</v>
      </c>
      <c r="H347" s="121">
        <v>7.47</v>
      </c>
      <c r="I347" s="122"/>
      <c r="J347" s="123">
        <f>ROUND(I347*H347,2)</f>
        <v>0</v>
      </c>
      <c r="K347" s="119" t="s">
        <v>146</v>
      </c>
      <c r="L347" s="28"/>
      <c r="M347" s="124" t="s">
        <v>19</v>
      </c>
      <c r="N347" s="125" t="s">
        <v>40</v>
      </c>
      <c r="P347" s="126">
        <f>O347*H347</f>
        <v>0</v>
      </c>
      <c r="Q347" s="126">
        <v>0</v>
      </c>
      <c r="R347" s="126">
        <f>Q347*H347</f>
        <v>0</v>
      </c>
      <c r="S347" s="126">
        <v>0</v>
      </c>
      <c r="T347" s="127">
        <f>S347*H347</f>
        <v>0</v>
      </c>
      <c r="AR347" s="128" t="s">
        <v>147</v>
      </c>
      <c r="AT347" s="128" t="s">
        <v>142</v>
      </c>
      <c r="AU347" s="128" t="s">
        <v>77</v>
      </c>
      <c r="AY347" s="13" t="s">
        <v>141</v>
      </c>
      <c r="BE347" s="129">
        <f>IF(N347="základní",J347,0)</f>
        <v>0</v>
      </c>
      <c r="BF347" s="129">
        <f>IF(N347="snížená",J347,0)</f>
        <v>0</v>
      </c>
      <c r="BG347" s="129">
        <f>IF(N347="zákl. přenesená",J347,0)</f>
        <v>0</v>
      </c>
      <c r="BH347" s="129">
        <f>IF(N347="sníž. přenesená",J347,0)</f>
        <v>0</v>
      </c>
      <c r="BI347" s="129">
        <f>IF(N347="nulová",J347,0)</f>
        <v>0</v>
      </c>
      <c r="BJ347" s="13" t="s">
        <v>77</v>
      </c>
      <c r="BK347" s="129">
        <f>ROUND(I347*H347,2)</f>
        <v>0</v>
      </c>
      <c r="BL347" s="13" t="s">
        <v>147</v>
      </c>
      <c r="BM347" s="128" t="s">
        <v>789</v>
      </c>
    </row>
    <row r="348" spans="2:65" s="1" customFormat="1" ht="29.25">
      <c r="B348" s="28"/>
      <c r="D348" s="130" t="s">
        <v>148</v>
      </c>
      <c r="F348" s="131" t="s">
        <v>878</v>
      </c>
      <c r="I348" s="132"/>
      <c r="L348" s="28"/>
      <c r="M348" s="133"/>
      <c r="T348" s="49"/>
      <c r="AT348" s="13" t="s">
        <v>148</v>
      </c>
      <c r="AU348" s="13" t="s">
        <v>77</v>
      </c>
    </row>
    <row r="349" spans="2:65" s="1" customFormat="1" ht="39">
      <c r="B349" s="28"/>
      <c r="D349" s="130" t="s">
        <v>150</v>
      </c>
      <c r="F349" s="134" t="s">
        <v>239</v>
      </c>
      <c r="I349" s="132"/>
      <c r="L349" s="28"/>
      <c r="M349" s="133"/>
      <c r="T349" s="49"/>
      <c r="AT349" s="13" t="s">
        <v>150</v>
      </c>
      <c r="AU349" s="13" t="s">
        <v>77</v>
      </c>
    </row>
    <row r="350" spans="2:65" s="1" customFormat="1" ht="29.25">
      <c r="B350" s="28"/>
      <c r="D350" s="130" t="s">
        <v>152</v>
      </c>
      <c r="F350" s="134" t="s">
        <v>879</v>
      </c>
      <c r="I350" s="132"/>
      <c r="L350" s="28"/>
      <c r="M350" s="133"/>
      <c r="T350" s="49"/>
      <c r="AT350" s="13" t="s">
        <v>152</v>
      </c>
      <c r="AU350" s="13" t="s">
        <v>77</v>
      </c>
    </row>
    <row r="351" spans="2:65" s="1" customFormat="1" ht="16.5" customHeight="1">
      <c r="B351" s="28"/>
      <c r="C351" s="117" t="s">
        <v>769</v>
      </c>
      <c r="D351" s="117" t="s">
        <v>142</v>
      </c>
      <c r="E351" s="118" t="s">
        <v>880</v>
      </c>
      <c r="F351" s="119" t="s">
        <v>881</v>
      </c>
      <c r="G351" s="120" t="s">
        <v>258</v>
      </c>
      <c r="H351" s="121">
        <v>1</v>
      </c>
      <c r="I351" s="122"/>
      <c r="J351" s="123">
        <f>ROUND(I351*H351,2)</f>
        <v>0</v>
      </c>
      <c r="K351" s="119" t="s">
        <v>146</v>
      </c>
      <c r="L351" s="28"/>
      <c r="M351" s="124" t="s">
        <v>19</v>
      </c>
      <c r="N351" s="125" t="s">
        <v>40</v>
      </c>
      <c r="P351" s="126">
        <f>O351*H351</f>
        <v>0</v>
      </c>
      <c r="Q351" s="126">
        <v>0</v>
      </c>
      <c r="R351" s="126">
        <f>Q351*H351</f>
        <v>0</v>
      </c>
      <c r="S351" s="126">
        <v>0</v>
      </c>
      <c r="T351" s="127">
        <f>S351*H351</f>
        <v>0</v>
      </c>
      <c r="AR351" s="128" t="s">
        <v>147</v>
      </c>
      <c r="AT351" s="128" t="s">
        <v>142</v>
      </c>
      <c r="AU351" s="128" t="s">
        <v>77</v>
      </c>
      <c r="AY351" s="13" t="s">
        <v>141</v>
      </c>
      <c r="BE351" s="129">
        <f>IF(N351="základní",J351,0)</f>
        <v>0</v>
      </c>
      <c r="BF351" s="129">
        <f>IF(N351="snížená",J351,0)</f>
        <v>0</v>
      </c>
      <c r="BG351" s="129">
        <f>IF(N351="zákl. přenesená",J351,0)</f>
        <v>0</v>
      </c>
      <c r="BH351" s="129">
        <f>IF(N351="sníž. přenesená",J351,0)</f>
        <v>0</v>
      </c>
      <c r="BI351" s="129">
        <f>IF(N351="nulová",J351,0)</f>
        <v>0</v>
      </c>
      <c r="BJ351" s="13" t="s">
        <v>77</v>
      </c>
      <c r="BK351" s="129">
        <f>ROUND(I351*H351,2)</f>
        <v>0</v>
      </c>
      <c r="BL351" s="13" t="s">
        <v>147</v>
      </c>
      <c r="BM351" s="128" t="s">
        <v>793</v>
      </c>
    </row>
    <row r="352" spans="2:65" s="1" customFormat="1" ht="29.25">
      <c r="B352" s="28"/>
      <c r="D352" s="130" t="s">
        <v>148</v>
      </c>
      <c r="F352" s="131" t="s">
        <v>883</v>
      </c>
      <c r="I352" s="132"/>
      <c r="L352" s="28"/>
      <c r="M352" s="133"/>
      <c r="T352" s="49"/>
      <c r="AT352" s="13" t="s">
        <v>148</v>
      </c>
      <c r="AU352" s="13" t="s">
        <v>77</v>
      </c>
    </row>
    <row r="353" spans="2:47" s="1" customFormat="1" ht="39">
      <c r="B353" s="28"/>
      <c r="D353" s="130" t="s">
        <v>150</v>
      </c>
      <c r="F353" s="134" t="s">
        <v>239</v>
      </c>
      <c r="I353" s="132"/>
      <c r="L353" s="28"/>
      <c r="M353" s="133"/>
      <c r="T353" s="49"/>
      <c r="AT353" s="13" t="s">
        <v>150</v>
      </c>
      <c r="AU353" s="13" t="s">
        <v>77</v>
      </c>
    </row>
    <row r="354" spans="2:47" s="1" customFormat="1" ht="19.5">
      <c r="B354" s="28"/>
      <c r="D354" s="130" t="s">
        <v>152</v>
      </c>
      <c r="F354" s="134" t="s">
        <v>166</v>
      </c>
      <c r="I354" s="132"/>
      <c r="L354" s="28"/>
      <c r="M354" s="145"/>
      <c r="N354" s="146"/>
      <c r="O354" s="146"/>
      <c r="P354" s="146"/>
      <c r="Q354" s="146"/>
      <c r="R354" s="146"/>
      <c r="S354" s="146"/>
      <c r="T354" s="147"/>
      <c r="AT354" s="13" t="s">
        <v>152</v>
      </c>
      <c r="AU354" s="13" t="s">
        <v>77</v>
      </c>
    </row>
    <row r="355" spans="2:47" s="1" customFormat="1" ht="6.95" customHeight="1">
      <c r="B355" s="37"/>
      <c r="C355" s="38"/>
      <c r="D355" s="38"/>
      <c r="E355" s="38"/>
      <c r="F355" s="38"/>
      <c r="G355" s="38"/>
      <c r="H355" s="38"/>
      <c r="I355" s="38"/>
      <c r="J355" s="38"/>
      <c r="K355" s="38"/>
      <c r="L355" s="28"/>
    </row>
  </sheetData>
  <sheetProtection algorithmName="SHA-512" hashValue="mfgb8Elk7SWRIRS4gN57QXlPN96rD70a1OhlJQGtA3UJnwApxQsH4d/P/h+sq7U1jbXyqsk/xwaRAXrtUtLNWw==" saltValue="gKPlsUiw9fdU6C1Dqj/3VA==" spinCount="100000" sheet="1" objects="1" scenarios="1" formatColumns="0" formatRows="0" autoFilter="0"/>
  <autoFilter ref="C82:K354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4"/>
  <sheetViews>
    <sheetView showGridLines="0" topLeftCell="A71" workbookViewId="0">
      <selection activeCell="F88" sqref="F88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106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1216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ROUND(J83,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ROUND((SUM(BE83:BE193)),  2)</f>
        <v>0</v>
      </c>
      <c r="I33" s="85">
        <v>0.21</v>
      </c>
      <c r="J33" s="84">
        <f>ROUND(((SUM(BE83:BE193))*I33),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ROUND((SUM(BF83:BF193)),  2)</f>
        <v>0</v>
      </c>
      <c r="I34" s="85">
        <v>0.12</v>
      </c>
      <c r="J34" s="84">
        <f>ROUND(((SUM(BF83:BF193))*I34),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ROUND((SUM(BG83:BG193)),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ROUND((SUM(BH83:BH193)),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ROUND((SUM(BI83:BI193)),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09 - Železniční spodek C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J83</f>
        <v>0</v>
      </c>
      <c r="L59" s="28"/>
      <c r="AU59" s="13" t="s">
        <v>122</v>
      </c>
    </row>
    <row r="60" spans="2:47" s="8" customFormat="1" ht="24.95" customHeight="1">
      <c r="B60" s="95"/>
      <c r="D60" s="96" t="s">
        <v>451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24.95" customHeight="1">
      <c r="B61" s="95"/>
      <c r="D61" s="96" t="s">
        <v>452</v>
      </c>
      <c r="E61" s="97"/>
      <c r="F61" s="97"/>
      <c r="G61" s="97"/>
      <c r="H61" s="97"/>
      <c r="I61" s="97"/>
      <c r="J61" s="98">
        <f>J127</f>
        <v>0</v>
      </c>
      <c r="L61" s="95"/>
    </row>
    <row r="62" spans="2:47" s="8" customFormat="1" ht="24.95" customHeight="1">
      <c r="B62" s="95"/>
      <c r="D62" s="96" t="s">
        <v>453</v>
      </c>
      <c r="E62" s="97"/>
      <c r="F62" s="97"/>
      <c r="G62" s="97"/>
      <c r="H62" s="97"/>
      <c r="I62" s="97"/>
      <c r="J62" s="98">
        <f>J176</f>
        <v>0</v>
      </c>
      <c r="L62" s="95"/>
    </row>
    <row r="63" spans="2:47" s="8" customFormat="1" ht="24.95" customHeight="1">
      <c r="B63" s="95"/>
      <c r="D63" s="96" t="s">
        <v>454</v>
      </c>
      <c r="E63" s="97"/>
      <c r="F63" s="97"/>
      <c r="G63" s="97"/>
      <c r="H63" s="97"/>
      <c r="I63" s="97"/>
      <c r="J63" s="98">
        <f>J189</f>
        <v>0</v>
      </c>
      <c r="L63" s="95"/>
    </row>
    <row r="64" spans="2:47" s="1" customFormat="1" ht="21.75" customHeight="1">
      <c r="B64" s="28"/>
      <c r="L64" s="28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5" customHeight="1">
      <c r="B70" s="28"/>
      <c r="C70" s="17" t="s">
        <v>127</v>
      </c>
      <c r="L70" s="28"/>
    </row>
    <row r="71" spans="2:12" s="1" customFormat="1" ht="6.95" customHeight="1">
      <c r="B71" s="28"/>
      <c r="L71" s="28"/>
    </row>
    <row r="72" spans="2:12" s="1" customFormat="1" ht="12" customHeight="1">
      <c r="B72" s="28"/>
      <c r="C72" s="23" t="s">
        <v>16</v>
      </c>
      <c r="L72" s="28"/>
    </row>
    <row r="73" spans="2:12" s="1" customFormat="1" ht="16.5" customHeight="1">
      <c r="B73" s="28"/>
      <c r="E73" s="270" t="str">
        <f>E7</f>
        <v>Oprava kolejí a výhybek v dopravně Kořenov</v>
      </c>
      <c r="F73" s="271"/>
      <c r="G73" s="271"/>
      <c r="H73" s="271"/>
      <c r="L73" s="28"/>
    </row>
    <row r="74" spans="2:12" s="1" customFormat="1" ht="12" customHeight="1">
      <c r="B74" s="28"/>
      <c r="C74" s="23" t="s">
        <v>117</v>
      </c>
      <c r="L74" s="28"/>
    </row>
    <row r="75" spans="2:12" s="1" customFormat="1" ht="16.5" customHeight="1">
      <c r="B75" s="28"/>
      <c r="E75" s="237" t="str">
        <f>E9</f>
        <v>SO 09 - Železniční spodek C</v>
      </c>
      <c r="F75" s="272"/>
      <c r="G75" s="272"/>
      <c r="H75" s="272"/>
      <c r="L75" s="28"/>
    </row>
    <row r="76" spans="2:12" s="1" customFormat="1" ht="6.95" customHeight="1">
      <c r="B76" s="28"/>
      <c r="L76" s="28"/>
    </row>
    <row r="77" spans="2:12" s="1" customFormat="1" ht="12" customHeight="1">
      <c r="B77" s="28"/>
      <c r="C77" s="23" t="s">
        <v>21</v>
      </c>
      <c r="F77" s="21" t="str">
        <f>F12</f>
        <v xml:space="preserve"> </v>
      </c>
      <c r="I77" s="23" t="s">
        <v>23</v>
      </c>
      <c r="J77" s="45" t="str">
        <f>IF(J12="","",J12)</f>
        <v>23. 1. 2024</v>
      </c>
      <c r="L77" s="28"/>
    </row>
    <row r="78" spans="2:12" s="1" customFormat="1" ht="6.95" customHeight="1">
      <c r="B78" s="28"/>
      <c r="L78" s="28"/>
    </row>
    <row r="79" spans="2:12" s="1" customFormat="1" ht="15.2" customHeight="1">
      <c r="B79" s="28"/>
      <c r="C79" s="23" t="s">
        <v>25</v>
      </c>
      <c r="F79" s="21" t="str">
        <f>E15</f>
        <v xml:space="preserve"> </v>
      </c>
      <c r="I79" s="23" t="s">
        <v>30</v>
      </c>
      <c r="J79" s="26" t="str">
        <f>E21</f>
        <v xml:space="preserve"> </v>
      </c>
      <c r="L79" s="28"/>
    </row>
    <row r="80" spans="2:12" s="1" customFormat="1" ht="15.2" customHeight="1">
      <c r="B80" s="28"/>
      <c r="C80" s="23" t="s">
        <v>28</v>
      </c>
      <c r="F80" s="21" t="str">
        <f>IF(E18="","",E18)</f>
        <v>Vyplň údaj</v>
      </c>
      <c r="I80" s="23" t="s">
        <v>32</v>
      </c>
      <c r="J80" s="26" t="str">
        <f>E24</f>
        <v xml:space="preserve"> </v>
      </c>
      <c r="L80" s="28"/>
    </row>
    <row r="81" spans="2:65" s="1" customFormat="1" ht="10.35" customHeight="1">
      <c r="B81" s="28"/>
      <c r="L81" s="28"/>
    </row>
    <row r="82" spans="2:65" s="9" customFormat="1" ht="29.25" customHeight="1">
      <c r="B82" s="99"/>
      <c r="C82" s="100" t="s">
        <v>128</v>
      </c>
      <c r="D82" s="101" t="s">
        <v>54</v>
      </c>
      <c r="E82" s="101" t="s">
        <v>50</v>
      </c>
      <c r="F82" s="101" t="s">
        <v>51</v>
      </c>
      <c r="G82" s="101" t="s">
        <v>129</v>
      </c>
      <c r="H82" s="101" t="s">
        <v>130</v>
      </c>
      <c r="I82" s="101" t="s">
        <v>131</v>
      </c>
      <c r="J82" s="101" t="s">
        <v>121</v>
      </c>
      <c r="K82" s="102" t="s">
        <v>132</v>
      </c>
      <c r="L82" s="99"/>
      <c r="M82" s="52" t="s">
        <v>19</v>
      </c>
      <c r="N82" s="53" t="s">
        <v>39</v>
      </c>
      <c r="O82" s="53" t="s">
        <v>133</v>
      </c>
      <c r="P82" s="53" t="s">
        <v>134</v>
      </c>
      <c r="Q82" s="53" t="s">
        <v>135</v>
      </c>
      <c r="R82" s="53" t="s">
        <v>136</v>
      </c>
      <c r="S82" s="53" t="s">
        <v>137</v>
      </c>
      <c r="T82" s="54" t="s">
        <v>138</v>
      </c>
    </row>
    <row r="83" spans="2:65" s="1" customFormat="1" ht="22.9" customHeight="1">
      <c r="B83" s="28"/>
      <c r="C83" s="57" t="s">
        <v>139</v>
      </c>
      <c r="J83" s="103">
        <f>BK83</f>
        <v>0</v>
      </c>
      <c r="L83" s="28"/>
      <c r="M83" s="55"/>
      <c r="N83" s="46"/>
      <c r="O83" s="46"/>
      <c r="P83" s="104">
        <f>P84+P127+P176+P189</f>
        <v>0</v>
      </c>
      <c r="Q83" s="46"/>
      <c r="R83" s="104">
        <f>R84+R127+R176+R189</f>
        <v>265.10176000000001</v>
      </c>
      <c r="S83" s="46"/>
      <c r="T83" s="105">
        <f>T84+T127+T176+T189</f>
        <v>0</v>
      </c>
      <c r="AT83" s="13" t="s">
        <v>68</v>
      </c>
      <c r="AU83" s="13" t="s">
        <v>122</v>
      </c>
      <c r="BK83" s="106">
        <f>BK84+BK127+BK176+BK189</f>
        <v>0</v>
      </c>
    </row>
    <row r="84" spans="2:65" s="10" customFormat="1" ht="25.9" customHeight="1">
      <c r="B84" s="107"/>
      <c r="D84" s="108" t="s">
        <v>68</v>
      </c>
      <c r="E84" s="109" t="s">
        <v>77</v>
      </c>
      <c r="F84" s="109" t="s">
        <v>455</v>
      </c>
      <c r="I84" s="110"/>
      <c r="J84" s="111">
        <f>BK84</f>
        <v>0</v>
      </c>
      <c r="L84" s="107"/>
      <c r="M84" s="112"/>
      <c r="P84" s="113">
        <f>SUM(P85:P126)</f>
        <v>0</v>
      </c>
      <c r="R84" s="113">
        <f>SUM(R85:R126)</f>
        <v>265.10176000000001</v>
      </c>
      <c r="T84" s="114">
        <f>SUM(T85:T126)</f>
        <v>0</v>
      </c>
      <c r="AR84" s="108" t="s">
        <v>77</v>
      </c>
      <c r="AT84" s="115" t="s">
        <v>68</v>
      </c>
      <c r="AU84" s="115" t="s">
        <v>69</v>
      </c>
      <c r="AY84" s="108" t="s">
        <v>141</v>
      </c>
      <c r="BK84" s="116">
        <f>SUM(BK85:BK126)</f>
        <v>0</v>
      </c>
    </row>
    <row r="85" spans="2:65" s="1" customFormat="1" ht="16.5" customHeight="1">
      <c r="B85" s="28"/>
      <c r="C85" s="135" t="s">
        <v>77</v>
      </c>
      <c r="D85" s="135" t="s">
        <v>171</v>
      </c>
      <c r="E85" s="136" t="s">
        <v>256</v>
      </c>
      <c r="F85" s="137" t="s">
        <v>257</v>
      </c>
      <c r="G85" s="138" t="s">
        <v>258</v>
      </c>
      <c r="H85" s="139">
        <v>5.5979999999999999</v>
      </c>
      <c r="I85" s="140"/>
      <c r="J85" s="141">
        <f>ROUND(I85*H85,2)</f>
        <v>0</v>
      </c>
      <c r="K85" s="137" t="s">
        <v>146</v>
      </c>
      <c r="L85" s="142"/>
      <c r="M85" s="143" t="s">
        <v>19</v>
      </c>
      <c r="N85" s="144" t="s">
        <v>40</v>
      </c>
      <c r="P85" s="126">
        <f>O85*H85</f>
        <v>0</v>
      </c>
      <c r="Q85" s="126">
        <v>1</v>
      </c>
      <c r="R85" s="126">
        <f>Q85*H85</f>
        <v>5.5979999999999999</v>
      </c>
      <c r="S85" s="126">
        <v>0</v>
      </c>
      <c r="T85" s="127">
        <f>S85*H85</f>
        <v>0</v>
      </c>
      <c r="AR85" s="128" t="s">
        <v>169</v>
      </c>
      <c r="AT85" s="128" t="s">
        <v>171</v>
      </c>
      <c r="AU85" s="128" t="s">
        <v>77</v>
      </c>
      <c r="AY85" s="13" t="s">
        <v>141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3" t="s">
        <v>77</v>
      </c>
      <c r="BK85" s="129">
        <f>ROUND(I85*H85,2)</f>
        <v>0</v>
      </c>
      <c r="BL85" s="13" t="s">
        <v>147</v>
      </c>
      <c r="BM85" s="128" t="s">
        <v>79</v>
      </c>
    </row>
    <row r="86" spans="2:65" s="1" customFormat="1" ht="11.25">
      <c r="B86" s="28"/>
      <c r="D86" s="130" t="s">
        <v>148</v>
      </c>
      <c r="F86" s="131" t="s">
        <v>257</v>
      </c>
      <c r="I86" s="132"/>
      <c r="L86" s="28"/>
      <c r="M86" s="133"/>
      <c r="T86" s="49"/>
      <c r="AT86" s="13" t="s">
        <v>148</v>
      </c>
      <c r="AU86" s="13" t="s">
        <v>77</v>
      </c>
    </row>
    <row r="87" spans="2:65" s="1" customFormat="1" ht="29.25">
      <c r="B87" s="28"/>
      <c r="D87" s="130" t="s">
        <v>152</v>
      </c>
      <c r="F87" s="134" t="s">
        <v>1217</v>
      </c>
      <c r="I87" s="132"/>
      <c r="L87" s="28"/>
      <c r="M87" s="133"/>
      <c r="T87" s="49"/>
      <c r="AT87" s="13" t="s">
        <v>152</v>
      </c>
      <c r="AU87" s="13" t="s">
        <v>77</v>
      </c>
    </row>
    <row r="88" spans="2:65" s="1" customFormat="1" ht="16.5" customHeight="1">
      <c r="B88" s="28"/>
      <c r="C88" s="135" t="s">
        <v>79</v>
      </c>
      <c r="D88" s="135" t="s">
        <v>171</v>
      </c>
      <c r="E88" s="136" t="s">
        <v>505</v>
      </c>
      <c r="F88" s="137" t="s">
        <v>506</v>
      </c>
      <c r="G88" s="138" t="s">
        <v>258</v>
      </c>
      <c r="H88" s="139">
        <v>106.36199999999999</v>
      </c>
      <c r="I88" s="282">
        <v>0</v>
      </c>
      <c r="J88" s="141">
        <f>ROUND(I88*H88,2)</f>
        <v>0</v>
      </c>
      <c r="K88" s="137" t="s">
        <v>19</v>
      </c>
      <c r="L88" s="142"/>
      <c r="M88" s="143" t="s">
        <v>19</v>
      </c>
      <c r="N88" s="144" t="s">
        <v>40</v>
      </c>
      <c r="P88" s="126">
        <f>O88*H88</f>
        <v>0</v>
      </c>
      <c r="Q88" s="126">
        <v>1</v>
      </c>
      <c r="R88" s="126">
        <f>Q88*H88</f>
        <v>106.36199999999999</v>
      </c>
      <c r="S88" s="126">
        <v>0</v>
      </c>
      <c r="T88" s="127">
        <f>S88*H88</f>
        <v>0</v>
      </c>
      <c r="AR88" s="128" t="s">
        <v>169</v>
      </c>
      <c r="AT88" s="128" t="s">
        <v>171</v>
      </c>
      <c r="AU88" s="128" t="s">
        <v>77</v>
      </c>
      <c r="AY88" s="13" t="s">
        <v>141</v>
      </c>
      <c r="BE88" s="129">
        <f>IF(N88="základní",J88,0)</f>
        <v>0</v>
      </c>
      <c r="BF88" s="129">
        <f>IF(N88="snížená",J88,0)</f>
        <v>0</v>
      </c>
      <c r="BG88" s="129">
        <f>IF(N88="zákl. přenesená",J88,0)</f>
        <v>0</v>
      </c>
      <c r="BH88" s="129">
        <f>IF(N88="sníž. přenesená",J88,0)</f>
        <v>0</v>
      </c>
      <c r="BI88" s="129">
        <f>IF(N88="nulová",J88,0)</f>
        <v>0</v>
      </c>
      <c r="BJ88" s="13" t="s">
        <v>77</v>
      </c>
      <c r="BK88" s="129">
        <f>ROUND(I88*H88,2)</f>
        <v>0</v>
      </c>
      <c r="BL88" s="13" t="s">
        <v>147</v>
      </c>
      <c r="BM88" s="128" t="s">
        <v>147</v>
      </c>
    </row>
    <row r="89" spans="2:65" s="1" customFormat="1" ht="11.25">
      <c r="B89" s="28"/>
      <c r="D89" s="130" t="s">
        <v>148</v>
      </c>
      <c r="F89" s="131" t="s">
        <v>506</v>
      </c>
      <c r="I89" s="132"/>
      <c r="L89" s="28"/>
      <c r="M89" s="133"/>
      <c r="T89" s="49"/>
      <c r="AT89" s="13" t="s">
        <v>148</v>
      </c>
      <c r="AU89" s="13" t="s">
        <v>77</v>
      </c>
    </row>
    <row r="90" spans="2:65" s="1" customFormat="1" ht="29.25">
      <c r="B90" s="28"/>
      <c r="D90" s="130" t="s">
        <v>152</v>
      </c>
      <c r="F90" s="134" t="s">
        <v>1218</v>
      </c>
      <c r="I90" s="132"/>
      <c r="L90" s="28"/>
      <c r="M90" s="133"/>
      <c r="T90" s="49"/>
      <c r="AT90" s="13" t="s">
        <v>152</v>
      </c>
      <c r="AU90" s="13" t="s">
        <v>77</v>
      </c>
    </row>
    <row r="91" spans="2:65" s="1" customFormat="1" ht="16.5" customHeight="1">
      <c r="B91" s="28"/>
      <c r="C91" s="135" t="s">
        <v>160</v>
      </c>
      <c r="D91" s="135" t="s">
        <v>171</v>
      </c>
      <c r="E91" s="136" t="s">
        <v>890</v>
      </c>
      <c r="F91" s="137" t="s">
        <v>891</v>
      </c>
      <c r="G91" s="138" t="s">
        <v>258</v>
      </c>
      <c r="H91" s="139">
        <v>3.1829999999999998</v>
      </c>
      <c r="I91" s="282">
        <v>0</v>
      </c>
      <c r="J91" s="141">
        <f>ROUND(I91*H91,2)</f>
        <v>0</v>
      </c>
      <c r="K91" s="137" t="s">
        <v>146</v>
      </c>
      <c r="L91" s="142"/>
      <c r="M91" s="143" t="s">
        <v>19</v>
      </c>
      <c r="N91" s="144" t="s">
        <v>40</v>
      </c>
      <c r="P91" s="126">
        <f>O91*H91</f>
        <v>0</v>
      </c>
      <c r="Q91" s="126">
        <v>1</v>
      </c>
      <c r="R91" s="126">
        <f>Q91*H91</f>
        <v>3.1829999999999998</v>
      </c>
      <c r="S91" s="126">
        <v>0</v>
      </c>
      <c r="T91" s="127">
        <f>S91*H91</f>
        <v>0</v>
      </c>
      <c r="AR91" s="128" t="s">
        <v>169</v>
      </c>
      <c r="AT91" s="128" t="s">
        <v>171</v>
      </c>
      <c r="AU91" s="128" t="s">
        <v>77</v>
      </c>
      <c r="AY91" s="13" t="s">
        <v>141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3" t="s">
        <v>77</v>
      </c>
      <c r="BK91" s="129">
        <f>ROUND(I91*H91,2)</f>
        <v>0</v>
      </c>
      <c r="BL91" s="13" t="s">
        <v>147</v>
      </c>
      <c r="BM91" s="128" t="s">
        <v>164</v>
      </c>
    </row>
    <row r="92" spans="2:65" s="1" customFormat="1" ht="11.25">
      <c r="B92" s="28"/>
      <c r="D92" s="130" t="s">
        <v>148</v>
      </c>
      <c r="F92" s="131" t="s">
        <v>891</v>
      </c>
      <c r="I92" s="132"/>
      <c r="L92" s="28"/>
      <c r="M92" s="133"/>
      <c r="T92" s="49"/>
      <c r="AT92" s="13" t="s">
        <v>148</v>
      </c>
      <c r="AU92" s="13" t="s">
        <v>77</v>
      </c>
    </row>
    <row r="93" spans="2:65" s="1" customFormat="1" ht="29.25">
      <c r="B93" s="28"/>
      <c r="D93" s="130" t="s">
        <v>152</v>
      </c>
      <c r="F93" s="134" t="s">
        <v>892</v>
      </c>
      <c r="I93" s="132"/>
      <c r="L93" s="28"/>
      <c r="M93" s="133"/>
      <c r="T93" s="49"/>
      <c r="AT93" s="13" t="s">
        <v>152</v>
      </c>
      <c r="AU93" s="13" t="s">
        <v>77</v>
      </c>
    </row>
    <row r="94" spans="2:65" s="1" customFormat="1" ht="16.5" customHeight="1">
      <c r="B94" s="28"/>
      <c r="C94" s="135" t="s">
        <v>147</v>
      </c>
      <c r="D94" s="135" t="s">
        <v>171</v>
      </c>
      <c r="E94" s="136" t="s">
        <v>894</v>
      </c>
      <c r="F94" s="137" t="s">
        <v>895</v>
      </c>
      <c r="G94" s="138" t="s">
        <v>174</v>
      </c>
      <c r="H94" s="139">
        <v>57</v>
      </c>
      <c r="I94" s="140"/>
      <c r="J94" s="141">
        <f>ROUND(I94*H94,2)</f>
        <v>0</v>
      </c>
      <c r="K94" s="137" t="s">
        <v>146</v>
      </c>
      <c r="L94" s="142"/>
      <c r="M94" s="143" t="s">
        <v>19</v>
      </c>
      <c r="N94" s="144" t="s">
        <v>40</v>
      </c>
      <c r="P94" s="126">
        <f>O94*H94</f>
        <v>0</v>
      </c>
      <c r="Q94" s="126">
        <v>0</v>
      </c>
      <c r="R94" s="126">
        <f>Q94*H94</f>
        <v>0</v>
      </c>
      <c r="S94" s="126">
        <v>0</v>
      </c>
      <c r="T94" s="127">
        <f>S94*H94</f>
        <v>0</v>
      </c>
      <c r="AR94" s="128" t="s">
        <v>169</v>
      </c>
      <c r="AT94" s="128" t="s">
        <v>171</v>
      </c>
      <c r="AU94" s="128" t="s">
        <v>77</v>
      </c>
      <c r="AY94" s="13" t="s">
        <v>141</v>
      </c>
      <c r="BE94" s="129">
        <f>IF(N94="základní",J94,0)</f>
        <v>0</v>
      </c>
      <c r="BF94" s="129">
        <f>IF(N94="snížená",J94,0)</f>
        <v>0</v>
      </c>
      <c r="BG94" s="129">
        <f>IF(N94="zákl. přenesená",J94,0)</f>
        <v>0</v>
      </c>
      <c r="BH94" s="129">
        <f>IF(N94="sníž. přenesená",J94,0)</f>
        <v>0</v>
      </c>
      <c r="BI94" s="129">
        <f>IF(N94="nulová",J94,0)</f>
        <v>0</v>
      </c>
      <c r="BJ94" s="13" t="s">
        <v>77</v>
      </c>
      <c r="BK94" s="129">
        <f>ROUND(I94*H94,2)</f>
        <v>0</v>
      </c>
      <c r="BL94" s="13" t="s">
        <v>147</v>
      </c>
      <c r="BM94" s="128" t="s">
        <v>169</v>
      </c>
    </row>
    <row r="95" spans="2:65" s="1" customFormat="1" ht="11.25">
      <c r="B95" s="28"/>
      <c r="D95" s="130" t="s">
        <v>148</v>
      </c>
      <c r="F95" s="131" t="s">
        <v>895</v>
      </c>
      <c r="I95" s="132"/>
      <c r="L95" s="28"/>
      <c r="M95" s="133"/>
      <c r="T95" s="49"/>
      <c r="AT95" s="13" t="s">
        <v>148</v>
      </c>
      <c r="AU95" s="13" t="s">
        <v>77</v>
      </c>
    </row>
    <row r="96" spans="2:65" s="1" customFormat="1" ht="19.5">
      <c r="B96" s="28"/>
      <c r="D96" s="130" t="s">
        <v>152</v>
      </c>
      <c r="F96" s="134" t="s">
        <v>166</v>
      </c>
      <c r="I96" s="132"/>
      <c r="L96" s="28"/>
      <c r="M96" s="133"/>
      <c r="T96" s="49"/>
      <c r="AT96" s="13" t="s">
        <v>152</v>
      </c>
      <c r="AU96" s="13" t="s">
        <v>77</v>
      </c>
    </row>
    <row r="97" spans="2:65" s="1" customFormat="1" ht="16.5" customHeight="1">
      <c r="B97" s="28"/>
      <c r="C97" s="135" t="s">
        <v>170</v>
      </c>
      <c r="D97" s="135" t="s">
        <v>171</v>
      </c>
      <c r="E97" s="136" t="s">
        <v>896</v>
      </c>
      <c r="F97" s="137" t="s">
        <v>897</v>
      </c>
      <c r="G97" s="138" t="s">
        <v>243</v>
      </c>
      <c r="H97" s="139">
        <v>2</v>
      </c>
      <c r="I97" s="140"/>
      <c r="J97" s="141">
        <f>ROUND(I97*H97,2)</f>
        <v>0</v>
      </c>
      <c r="K97" s="137" t="s">
        <v>146</v>
      </c>
      <c r="L97" s="142"/>
      <c r="M97" s="143" t="s">
        <v>19</v>
      </c>
      <c r="N97" s="144" t="s">
        <v>40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169</v>
      </c>
      <c r="AT97" s="128" t="s">
        <v>171</v>
      </c>
      <c r="AU97" s="128" t="s">
        <v>77</v>
      </c>
      <c r="AY97" s="13" t="s">
        <v>141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3" t="s">
        <v>77</v>
      </c>
      <c r="BK97" s="129">
        <f>ROUND(I97*H97,2)</f>
        <v>0</v>
      </c>
      <c r="BL97" s="13" t="s">
        <v>147</v>
      </c>
      <c r="BM97" s="128" t="s">
        <v>193</v>
      </c>
    </row>
    <row r="98" spans="2:65" s="1" customFormat="1" ht="11.25">
      <c r="B98" s="28"/>
      <c r="D98" s="130" t="s">
        <v>148</v>
      </c>
      <c r="F98" s="131" t="s">
        <v>897</v>
      </c>
      <c r="I98" s="132"/>
      <c r="L98" s="28"/>
      <c r="M98" s="133"/>
      <c r="T98" s="49"/>
      <c r="AT98" s="13" t="s">
        <v>148</v>
      </c>
      <c r="AU98" s="13" t="s">
        <v>77</v>
      </c>
    </row>
    <row r="99" spans="2:65" s="1" customFormat="1" ht="19.5">
      <c r="B99" s="28"/>
      <c r="D99" s="130" t="s">
        <v>152</v>
      </c>
      <c r="F99" s="134" t="s">
        <v>166</v>
      </c>
      <c r="I99" s="132"/>
      <c r="L99" s="28"/>
      <c r="M99" s="133"/>
      <c r="T99" s="49"/>
      <c r="AT99" s="13" t="s">
        <v>152</v>
      </c>
      <c r="AU99" s="13" t="s">
        <v>77</v>
      </c>
    </row>
    <row r="100" spans="2:65" s="1" customFormat="1" ht="16.5" customHeight="1">
      <c r="B100" s="28"/>
      <c r="C100" s="135" t="s">
        <v>164</v>
      </c>
      <c r="D100" s="135" t="s">
        <v>171</v>
      </c>
      <c r="E100" s="136" t="s">
        <v>900</v>
      </c>
      <c r="F100" s="137" t="s">
        <v>901</v>
      </c>
      <c r="G100" s="138" t="s">
        <v>243</v>
      </c>
      <c r="H100" s="139">
        <v>2</v>
      </c>
      <c r="I100" s="140"/>
      <c r="J100" s="141">
        <f>ROUND(I100*H100,2)</f>
        <v>0</v>
      </c>
      <c r="K100" s="137" t="s">
        <v>146</v>
      </c>
      <c r="L100" s="142"/>
      <c r="M100" s="143" t="s">
        <v>19</v>
      </c>
      <c r="N100" s="144" t="s">
        <v>40</v>
      </c>
      <c r="P100" s="126">
        <f>O100*H100</f>
        <v>0</v>
      </c>
      <c r="Q100" s="126">
        <v>0</v>
      </c>
      <c r="R100" s="126">
        <f>Q100*H100</f>
        <v>0</v>
      </c>
      <c r="S100" s="126">
        <v>0</v>
      </c>
      <c r="T100" s="127">
        <f>S100*H100</f>
        <v>0</v>
      </c>
      <c r="AR100" s="128" t="s">
        <v>169</v>
      </c>
      <c r="AT100" s="128" t="s">
        <v>171</v>
      </c>
      <c r="AU100" s="128" t="s">
        <v>77</v>
      </c>
      <c r="AY100" s="13" t="s">
        <v>141</v>
      </c>
      <c r="BE100" s="129">
        <f>IF(N100="základní",J100,0)</f>
        <v>0</v>
      </c>
      <c r="BF100" s="129">
        <f>IF(N100="snížená",J100,0)</f>
        <v>0</v>
      </c>
      <c r="BG100" s="129">
        <f>IF(N100="zákl. přenesená",J100,0)</f>
        <v>0</v>
      </c>
      <c r="BH100" s="129">
        <f>IF(N100="sníž. přenesená",J100,0)</f>
        <v>0</v>
      </c>
      <c r="BI100" s="129">
        <f>IF(N100="nulová",J100,0)</f>
        <v>0</v>
      </c>
      <c r="BJ100" s="13" t="s">
        <v>77</v>
      </c>
      <c r="BK100" s="129">
        <f>ROUND(I100*H100,2)</f>
        <v>0</v>
      </c>
      <c r="BL100" s="13" t="s">
        <v>147</v>
      </c>
      <c r="BM100" s="128" t="s">
        <v>8</v>
      </c>
    </row>
    <row r="101" spans="2:65" s="1" customFormat="1" ht="11.25">
      <c r="B101" s="28"/>
      <c r="D101" s="130" t="s">
        <v>148</v>
      </c>
      <c r="F101" s="131" t="s">
        <v>901</v>
      </c>
      <c r="I101" s="132"/>
      <c r="L101" s="28"/>
      <c r="M101" s="133"/>
      <c r="T101" s="49"/>
      <c r="AT101" s="13" t="s">
        <v>148</v>
      </c>
      <c r="AU101" s="13" t="s">
        <v>77</v>
      </c>
    </row>
    <row r="102" spans="2:65" s="1" customFormat="1" ht="19.5">
      <c r="B102" s="28"/>
      <c r="D102" s="130" t="s">
        <v>152</v>
      </c>
      <c r="F102" s="134" t="s">
        <v>166</v>
      </c>
      <c r="I102" s="132"/>
      <c r="L102" s="28"/>
      <c r="M102" s="133"/>
      <c r="T102" s="49"/>
      <c r="AT102" s="13" t="s">
        <v>152</v>
      </c>
      <c r="AU102" s="13" t="s">
        <v>77</v>
      </c>
    </row>
    <row r="103" spans="2:65" s="1" customFormat="1" ht="16.5" customHeight="1">
      <c r="B103" s="28"/>
      <c r="C103" s="135" t="s">
        <v>179</v>
      </c>
      <c r="D103" s="135" t="s">
        <v>171</v>
      </c>
      <c r="E103" s="136" t="s">
        <v>904</v>
      </c>
      <c r="F103" s="137" t="s">
        <v>905</v>
      </c>
      <c r="G103" s="138" t="s">
        <v>174</v>
      </c>
      <c r="H103" s="139">
        <v>2</v>
      </c>
      <c r="I103" s="140"/>
      <c r="J103" s="141">
        <f>ROUND(I103*H103,2)</f>
        <v>0</v>
      </c>
      <c r="K103" s="137" t="s">
        <v>146</v>
      </c>
      <c r="L103" s="142"/>
      <c r="M103" s="143" t="s">
        <v>19</v>
      </c>
      <c r="N103" s="144" t="s">
        <v>40</v>
      </c>
      <c r="P103" s="126">
        <f>O103*H103</f>
        <v>0</v>
      </c>
      <c r="Q103" s="126">
        <v>7.1300000000000001E-3</v>
      </c>
      <c r="R103" s="126">
        <f>Q103*H103</f>
        <v>1.426E-2</v>
      </c>
      <c r="S103" s="126">
        <v>0</v>
      </c>
      <c r="T103" s="127">
        <f>S103*H103</f>
        <v>0</v>
      </c>
      <c r="AR103" s="128" t="s">
        <v>169</v>
      </c>
      <c r="AT103" s="128" t="s">
        <v>171</v>
      </c>
      <c r="AU103" s="128" t="s">
        <v>77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183</v>
      </c>
    </row>
    <row r="104" spans="2:65" s="1" customFormat="1" ht="11.25">
      <c r="B104" s="28"/>
      <c r="D104" s="130" t="s">
        <v>148</v>
      </c>
      <c r="F104" s="131" t="s">
        <v>905</v>
      </c>
      <c r="I104" s="132"/>
      <c r="L104" s="28"/>
      <c r="M104" s="133"/>
      <c r="T104" s="49"/>
      <c r="AT104" s="13" t="s">
        <v>148</v>
      </c>
      <c r="AU104" s="13" t="s">
        <v>77</v>
      </c>
    </row>
    <row r="105" spans="2:65" s="1" customFormat="1" ht="19.5">
      <c r="B105" s="28"/>
      <c r="D105" s="130" t="s">
        <v>152</v>
      </c>
      <c r="F105" s="134" t="s">
        <v>166</v>
      </c>
      <c r="I105" s="132"/>
      <c r="L105" s="28"/>
      <c r="M105" s="133"/>
      <c r="T105" s="49"/>
      <c r="AT105" s="13" t="s">
        <v>152</v>
      </c>
      <c r="AU105" s="13" t="s">
        <v>77</v>
      </c>
    </row>
    <row r="106" spans="2:65" s="1" customFormat="1" ht="16.5" customHeight="1">
      <c r="B106" s="28"/>
      <c r="C106" s="135" t="s">
        <v>169</v>
      </c>
      <c r="D106" s="135" t="s">
        <v>171</v>
      </c>
      <c r="E106" s="136" t="s">
        <v>1219</v>
      </c>
      <c r="F106" s="137" t="s">
        <v>1220</v>
      </c>
      <c r="G106" s="138" t="s">
        <v>243</v>
      </c>
      <c r="H106" s="139">
        <v>16</v>
      </c>
      <c r="I106" s="140"/>
      <c r="J106" s="141">
        <f>ROUND(I106*H106,2)</f>
        <v>0</v>
      </c>
      <c r="K106" s="137" t="s">
        <v>146</v>
      </c>
      <c r="L106" s="142"/>
      <c r="M106" s="143" t="s">
        <v>19</v>
      </c>
      <c r="N106" s="144" t="s">
        <v>40</v>
      </c>
      <c r="P106" s="126">
        <f>O106*H106</f>
        <v>0</v>
      </c>
      <c r="Q106" s="126">
        <v>4.29</v>
      </c>
      <c r="R106" s="126">
        <f>Q106*H106</f>
        <v>68.64</v>
      </c>
      <c r="S106" s="126">
        <v>0</v>
      </c>
      <c r="T106" s="127">
        <f>S106*H106</f>
        <v>0</v>
      </c>
      <c r="AR106" s="128" t="s">
        <v>169</v>
      </c>
      <c r="AT106" s="128" t="s">
        <v>171</v>
      </c>
      <c r="AU106" s="128" t="s">
        <v>77</v>
      </c>
      <c r="AY106" s="13" t="s">
        <v>141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3" t="s">
        <v>77</v>
      </c>
      <c r="BK106" s="129">
        <f>ROUND(I106*H106,2)</f>
        <v>0</v>
      </c>
      <c r="BL106" s="13" t="s">
        <v>147</v>
      </c>
      <c r="BM106" s="128" t="s">
        <v>186</v>
      </c>
    </row>
    <row r="107" spans="2:65" s="1" customFormat="1" ht="11.25">
      <c r="B107" s="28"/>
      <c r="D107" s="130" t="s">
        <v>148</v>
      </c>
      <c r="F107" s="131" t="s">
        <v>1220</v>
      </c>
      <c r="I107" s="132"/>
      <c r="L107" s="28"/>
      <c r="M107" s="133"/>
      <c r="T107" s="49"/>
      <c r="AT107" s="13" t="s">
        <v>148</v>
      </c>
      <c r="AU107" s="13" t="s">
        <v>77</v>
      </c>
    </row>
    <row r="108" spans="2:65" s="1" customFormat="1" ht="29.25">
      <c r="B108" s="28"/>
      <c r="D108" s="130" t="s">
        <v>152</v>
      </c>
      <c r="F108" s="134" t="s">
        <v>1221</v>
      </c>
      <c r="I108" s="132"/>
      <c r="L108" s="28"/>
      <c r="M108" s="133"/>
      <c r="T108" s="49"/>
      <c r="AT108" s="13" t="s">
        <v>152</v>
      </c>
      <c r="AU108" s="13" t="s">
        <v>77</v>
      </c>
    </row>
    <row r="109" spans="2:65" s="1" customFormat="1" ht="16.5" customHeight="1">
      <c r="B109" s="28"/>
      <c r="C109" s="135" t="s">
        <v>187</v>
      </c>
      <c r="D109" s="135" t="s">
        <v>171</v>
      </c>
      <c r="E109" s="136" t="s">
        <v>1222</v>
      </c>
      <c r="F109" s="137" t="s">
        <v>1223</v>
      </c>
      <c r="G109" s="138" t="s">
        <v>243</v>
      </c>
      <c r="H109" s="139">
        <v>4</v>
      </c>
      <c r="I109" s="140"/>
      <c r="J109" s="141">
        <f>ROUND(I109*H109,2)</f>
        <v>0</v>
      </c>
      <c r="K109" s="137" t="s">
        <v>146</v>
      </c>
      <c r="L109" s="142"/>
      <c r="M109" s="143" t="s">
        <v>19</v>
      </c>
      <c r="N109" s="144" t="s">
        <v>40</v>
      </c>
      <c r="P109" s="126">
        <f>O109*H109</f>
        <v>0</v>
      </c>
      <c r="Q109" s="126">
        <v>4.82</v>
      </c>
      <c r="R109" s="126">
        <f>Q109*H109</f>
        <v>19.28</v>
      </c>
      <c r="S109" s="126">
        <v>0</v>
      </c>
      <c r="T109" s="127">
        <f>S109*H109</f>
        <v>0</v>
      </c>
      <c r="AR109" s="128" t="s">
        <v>169</v>
      </c>
      <c r="AT109" s="128" t="s">
        <v>171</v>
      </c>
      <c r="AU109" s="128" t="s">
        <v>77</v>
      </c>
      <c r="AY109" s="13" t="s">
        <v>141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3" t="s">
        <v>77</v>
      </c>
      <c r="BK109" s="129">
        <f>ROUND(I109*H109,2)</f>
        <v>0</v>
      </c>
      <c r="BL109" s="13" t="s">
        <v>147</v>
      </c>
      <c r="BM109" s="128" t="s">
        <v>191</v>
      </c>
    </row>
    <row r="110" spans="2:65" s="1" customFormat="1" ht="11.25">
      <c r="B110" s="28"/>
      <c r="D110" s="130" t="s">
        <v>148</v>
      </c>
      <c r="F110" s="131" t="s">
        <v>1223</v>
      </c>
      <c r="I110" s="132"/>
      <c r="L110" s="28"/>
      <c r="M110" s="133"/>
      <c r="T110" s="49"/>
      <c r="AT110" s="13" t="s">
        <v>148</v>
      </c>
      <c r="AU110" s="13" t="s">
        <v>77</v>
      </c>
    </row>
    <row r="111" spans="2:65" s="1" customFormat="1" ht="29.25">
      <c r="B111" s="28"/>
      <c r="D111" s="130" t="s">
        <v>152</v>
      </c>
      <c r="F111" s="134" t="s">
        <v>1224</v>
      </c>
      <c r="I111" s="132"/>
      <c r="L111" s="28"/>
      <c r="M111" s="133"/>
      <c r="T111" s="49"/>
      <c r="AT111" s="13" t="s">
        <v>152</v>
      </c>
      <c r="AU111" s="13" t="s">
        <v>77</v>
      </c>
    </row>
    <row r="112" spans="2:65" s="1" customFormat="1" ht="16.5" customHeight="1">
      <c r="B112" s="28"/>
      <c r="C112" s="135" t="s">
        <v>193</v>
      </c>
      <c r="D112" s="135" t="s">
        <v>171</v>
      </c>
      <c r="E112" s="136" t="s">
        <v>1225</v>
      </c>
      <c r="F112" s="137" t="s">
        <v>1226</v>
      </c>
      <c r="G112" s="138" t="s">
        <v>243</v>
      </c>
      <c r="H112" s="139">
        <v>160</v>
      </c>
      <c r="I112" s="140"/>
      <c r="J112" s="141">
        <f>ROUND(I112*H112,2)</f>
        <v>0</v>
      </c>
      <c r="K112" s="137" t="s">
        <v>146</v>
      </c>
      <c r="L112" s="142"/>
      <c r="M112" s="143" t="s">
        <v>19</v>
      </c>
      <c r="N112" s="144" t="s">
        <v>40</v>
      </c>
      <c r="P112" s="126">
        <f>O112*H112</f>
        <v>0</v>
      </c>
      <c r="Q112" s="126">
        <v>3.1E-2</v>
      </c>
      <c r="R112" s="126">
        <f>Q112*H112</f>
        <v>4.96</v>
      </c>
      <c r="S112" s="126">
        <v>0</v>
      </c>
      <c r="T112" s="127">
        <f>S112*H112</f>
        <v>0</v>
      </c>
      <c r="AR112" s="128" t="s">
        <v>169</v>
      </c>
      <c r="AT112" s="128" t="s">
        <v>171</v>
      </c>
      <c r="AU112" s="128" t="s">
        <v>77</v>
      </c>
      <c r="AY112" s="13" t="s">
        <v>141</v>
      </c>
      <c r="BE112" s="129">
        <f>IF(N112="základní",J112,0)</f>
        <v>0</v>
      </c>
      <c r="BF112" s="129">
        <f>IF(N112="snížená",J112,0)</f>
        <v>0</v>
      </c>
      <c r="BG112" s="129">
        <f>IF(N112="zákl. přenesená",J112,0)</f>
        <v>0</v>
      </c>
      <c r="BH112" s="129">
        <f>IF(N112="sníž. přenesená",J112,0)</f>
        <v>0</v>
      </c>
      <c r="BI112" s="129">
        <f>IF(N112="nulová",J112,0)</f>
        <v>0</v>
      </c>
      <c r="BJ112" s="13" t="s">
        <v>77</v>
      </c>
      <c r="BK112" s="129">
        <f>ROUND(I112*H112,2)</f>
        <v>0</v>
      </c>
      <c r="BL112" s="13" t="s">
        <v>147</v>
      </c>
      <c r="BM112" s="128" t="s">
        <v>197</v>
      </c>
    </row>
    <row r="113" spans="2:65" s="1" customFormat="1" ht="11.25">
      <c r="B113" s="28"/>
      <c r="D113" s="130" t="s">
        <v>148</v>
      </c>
      <c r="F113" s="131" t="s">
        <v>1226</v>
      </c>
      <c r="I113" s="132"/>
      <c r="L113" s="28"/>
      <c r="M113" s="133"/>
      <c r="T113" s="49"/>
      <c r="AT113" s="13" t="s">
        <v>148</v>
      </c>
      <c r="AU113" s="13" t="s">
        <v>77</v>
      </c>
    </row>
    <row r="114" spans="2:65" s="1" customFormat="1" ht="19.5">
      <c r="B114" s="28"/>
      <c r="D114" s="130" t="s">
        <v>152</v>
      </c>
      <c r="F114" s="134" t="s">
        <v>166</v>
      </c>
      <c r="I114" s="132"/>
      <c r="L114" s="28"/>
      <c r="M114" s="133"/>
      <c r="T114" s="49"/>
      <c r="AT114" s="13" t="s">
        <v>152</v>
      </c>
      <c r="AU114" s="13" t="s">
        <v>77</v>
      </c>
    </row>
    <row r="115" spans="2:65" s="1" customFormat="1" ht="16.5" customHeight="1">
      <c r="B115" s="28"/>
      <c r="C115" s="135" t="s">
        <v>198</v>
      </c>
      <c r="D115" s="135" t="s">
        <v>171</v>
      </c>
      <c r="E115" s="136" t="s">
        <v>910</v>
      </c>
      <c r="F115" s="137" t="s">
        <v>911</v>
      </c>
      <c r="G115" s="138" t="s">
        <v>271</v>
      </c>
      <c r="H115" s="139">
        <v>81.510000000000005</v>
      </c>
      <c r="I115" s="140"/>
      <c r="J115" s="141">
        <f>ROUND(I115*H115,2)</f>
        <v>0</v>
      </c>
      <c r="K115" s="137" t="s">
        <v>146</v>
      </c>
      <c r="L115" s="142"/>
      <c r="M115" s="143" t="s">
        <v>19</v>
      </c>
      <c r="N115" s="144" t="s">
        <v>40</v>
      </c>
      <c r="P115" s="126">
        <f>O115*H115</f>
        <v>0</v>
      </c>
      <c r="Q115" s="126">
        <v>0</v>
      </c>
      <c r="R115" s="126">
        <f>Q115*H115</f>
        <v>0</v>
      </c>
      <c r="S115" s="126">
        <v>0</v>
      </c>
      <c r="T115" s="127">
        <f>S115*H115</f>
        <v>0</v>
      </c>
      <c r="AR115" s="128" t="s">
        <v>169</v>
      </c>
      <c r="AT115" s="128" t="s">
        <v>171</v>
      </c>
      <c r="AU115" s="128" t="s">
        <v>77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201</v>
      </c>
    </row>
    <row r="116" spans="2:65" s="1" customFormat="1" ht="11.25">
      <c r="B116" s="28"/>
      <c r="D116" s="130" t="s">
        <v>148</v>
      </c>
      <c r="F116" s="131" t="s">
        <v>911</v>
      </c>
      <c r="I116" s="132"/>
      <c r="L116" s="28"/>
      <c r="M116" s="133"/>
      <c r="T116" s="49"/>
      <c r="AT116" s="13" t="s">
        <v>148</v>
      </c>
      <c r="AU116" s="13" t="s">
        <v>77</v>
      </c>
    </row>
    <row r="117" spans="2:65" s="1" customFormat="1" ht="29.25">
      <c r="B117" s="28"/>
      <c r="D117" s="130" t="s">
        <v>152</v>
      </c>
      <c r="F117" s="134" t="s">
        <v>1117</v>
      </c>
      <c r="I117" s="132"/>
      <c r="L117" s="28"/>
      <c r="M117" s="133"/>
      <c r="T117" s="49"/>
      <c r="AT117" s="13" t="s">
        <v>152</v>
      </c>
      <c r="AU117" s="13" t="s">
        <v>77</v>
      </c>
    </row>
    <row r="118" spans="2:65" s="1" customFormat="1" ht="16.5" customHeight="1">
      <c r="B118" s="28"/>
      <c r="C118" s="135" t="s">
        <v>8</v>
      </c>
      <c r="D118" s="135" t="s">
        <v>171</v>
      </c>
      <c r="E118" s="136" t="s">
        <v>1227</v>
      </c>
      <c r="F118" s="137" t="s">
        <v>1228</v>
      </c>
      <c r="G118" s="138" t="s">
        <v>271</v>
      </c>
      <c r="H118" s="139">
        <v>302.5</v>
      </c>
      <c r="I118" s="140"/>
      <c r="J118" s="141">
        <f>ROUND(I118*H118,2)</f>
        <v>0</v>
      </c>
      <c r="K118" s="137" t="s">
        <v>146</v>
      </c>
      <c r="L118" s="142"/>
      <c r="M118" s="143" t="s">
        <v>19</v>
      </c>
      <c r="N118" s="144" t="s">
        <v>40</v>
      </c>
      <c r="P118" s="126">
        <f>O118*H118</f>
        <v>0</v>
      </c>
      <c r="Q118" s="126">
        <v>0</v>
      </c>
      <c r="R118" s="126">
        <f>Q118*H118</f>
        <v>0</v>
      </c>
      <c r="S118" s="126">
        <v>0</v>
      </c>
      <c r="T118" s="127">
        <f>S118*H118</f>
        <v>0</v>
      </c>
      <c r="AR118" s="128" t="s">
        <v>169</v>
      </c>
      <c r="AT118" s="128" t="s">
        <v>171</v>
      </c>
      <c r="AU118" s="128" t="s">
        <v>77</v>
      </c>
      <c r="AY118" s="13" t="s">
        <v>141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3" t="s">
        <v>77</v>
      </c>
      <c r="BK118" s="129">
        <f>ROUND(I118*H118,2)</f>
        <v>0</v>
      </c>
      <c r="BL118" s="13" t="s">
        <v>147</v>
      </c>
      <c r="BM118" s="128" t="s">
        <v>204</v>
      </c>
    </row>
    <row r="119" spans="2:65" s="1" customFormat="1" ht="11.25">
      <c r="B119" s="28"/>
      <c r="D119" s="130" t="s">
        <v>148</v>
      </c>
      <c r="F119" s="131" t="s">
        <v>1228</v>
      </c>
      <c r="I119" s="132"/>
      <c r="L119" s="28"/>
      <c r="M119" s="133"/>
      <c r="T119" s="49"/>
      <c r="AT119" s="13" t="s">
        <v>148</v>
      </c>
      <c r="AU119" s="13" t="s">
        <v>77</v>
      </c>
    </row>
    <row r="120" spans="2:65" s="1" customFormat="1" ht="29.25">
      <c r="B120" s="28"/>
      <c r="D120" s="130" t="s">
        <v>152</v>
      </c>
      <c r="F120" s="134" t="s">
        <v>1229</v>
      </c>
      <c r="I120" s="132"/>
      <c r="L120" s="28"/>
      <c r="M120" s="133"/>
      <c r="T120" s="49"/>
      <c r="AT120" s="13" t="s">
        <v>152</v>
      </c>
      <c r="AU120" s="13" t="s">
        <v>77</v>
      </c>
    </row>
    <row r="121" spans="2:65" s="1" customFormat="1" ht="16.5" customHeight="1">
      <c r="B121" s="28"/>
      <c r="C121" s="135" t="s">
        <v>205</v>
      </c>
      <c r="D121" s="135" t="s">
        <v>171</v>
      </c>
      <c r="E121" s="136" t="s">
        <v>535</v>
      </c>
      <c r="F121" s="137" t="s">
        <v>536</v>
      </c>
      <c r="G121" s="138" t="s">
        <v>253</v>
      </c>
      <c r="H121" s="139">
        <v>25</v>
      </c>
      <c r="I121" s="140"/>
      <c r="J121" s="141">
        <f>ROUND(I121*H121,2)</f>
        <v>0</v>
      </c>
      <c r="K121" s="137" t="s">
        <v>146</v>
      </c>
      <c r="L121" s="142"/>
      <c r="M121" s="143" t="s">
        <v>19</v>
      </c>
      <c r="N121" s="144" t="s">
        <v>40</v>
      </c>
      <c r="P121" s="126">
        <f>O121*H121</f>
        <v>0</v>
      </c>
      <c r="Q121" s="126">
        <v>2.234</v>
      </c>
      <c r="R121" s="126">
        <f>Q121*H121</f>
        <v>55.85</v>
      </c>
      <c r="S121" s="126">
        <v>0</v>
      </c>
      <c r="T121" s="127">
        <f>S121*H121</f>
        <v>0</v>
      </c>
      <c r="AR121" s="128" t="s">
        <v>169</v>
      </c>
      <c r="AT121" s="128" t="s">
        <v>171</v>
      </c>
      <c r="AU121" s="128" t="s">
        <v>77</v>
      </c>
      <c r="AY121" s="13" t="s">
        <v>141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77</v>
      </c>
      <c r="BK121" s="129">
        <f>ROUND(I121*H121,2)</f>
        <v>0</v>
      </c>
      <c r="BL121" s="13" t="s">
        <v>147</v>
      </c>
      <c r="BM121" s="128" t="s">
        <v>208</v>
      </c>
    </row>
    <row r="122" spans="2:65" s="1" customFormat="1" ht="11.25">
      <c r="B122" s="28"/>
      <c r="D122" s="130" t="s">
        <v>148</v>
      </c>
      <c r="F122" s="131" t="s">
        <v>536</v>
      </c>
      <c r="I122" s="132"/>
      <c r="L122" s="28"/>
      <c r="M122" s="133"/>
      <c r="T122" s="49"/>
      <c r="AT122" s="13" t="s">
        <v>148</v>
      </c>
      <c r="AU122" s="13" t="s">
        <v>77</v>
      </c>
    </row>
    <row r="123" spans="2:65" s="1" customFormat="1" ht="29.25">
      <c r="B123" s="28"/>
      <c r="D123" s="130" t="s">
        <v>152</v>
      </c>
      <c r="F123" s="134" t="s">
        <v>1230</v>
      </c>
      <c r="I123" s="132"/>
      <c r="L123" s="28"/>
      <c r="M123" s="133"/>
      <c r="T123" s="49"/>
      <c r="AT123" s="13" t="s">
        <v>152</v>
      </c>
      <c r="AU123" s="13" t="s">
        <v>77</v>
      </c>
    </row>
    <row r="124" spans="2:65" s="1" customFormat="1" ht="16.5" customHeight="1">
      <c r="B124" s="28"/>
      <c r="C124" s="135" t="s">
        <v>183</v>
      </c>
      <c r="D124" s="135" t="s">
        <v>171</v>
      </c>
      <c r="E124" s="136" t="s">
        <v>1231</v>
      </c>
      <c r="F124" s="137" t="s">
        <v>1232</v>
      </c>
      <c r="G124" s="138" t="s">
        <v>253</v>
      </c>
      <c r="H124" s="139">
        <v>0.5</v>
      </c>
      <c r="I124" s="140"/>
      <c r="J124" s="141">
        <f>ROUND(I124*H124,2)</f>
        <v>0</v>
      </c>
      <c r="K124" s="137" t="s">
        <v>19</v>
      </c>
      <c r="L124" s="142"/>
      <c r="M124" s="143" t="s">
        <v>19</v>
      </c>
      <c r="N124" s="144" t="s">
        <v>40</v>
      </c>
      <c r="P124" s="126">
        <f>O124*H124</f>
        <v>0</v>
      </c>
      <c r="Q124" s="126">
        <v>2.4289999999999998</v>
      </c>
      <c r="R124" s="126">
        <f>Q124*H124</f>
        <v>1.2144999999999999</v>
      </c>
      <c r="S124" s="126">
        <v>0</v>
      </c>
      <c r="T124" s="127">
        <f>S124*H124</f>
        <v>0</v>
      </c>
      <c r="AR124" s="128" t="s">
        <v>169</v>
      </c>
      <c r="AT124" s="128" t="s">
        <v>171</v>
      </c>
      <c r="AU124" s="128" t="s">
        <v>77</v>
      </c>
      <c r="AY124" s="13" t="s">
        <v>141</v>
      </c>
      <c r="BE124" s="129">
        <f>IF(N124="základní",J124,0)</f>
        <v>0</v>
      </c>
      <c r="BF124" s="129">
        <f>IF(N124="snížená",J124,0)</f>
        <v>0</v>
      </c>
      <c r="BG124" s="129">
        <f>IF(N124="zákl. přenesená",J124,0)</f>
        <v>0</v>
      </c>
      <c r="BH124" s="129">
        <f>IF(N124="sníž. přenesená",J124,0)</f>
        <v>0</v>
      </c>
      <c r="BI124" s="129">
        <f>IF(N124="nulová",J124,0)</f>
        <v>0</v>
      </c>
      <c r="BJ124" s="13" t="s">
        <v>77</v>
      </c>
      <c r="BK124" s="129">
        <f>ROUND(I124*H124,2)</f>
        <v>0</v>
      </c>
      <c r="BL124" s="13" t="s">
        <v>147</v>
      </c>
      <c r="BM124" s="128" t="s">
        <v>211</v>
      </c>
    </row>
    <row r="125" spans="2:65" s="1" customFormat="1" ht="11.25">
      <c r="B125" s="28"/>
      <c r="D125" s="130" t="s">
        <v>148</v>
      </c>
      <c r="F125" s="131" t="s">
        <v>1232</v>
      </c>
      <c r="I125" s="132"/>
      <c r="L125" s="28"/>
      <c r="M125" s="133"/>
      <c r="T125" s="49"/>
      <c r="AT125" s="13" t="s">
        <v>148</v>
      </c>
      <c r="AU125" s="13" t="s">
        <v>77</v>
      </c>
    </row>
    <row r="126" spans="2:65" s="1" customFormat="1" ht="29.25">
      <c r="B126" s="28"/>
      <c r="D126" s="130" t="s">
        <v>152</v>
      </c>
      <c r="F126" s="134" t="s">
        <v>1233</v>
      </c>
      <c r="I126" s="132"/>
      <c r="L126" s="28"/>
      <c r="M126" s="133"/>
      <c r="T126" s="49"/>
      <c r="AT126" s="13" t="s">
        <v>152</v>
      </c>
      <c r="AU126" s="13" t="s">
        <v>77</v>
      </c>
    </row>
    <row r="127" spans="2:65" s="10" customFormat="1" ht="25.9" customHeight="1">
      <c r="B127" s="107"/>
      <c r="D127" s="108" t="s">
        <v>68</v>
      </c>
      <c r="E127" s="109" t="s">
        <v>79</v>
      </c>
      <c r="F127" s="109" t="s">
        <v>544</v>
      </c>
      <c r="I127" s="110"/>
      <c r="J127" s="111">
        <f>BK127</f>
        <v>0</v>
      </c>
      <c r="L127" s="107"/>
      <c r="M127" s="112"/>
      <c r="P127" s="113">
        <f>SUM(P128:P175)</f>
        <v>0</v>
      </c>
      <c r="R127" s="113">
        <f>SUM(R128:R175)</f>
        <v>0</v>
      </c>
      <c r="T127" s="114">
        <f>SUM(T128:T175)</f>
        <v>0</v>
      </c>
      <c r="AR127" s="108" t="s">
        <v>77</v>
      </c>
      <c r="AT127" s="115" t="s">
        <v>68</v>
      </c>
      <c r="AU127" s="115" t="s">
        <v>69</v>
      </c>
      <c r="AY127" s="108" t="s">
        <v>141</v>
      </c>
      <c r="BK127" s="116">
        <f>SUM(BK128:BK175)</f>
        <v>0</v>
      </c>
    </row>
    <row r="128" spans="2:65" s="1" customFormat="1" ht="16.5" customHeight="1">
      <c r="B128" s="28"/>
      <c r="C128" s="117" t="s">
        <v>212</v>
      </c>
      <c r="D128" s="117" t="s">
        <v>142</v>
      </c>
      <c r="E128" s="118" t="s">
        <v>1234</v>
      </c>
      <c r="F128" s="119" t="s">
        <v>1235</v>
      </c>
      <c r="G128" s="120" t="s">
        <v>174</v>
      </c>
      <c r="H128" s="121">
        <v>50</v>
      </c>
      <c r="I128" s="122"/>
      <c r="J128" s="123">
        <f>ROUND(I128*H128,2)</f>
        <v>0</v>
      </c>
      <c r="K128" s="119" t="s">
        <v>146</v>
      </c>
      <c r="L128" s="28"/>
      <c r="M128" s="124" t="s">
        <v>19</v>
      </c>
      <c r="N128" s="125" t="s">
        <v>40</v>
      </c>
      <c r="P128" s="126">
        <f>O128*H128</f>
        <v>0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147</v>
      </c>
      <c r="AT128" s="128" t="s">
        <v>142</v>
      </c>
      <c r="AU128" s="128" t="s">
        <v>77</v>
      </c>
      <c r="AY128" s="13" t="s">
        <v>141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3" t="s">
        <v>77</v>
      </c>
      <c r="BK128" s="129">
        <f>ROUND(I128*H128,2)</f>
        <v>0</v>
      </c>
      <c r="BL128" s="13" t="s">
        <v>147</v>
      </c>
      <c r="BM128" s="128" t="s">
        <v>215</v>
      </c>
    </row>
    <row r="129" spans="2:65" s="1" customFormat="1" ht="29.25">
      <c r="B129" s="28"/>
      <c r="D129" s="130" t="s">
        <v>148</v>
      </c>
      <c r="F129" s="131" t="s">
        <v>1236</v>
      </c>
      <c r="I129" s="132"/>
      <c r="L129" s="28"/>
      <c r="M129" s="133"/>
      <c r="T129" s="49"/>
      <c r="AT129" s="13" t="s">
        <v>148</v>
      </c>
      <c r="AU129" s="13" t="s">
        <v>77</v>
      </c>
    </row>
    <row r="130" spans="2:65" s="1" customFormat="1" ht="39">
      <c r="B130" s="28"/>
      <c r="D130" s="130" t="s">
        <v>150</v>
      </c>
      <c r="F130" s="134" t="s">
        <v>930</v>
      </c>
      <c r="I130" s="132"/>
      <c r="L130" s="28"/>
      <c r="M130" s="133"/>
      <c r="T130" s="49"/>
      <c r="AT130" s="13" t="s">
        <v>150</v>
      </c>
      <c r="AU130" s="13" t="s">
        <v>77</v>
      </c>
    </row>
    <row r="131" spans="2:65" s="1" customFormat="1" ht="29.25">
      <c r="B131" s="28"/>
      <c r="D131" s="130" t="s">
        <v>152</v>
      </c>
      <c r="F131" s="134" t="s">
        <v>1229</v>
      </c>
      <c r="I131" s="132"/>
      <c r="L131" s="28"/>
      <c r="M131" s="133"/>
      <c r="T131" s="49"/>
      <c r="AT131" s="13" t="s">
        <v>152</v>
      </c>
      <c r="AU131" s="13" t="s">
        <v>77</v>
      </c>
    </row>
    <row r="132" spans="2:65" s="1" customFormat="1" ht="16.5" customHeight="1">
      <c r="B132" s="28"/>
      <c r="C132" s="117" t="s">
        <v>186</v>
      </c>
      <c r="D132" s="117" t="s">
        <v>142</v>
      </c>
      <c r="E132" s="118" t="s">
        <v>931</v>
      </c>
      <c r="F132" s="119" t="s">
        <v>932</v>
      </c>
      <c r="G132" s="120" t="s">
        <v>174</v>
      </c>
      <c r="H132" s="121">
        <v>1</v>
      </c>
      <c r="I132" s="122"/>
      <c r="J132" s="123">
        <f>ROUND(I132*H132,2)</f>
        <v>0</v>
      </c>
      <c r="K132" s="119" t="s">
        <v>146</v>
      </c>
      <c r="L132" s="28"/>
      <c r="M132" s="124" t="s">
        <v>19</v>
      </c>
      <c r="N132" s="125" t="s">
        <v>40</v>
      </c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128" t="s">
        <v>147</v>
      </c>
      <c r="AT132" s="128" t="s">
        <v>142</v>
      </c>
      <c r="AU132" s="128" t="s">
        <v>77</v>
      </c>
      <c r="AY132" s="13" t="s">
        <v>141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77</v>
      </c>
      <c r="BK132" s="129">
        <f>ROUND(I132*H132,2)</f>
        <v>0</v>
      </c>
      <c r="BL132" s="13" t="s">
        <v>147</v>
      </c>
      <c r="BM132" s="128" t="s">
        <v>219</v>
      </c>
    </row>
    <row r="133" spans="2:65" s="1" customFormat="1" ht="29.25">
      <c r="B133" s="28"/>
      <c r="D133" s="130" t="s">
        <v>148</v>
      </c>
      <c r="F133" s="131" t="s">
        <v>933</v>
      </c>
      <c r="I133" s="132"/>
      <c r="L133" s="28"/>
      <c r="M133" s="133"/>
      <c r="T133" s="49"/>
      <c r="AT133" s="13" t="s">
        <v>148</v>
      </c>
      <c r="AU133" s="13" t="s">
        <v>77</v>
      </c>
    </row>
    <row r="134" spans="2:65" s="1" customFormat="1" ht="39">
      <c r="B134" s="28"/>
      <c r="D134" s="130" t="s">
        <v>150</v>
      </c>
      <c r="F134" s="134" t="s">
        <v>930</v>
      </c>
      <c r="I134" s="132"/>
      <c r="L134" s="28"/>
      <c r="M134" s="133"/>
      <c r="T134" s="49"/>
      <c r="AT134" s="13" t="s">
        <v>150</v>
      </c>
      <c r="AU134" s="13" t="s">
        <v>77</v>
      </c>
    </row>
    <row r="135" spans="2:65" s="1" customFormat="1" ht="29.25">
      <c r="B135" s="28"/>
      <c r="D135" s="130" t="s">
        <v>152</v>
      </c>
      <c r="F135" s="134" t="s">
        <v>1237</v>
      </c>
      <c r="I135" s="132"/>
      <c r="L135" s="28"/>
      <c r="M135" s="133"/>
      <c r="T135" s="49"/>
      <c r="AT135" s="13" t="s">
        <v>152</v>
      </c>
      <c r="AU135" s="13" t="s">
        <v>77</v>
      </c>
    </row>
    <row r="136" spans="2:65" s="1" customFormat="1" ht="16.5" customHeight="1">
      <c r="B136" s="28"/>
      <c r="C136" s="117" t="s">
        <v>222</v>
      </c>
      <c r="D136" s="117" t="s">
        <v>142</v>
      </c>
      <c r="E136" s="118" t="s">
        <v>1238</v>
      </c>
      <c r="F136" s="119" t="s">
        <v>1239</v>
      </c>
      <c r="G136" s="120" t="s">
        <v>243</v>
      </c>
      <c r="H136" s="121">
        <v>1</v>
      </c>
      <c r="I136" s="122"/>
      <c r="J136" s="123">
        <f>ROUND(I136*H136,2)</f>
        <v>0</v>
      </c>
      <c r="K136" s="119" t="s">
        <v>146</v>
      </c>
      <c r="L136" s="28"/>
      <c r="M136" s="124" t="s">
        <v>19</v>
      </c>
      <c r="N136" s="125" t="s">
        <v>40</v>
      </c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128" t="s">
        <v>147</v>
      </c>
      <c r="AT136" s="128" t="s">
        <v>142</v>
      </c>
      <c r="AU136" s="128" t="s">
        <v>77</v>
      </c>
      <c r="AY136" s="13" t="s">
        <v>141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3" t="s">
        <v>77</v>
      </c>
      <c r="BK136" s="129">
        <f>ROUND(I136*H136,2)</f>
        <v>0</v>
      </c>
      <c r="BL136" s="13" t="s">
        <v>147</v>
      </c>
      <c r="BM136" s="128" t="s">
        <v>227</v>
      </c>
    </row>
    <row r="137" spans="2:65" s="1" customFormat="1" ht="29.25">
      <c r="B137" s="28"/>
      <c r="D137" s="130" t="s">
        <v>148</v>
      </c>
      <c r="F137" s="131" t="s">
        <v>1240</v>
      </c>
      <c r="I137" s="132"/>
      <c r="L137" s="28"/>
      <c r="M137" s="133"/>
      <c r="T137" s="49"/>
      <c r="AT137" s="13" t="s">
        <v>148</v>
      </c>
      <c r="AU137" s="13" t="s">
        <v>77</v>
      </c>
    </row>
    <row r="138" spans="2:65" s="1" customFormat="1" ht="29.25">
      <c r="B138" s="28"/>
      <c r="D138" s="130" t="s">
        <v>150</v>
      </c>
      <c r="F138" s="134" t="s">
        <v>1241</v>
      </c>
      <c r="I138" s="132"/>
      <c r="L138" s="28"/>
      <c r="M138" s="133"/>
      <c r="T138" s="49"/>
      <c r="AT138" s="13" t="s">
        <v>150</v>
      </c>
      <c r="AU138" s="13" t="s">
        <v>77</v>
      </c>
    </row>
    <row r="139" spans="2:65" s="1" customFormat="1" ht="19.5">
      <c r="B139" s="28"/>
      <c r="D139" s="130" t="s">
        <v>152</v>
      </c>
      <c r="F139" s="134" t="s">
        <v>166</v>
      </c>
      <c r="I139" s="132"/>
      <c r="L139" s="28"/>
      <c r="M139" s="133"/>
      <c r="T139" s="49"/>
      <c r="AT139" s="13" t="s">
        <v>152</v>
      </c>
      <c r="AU139" s="13" t="s">
        <v>77</v>
      </c>
    </row>
    <row r="140" spans="2:65" s="1" customFormat="1" ht="16.5" customHeight="1">
      <c r="B140" s="28"/>
      <c r="C140" s="117" t="s">
        <v>191</v>
      </c>
      <c r="D140" s="117" t="s">
        <v>142</v>
      </c>
      <c r="E140" s="118" t="s">
        <v>1242</v>
      </c>
      <c r="F140" s="119" t="s">
        <v>1243</v>
      </c>
      <c r="G140" s="120" t="s">
        <v>174</v>
      </c>
      <c r="H140" s="121">
        <v>15</v>
      </c>
      <c r="I140" s="122"/>
      <c r="J140" s="123">
        <f>ROUND(I140*H140,2)</f>
        <v>0</v>
      </c>
      <c r="K140" s="119" t="s">
        <v>146</v>
      </c>
      <c r="L140" s="28"/>
      <c r="M140" s="124" t="s">
        <v>19</v>
      </c>
      <c r="N140" s="125" t="s">
        <v>40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147</v>
      </c>
      <c r="AT140" s="128" t="s">
        <v>142</v>
      </c>
      <c r="AU140" s="128" t="s">
        <v>77</v>
      </c>
      <c r="AY140" s="13" t="s">
        <v>141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3" t="s">
        <v>77</v>
      </c>
      <c r="BK140" s="129">
        <f>ROUND(I140*H140,2)</f>
        <v>0</v>
      </c>
      <c r="BL140" s="13" t="s">
        <v>147</v>
      </c>
      <c r="BM140" s="128" t="s">
        <v>231</v>
      </c>
    </row>
    <row r="141" spans="2:65" s="1" customFormat="1" ht="29.25">
      <c r="B141" s="28"/>
      <c r="D141" s="130" t="s">
        <v>148</v>
      </c>
      <c r="F141" s="131" t="s">
        <v>1244</v>
      </c>
      <c r="I141" s="132"/>
      <c r="L141" s="28"/>
      <c r="M141" s="133"/>
      <c r="T141" s="49"/>
      <c r="AT141" s="13" t="s">
        <v>148</v>
      </c>
      <c r="AU141" s="13" t="s">
        <v>77</v>
      </c>
    </row>
    <row r="142" spans="2:65" s="1" customFormat="1" ht="29.25">
      <c r="B142" s="28"/>
      <c r="D142" s="130" t="s">
        <v>150</v>
      </c>
      <c r="F142" s="134" t="s">
        <v>1241</v>
      </c>
      <c r="I142" s="132"/>
      <c r="L142" s="28"/>
      <c r="M142" s="133"/>
      <c r="T142" s="49"/>
      <c r="AT142" s="13" t="s">
        <v>150</v>
      </c>
      <c r="AU142" s="13" t="s">
        <v>77</v>
      </c>
    </row>
    <row r="143" spans="2:65" s="1" customFormat="1" ht="19.5">
      <c r="B143" s="28"/>
      <c r="D143" s="130" t="s">
        <v>152</v>
      </c>
      <c r="F143" s="134" t="s">
        <v>166</v>
      </c>
      <c r="I143" s="132"/>
      <c r="L143" s="28"/>
      <c r="M143" s="133"/>
      <c r="T143" s="49"/>
      <c r="AT143" s="13" t="s">
        <v>152</v>
      </c>
      <c r="AU143" s="13" t="s">
        <v>77</v>
      </c>
    </row>
    <row r="144" spans="2:65" s="1" customFormat="1" ht="16.5" customHeight="1">
      <c r="B144" s="28"/>
      <c r="C144" s="117" t="s">
        <v>233</v>
      </c>
      <c r="D144" s="117" t="s">
        <v>142</v>
      </c>
      <c r="E144" s="118" t="s">
        <v>935</v>
      </c>
      <c r="F144" s="119" t="s">
        <v>936</v>
      </c>
      <c r="G144" s="120" t="s">
        <v>174</v>
      </c>
      <c r="H144" s="121">
        <v>57</v>
      </c>
      <c r="I144" s="122"/>
      <c r="J144" s="123">
        <f>ROUND(I144*H144,2)</f>
        <v>0</v>
      </c>
      <c r="K144" s="119" t="s">
        <v>146</v>
      </c>
      <c r="L144" s="28"/>
      <c r="M144" s="124" t="s">
        <v>19</v>
      </c>
      <c r="N144" s="125" t="s">
        <v>40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147</v>
      </c>
      <c r="AT144" s="128" t="s">
        <v>142</v>
      </c>
      <c r="AU144" s="128" t="s">
        <v>77</v>
      </c>
      <c r="AY144" s="13" t="s">
        <v>141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3" t="s">
        <v>77</v>
      </c>
      <c r="BK144" s="129">
        <f>ROUND(I144*H144,2)</f>
        <v>0</v>
      </c>
      <c r="BL144" s="13" t="s">
        <v>147</v>
      </c>
      <c r="BM144" s="128" t="s">
        <v>237</v>
      </c>
    </row>
    <row r="145" spans="2:65" s="1" customFormat="1" ht="29.25">
      <c r="B145" s="28"/>
      <c r="D145" s="130" t="s">
        <v>148</v>
      </c>
      <c r="F145" s="131" t="s">
        <v>937</v>
      </c>
      <c r="I145" s="132"/>
      <c r="L145" s="28"/>
      <c r="M145" s="133"/>
      <c r="T145" s="49"/>
      <c r="AT145" s="13" t="s">
        <v>148</v>
      </c>
      <c r="AU145" s="13" t="s">
        <v>77</v>
      </c>
    </row>
    <row r="146" spans="2:65" s="1" customFormat="1" ht="39">
      <c r="B146" s="28"/>
      <c r="D146" s="130" t="s">
        <v>150</v>
      </c>
      <c r="F146" s="134" t="s">
        <v>938</v>
      </c>
      <c r="I146" s="132"/>
      <c r="L146" s="28"/>
      <c r="M146" s="133"/>
      <c r="T146" s="49"/>
      <c r="AT146" s="13" t="s">
        <v>150</v>
      </c>
      <c r="AU146" s="13" t="s">
        <v>77</v>
      </c>
    </row>
    <row r="147" spans="2:65" s="1" customFormat="1" ht="19.5">
      <c r="B147" s="28"/>
      <c r="D147" s="130" t="s">
        <v>152</v>
      </c>
      <c r="F147" s="134" t="s">
        <v>166</v>
      </c>
      <c r="I147" s="132"/>
      <c r="L147" s="28"/>
      <c r="M147" s="133"/>
      <c r="T147" s="49"/>
      <c r="AT147" s="13" t="s">
        <v>152</v>
      </c>
      <c r="AU147" s="13" t="s">
        <v>77</v>
      </c>
    </row>
    <row r="148" spans="2:65" s="1" customFormat="1" ht="16.5" customHeight="1">
      <c r="B148" s="28"/>
      <c r="C148" s="117" t="s">
        <v>197</v>
      </c>
      <c r="D148" s="117" t="s">
        <v>142</v>
      </c>
      <c r="E148" s="118" t="s">
        <v>939</v>
      </c>
      <c r="F148" s="119" t="s">
        <v>940</v>
      </c>
      <c r="G148" s="120" t="s">
        <v>174</v>
      </c>
      <c r="H148" s="121">
        <v>2</v>
      </c>
      <c r="I148" s="122"/>
      <c r="J148" s="123">
        <f>ROUND(I148*H148,2)</f>
        <v>0</v>
      </c>
      <c r="K148" s="119" t="s">
        <v>146</v>
      </c>
      <c r="L148" s="28"/>
      <c r="M148" s="124" t="s">
        <v>19</v>
      </c>
      <c r="N148" s="125" t="s">
        <v>40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147</v>
      </c>
      <c r="AT148" s="128" t="s">
        <v>142</v>
      </c>
      <c r="AU148" s="128" t="s">
        <v>77</v>
      </c>
      <c r="AY148" s="13" t="s">
        <v>141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77</v>
      </c>
      <c r="BK148" s="129">
        <f>ROUND(I148*H148,2)</f>
        <v>0</v>
      </c>
      <c r="BL148" s="13" t="s">
        <v>147</v>
      </c>
      <c r="BM148" s="128" t="s">
        <v>306</v>
      </c>
    </row>
    <row r="149" spans="2:65" s="1" customFormat="1" ht="29.25">
      <c r="B149" s="28"/>
      <c r="D149" s="130" t="s">
        <v>148</v>
      </c>
      <c r="F149" s="131" t="s">
        <v>941</v>
      </c>
      <c r="I149" s="132"/>
      <c r="L149" s="28"/>
      <c r="M149" s="133"/>
      <c r="T149" s="49"/>
      <c r="AT149" s="13" t="s">
        <v>148</v>
      </c>
      <c r="AU149" s="13" t="s">
        <v>77</v>
      </c>
    </row>
    <row r="150" spans="2:65" s="1" customFormat="1" ht="39">
      <c r="B150" s="28"/>
      <c r="D150" s="130" t="s">
        <v>150</v>
      </c>
      <c r="F150" s="134" t="s">
        <v>938</v>
      </c>
      <c r="I150" s="132"/>
      <c r="L150" s="28"/>
      <c r="M150" s="133"/>
      <c r="T150" s="49"/>
      <c r="AT150" s="13" t="s">
        <v>150</v>
      </c>
      <c r="AU150" s="13" t="s">
        <v>77</v>
      </c>
    </row>
    <row r="151" spans="2:65" s="1" customFormat="1" ht="19.5">
      <c r="B151" s="28"/>
      <c r="D151" s="130" t="s">
        <v>152</v>
      </c>
      <c r="F151" s="134" t="s">
        <v>166</v>
      </c>
      <c r="I151" s="132"/>
      <c r="L151" s="28"/>
      <c r="M151" s="133"/>
      <c r="T151" s="49"/>
      <c r="AT151" s="13" t="s">
        <v>152</v>
      </c>
      <c r="AU151" s="13" t="s">
        <v>77</v>
      </c>
    </row>
    <row r="152" spans="2:65" s="1" customFormat="1" ht="16.5" customHeight="1">
      <c r="B152" s="28"/>
      <c r="C152" s="117" t="s">
        <v>7</v>
      </c>
      <c r="D152" s="117" t="s">
        <v>142</v>
      </c>
      <c r="E152" s="118" t="s">
        <v>942</v>
      </c>
      <c r="F152" s="119" t="s">
        <v>943</v>
      </c>
      <c r="G152" s="120" t="s">
        <v>174</v>
      </c>
      <c r="H152" s="121">
        <v>2</v>
      </c>
      <c r="I152" s="122"/>
      <c r="J152" s="123">
        <f>ROUND(I152*H152,2)</f>
        <v>0</v>
      </c>
      <c r="K152" s="119" t="s">
        <v>146</v>
      </c>
      <c r="L152" s="28"/>
      <c r="M152" s="124" t="s">
        <v>19</v>
      </c>
      <c r="N152" s="125" t="s">
        <v>40</v>
      </c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128" t="s">
        <v>147</v>
      </c>
      <c r="AT152" s="128" t="s">
        <v>142</v>
      </c>
      <c r="AU152" s="128" t="s">
        <v>77</v>
      </c>
      <c r="AY152" s="13" t="s">
        <v>141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3" t="s">
        <v>77</v>
      </c>
      <c r="BK152" s="129">
        <f>ROUND(I152*H152,2)</f>
        <v>0</v>
      </c>
      <c r="BL152" s="13" t="s">
        <v>147</v>
      </c>
      <c r="BM152" s="128" t="s">
        <v>310</v>
      </c>
    </row>
    <row r="153" spans="2:65" s="1" customFormat="1" ht="29.25">
      <c r="B153" s="28"/>
      <c r="D153" s="130" t="s">
        <v>148</v>
      </c>
      <c r="F153" s="131" t="s">
        <v>944</v>
      </c>
      <c r="I153" s="132"/>
      <c r="L153" s="28"/>
      <c r="M153" s="133"/>
      <c r="T153" s="49"/>
      <c r="AT153" s="13" t="s">
        <v>148</v>
      </c>
      <c r="AU153" s="13" t="s">
        <v>77</v>
      </c>
    </row>
    <row r="154" spans="2:65" s="1" customFormat="1" ht="39">
      <c r="B154" s="28"/>
      <c r="D154" s="130" t="s">
        <v>150</v>
      </c>
      <c r="F154" s="134" t="s">
        <v>938</v>
      </c>
      <c r="I154" s="132"/>
      <c r="L154" s="28"/>
      <c r="M154" s="133"/>
      <c r="T154" s="49"/>
      <c r="AT154" s="13" t="s">
        <v>150</v>
      </c>
      <c r="AU154" s="13" t="s">
        <v>77</v>
      </c>
    </row>
    <row r="155" spans="2:65" s="1" customFormat="1" ht="19.5">
      <c r="B155" s="28"/>
      <c r="D155" s="130" t="s">
        <v>152</v>
      </c>
      <c r="F155" s="134" t="s">
        <v>166</v>
      </c>
      <c r="I155" s="132"/>
      <c r="L155" s="28"/>
      <c r="M155" s="133"/>
      <c r="T155" s="49"/>
      <c r="AT155" s="13" t="s">
        <v>152</v>
      </c>
      <c r="AU155" s="13" t="s">
        <v>77</v>
      </c>
    </row>
    <row r="156" spans="2:65" s="1" customFormat="1" ht="16.5" customHeight="1">
      <c r="B156" s="28"/>
      <c r="C156" s="117" t="s">
        <v>201</v>
      </c>
      <c r="D156" s="117" t="s">
        <v>142</v>
      </c>
      <c r="E156" s="118" t="s">
        <v>251</v>
      </c>
      <c r="F156" s="119" t="s">
        <v>252</v>
      </c>
      <c r="G156" s="120" t="s">
        <v>253</v>
      </c>
      <c r="H156" s="121">
        <v>9.7349999999999994</v>
      </c>
      <c r="I156" s="122"/>
      <c r="J156" s="123">
        <f>ROUND(I156*H156,2)</f>
        <v>0</v>
      </c>
      <c r="K156" s="119" t="s">
        <v>146</v>
      </c>
      <c r="L156" s="28"/>
      <c r="M156" s="124" t="s">
        <v>19</v>
      </c>
      <c r="N156" s="125" t="s">
        <v>40</v>
      </c>
      <c r="P156" s="126">
        <f>O156*H156</f>
        <v>0</v>
      </c>
      <c r="Q156" s="126">
        <v>0</v>
      </c>
      <c r="R156" s="126">
        <f>Q156*H156</f>
        <v>0</v>
      </c>
      <c r="S156" s="126">
        <v>0</v>
      </c>
      <c r="T156" s="127">
        <f>S156*H156</f>
        <v>0</v>
      </c>
      <c r="AR156" s="128" t="s">
        <v>147</v>
      </c>
      <c r="AT156" s="128" t="s">
        <v>142</v>
      </c>
      <c r="AU156" s="128" t="s">
        <v>77</v>
      </c>
      <c r="AY156" s="13" t="s">
        <v>141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3" t="s">
        <v>77</v>
      </c>
      <c r="BK156" s="129">
        <f>ROUND(I156*H156,2)</f>
        <v>0</v>
      </c>
      <c r="BL156" s="13" t="s">
        <v>147</v>
      </c>
      <c r="BM156" s="128" t="s">
        <v>314</v>
      </c>
    </row>
    <row r="157" spans="2:65" s="1" customFormat="1" ht="19.5">
      <c r="B157" s="28"/>
      <c r="D157" s="130" t="s">
        <v>148</v>
      </c>
      <c r="F157" s="131" t="s">
        <v>254</v>
      </c>
      <c r="I157" s="132"/>
      <c r="L157" s="28"/>
      <c r="M157" s="133"/>
      <c r="T157" s="49"/>
      <c r="AT157" s="13" t="s">
        <v>148</v>
      </c>
      <c r="AU157" s="13" t="s">
        <v>77</v>
      </c>
    </row>
    <row r="158" spans="2:65" s="1" customFormat="1" ht="19.5">
      <c r="B158" s="28"/>
      <c r="D158" s="130" t="s">
        <v>150</v>
      </c>
      <c r="F158" s="134" t="s">
        <v>151</v>
      </c>
      <c r="I158" s="132"/>
      <c r="L158" s="28"/>
      <c r="M158" s="133"/>
      <c r="T158" s="49"/>
      <c r="AT158" s="13" t="s">
        <v>150</v>
      </c>
      <c r="AU158" s="13" t="s">
        <v>77</v>
      </c>
    </row>
    <row r="159" spans="2:65" s="1" customFormat="1" ht="29.25">
      <c r="B159" s="28"/>
      <c r="D159" s="130" t="s">
        <v>152</v>
      </c>
      <c r="F159" s="134" t="s">
        <v>1245</v>
      </c>
      <c r="I159" s="132"/>
      <c r="L159" s="28"/>
      <c r="M159" s="133"/>
      <c r="T159" s="49"/>
      <c r="AT159" s="13" t="s">
        <v>152</v>
      </c>
      <c r="AU159" s="13" t="s">
        <v>77</v>
      </c>
    </row>
    <row r="160" spans="2:65" s="1" customFormat="1" ht="16.5" customHeight="1">
      <c r="B160" s="28"/>
      <c r="C160" s="117" t="s">
        <v>307</v>
      </c>
      <c r="D160" s="117" t="s">
        <v>142</v>
      </c>
      <c r="E160" s="118" t="s">
        <v>961</v>
      </c>
      <c r="F160" s="119" t="s">
        <v>962</v>
      </c>
      <c r="G160" s="120" t="s">
        <v>253</v>
      </c>
      <c r="H160" s="121">
        <v>3.2450000000000001</v>
      </c>
      <c r="I160" s="122"/>
      <c r="J160" s="123">
        <f>ROUND(I160*H160,2)</f>
        <v>0</v>
      </c>
      <c r="K160" s="119" t="s">
        <v>146</v>
      </c>
      <c r="L160" s="28"/>
      <c r="M160" s="124" t="s">
        <v>19</v>
      </c>
      <c r="N160" s="125" t="s">
        <v>40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128" t="s">
        <v>147</v>
      </c>
      <c r="AT160" s="128" t="s">
        <v>142</v>
      </c>
      <c r="AU160" s="128" t="s">
        <v>77</v>
      </c>
      <c r="AY160" s="13" t="s">
        <v>141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77</v>
      </c>
      <c r="BK160" s="129">
        <f>ROUND(I160*H160,2)</f>
        <v>0</v>
      </c>
      <c r="BL160" s="13" t="s">
        <v>147</v>
      </c>
      <c r="BM160" s="128" t="s">
        <v>318</v>
      </c>
    </row>
    <row r="161" spans="2:65" s="1" customFormat="1" ht="19.5">
      <c r="B161" s="28"/>
      <c r="D161" s="130" t="s">
        <v>148</v>
      </c>
      <c r="F161" s="131" t="s">
        <v>963</v>
      </c>
      <c r="I161" s="132"/>
      <c r="L161" s="28"/>
      <c r="M161" s="133"/>
      <c r="T161" s="49"/>
      <c r="AT161" s="13" t="s">
        <v>148</v>
      </c>
      <c r="AU161" s="13" t="s">
        <v>77</v>
      </c>
    </row>
    <row r="162" spans="2:65" s="1" customFormat="1" ht="19.5">
      <c r="B162" s="28"/>
      <c r="D162" s="130" t="s">
        <v>150</v>
      </c>
      <c r="F162" s="134" t="s">
        <v>151</v>
      </c>
      <c r="I162" s="132"/>
      <c r="L162" s="28"/>
      <c r="M162" s="133"/>
      <c r="T162" s="49"/>
      <c r="AT162" s="13" t="s">
        <v>150</v>
      </c>
      <c r="AU162" s="13" t="s">
        <v>77</v>
      </c>
    </row>
    <row r="163" spans="2:65" s="1" customFormat="1" ht="29.25">
      <c r="B163" s="28"/>
      <c r="D163" s="130" t="s">
        <v>152</v>
      </c>
      <c r="F163" s="134" t="s">
        <v>1246</v>
      </c>
      <c r="I163" s="132"/>
      <c r="L163" s="28"/>
      <c r="M163" s="133"/>
      <c r="T163" s="49"/>
      <c r="AT163" s="13" t="s">
        <v>152</v>
      </c>
      <c r="AU163" s="13" t="s">
        <v>77</v>
      </c>
    </row>
    <row r="164" spans="2:65" s="1" customFormat="1" ht="16.5" customHeight="1">
      <c r="B164" s="28"/>
      <c r="C164" s="117" t="s">
        <v>204</v>
      </c>
      <c r="D164" s="117" t="s">
        <v>142</v>
      </c>
      <c r="E164" s="118" t="s">
        <v>1247</v>
      </c>
      <c r="F164" s="119" t="s">
        <v>1248</v>
      </c>
      <c r="G164" s="120" t="s">
        <v>253</v>
      </c>
      <c r="H164" s="121">
        <v>50</v>
      </c>
      <c r="I164" s="122"/>
      <c r="J164" s="123">
        <f>ROUND(I164*H164,2)</f>
        <v>0</v>
      </c>
      <c r="K164" s="119" t="s">
        <v>146</v>
      </c>
      <c r="L164" s="28"/>
      <c r="M164" s="124" t="s">
        <v>19</v>
      </c>
      <c r="N164" s="125" t="s">
        <v>40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147</v>
      </c>
      <c r="AT164" s="128" t="s">
        <v>142</v>
      </c>
      <c r="AU164" s="128" t="s">
        <v>77</v>
      </c>
      <c r="AY164" s="13" t="s">
        <v>141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77</v>
      </c>
      <c r="BK164" s="129">
        <f>ROUND(I164*H164,2)</f>
        <v>0</v>
      </c>
      <c r="BL164" s="13" t="s">
        <v>147</v>
      </c>
      <c r="BM164" s="128" t="s">
        <v>322</v>
      </c>
    </row>
    <row r="165" spans="2:65" s="1" customFormat="1" ht="19.5">
      <c r="B165" s="28"/>
      <c r="D165" s="130" t="s">
        <v>148</v>
      </c>
      <c r="F165" s="131" t="s">
        <v>1249</v>
      </c>
      <c r="I165" s="132"/>
      <c r="L165" s="28"/>
      <c r="M165" s="133"/>
      <c r="T165" s="49"/>
      <c r="AT165" s="13" t="s">
        <v>148</v>
      </c>
      <c r="AU165" s="13" t="s">
        <v>77</v>
      </c>
    </row>
    <row r="166" spans="2:65" s="1" customFormat="1" ht="19.5">
      <c r="B166" s="28"/>
      <c r="D166" s="130" t="s">
        <v>150</v>
      </c>
      <c r="F166" s="134" t="s">
        <v>157</v>
      </c>
      <c r="I166" s="132"/>
      <c r="L166" s="28"/>
      <c r="M166" s="133"/>
      <c r="T166" s="49"/>
      <c r="AT166" s="13" t="s">
        <v>150</v>
      </c>
      <c r="AU166" s="13" t="s">
        <v>77</v>
      </c>
    </row>
    <row r="167" spans="2:65" s="1" customFormat="1" ht="19.5">
      <c r="B167" s="28"/>
      <c r="D167" s="130" t="s">
        <v>152</v>
      </c>
      <c r="F167" s="134" t="s">
        <v>166</v>
      </c>
      <c r="I167" s="132"/>
      <c r="L167" s="28"/>
      <c r="M167" s="133"/>
      <c r="T167" s="49"/>
      <c r="AT167" s="13" t="s">
        <v>152</v>
      </c>
      <c r="AU167" s="13" t="s">
        <v>77</v>
      </c>
    </row>
    <row r="168" spans="2:65" s="1" customFormat="1" ht="16.5" customHeight="1">
      <c r="B168" s="28"/>
      <c r="C168" s="117" t="s">
        <v>315</v>
      </c>
      <c r="D168" s="117" t="s">
        <v>142</v>
      </c>
      <c r="E168" s="118" t="s">
        <v>791</v>
      </c>
      <c r="F168" s="119" t="s">
        <v>792</v>
      </c>
      <c r="G168" s="120" t="s">
        <v>253</v>
      </c>
      <c r="H168" s="121">
        <v>75</v>
      </c>
      <c r="I168" s="122"/>
      <c r="J168" s="123">
        <f>ROUND(I168*H168,2)</f>
        <v>0</v>
      </c>
      <c r="K168" s="119" t="s">
        <v>146</v>
      </c>
      <c r="L168" s="28"/>
      <c r="M168" s="124" t="s">
        <v>19</v>
      </c>
      <c r="N168" s="125" t="s">
        <v>40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147</v>
      </c>
      <c r="AT168" s="128" t="s">
        <v>142</v>
      </c>
      <c r="AU168" s="128" t="s">
        <v>77</v>
      </c>
      <c r="AY168" s="13" t="s">
        <v>141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3" t="s">
        <v>77</v>
      </c>
      <c r="BK168" s="129">
        <f>ROUND(I168*H168,2)</f>
        <v>0</v>
      </c>
      <c r="BL168" s="13" t="s">
        <v>147</v>
      </c>
      <c r="BM168" s="128" t="s">
        <v>326</v>
      </c>
    </row>
    <row r="169" spans="2:65" s="1" customFormat="1" ht="19.5">
      <c r="B169" s="28"/>
      <c r="D169" s="130" t="s">
        <v>148</v>
      </c>
      <c r="F169" s="131" t="s">
        <v>794</v>
      </c>
      <c r="I169" s="132"/>
      <c r="L169" s="28"/>
      <c r="M169" s="133"/>
      <c r="T169" s="49"/>
      <c r="AT169" s="13" t="s">
        <v>148</v>
      </c>
      <c r="AU169" s="13" t="s">
        <v>77</v>
      </c>
    </row>
    <row r="170" spans="2:65" s="1" customFormat="1" ht="19.5">
      <c r="B170" s="28"/>
      <c r="D170" s="130" t="s">
        <v>150</v>
      </c>
      <c r="F170" s="134" t="s">
        <v>795</v>
      </c>
      <c r="I170" s="132"/>
      <c r="L170" s="28"/>
      <c r="M170" s="133"/>
      <c r="T170" s="49"/>
      <c r="AT170" s="13" t="s">
        <v>150</v>
      </c>
      <c r="AU170" s="13" t="s">
        <v>77</v>
      </c>
    </row>
    <row r="171" spans="2:65" s="1" customFormat="1" ht="29.25">
      <c r="B171" s="28"/>
      <c r="D171" s="130" t="s">
        <v>152</v>
      </c>
      <c r="F171" s="134" t="s">
        <v>1250</v>
      </c>
      <c r="I171" s="132"/>
      <c r="L171" s="28"/>
      <c r="M171" s="133"/>
      <c r="T171" s="49"/>
      <c r="AT171" s="13" t="s">
        <v>152</v>
      </c>
      <c r="AU171" s="13" t="s">
        <v>77</v>
      </c>
    </row>
    <row r="172" spans="2:65" s="1" customFormat="1" ht="16.5" customHeight="1">
      <c r="B172" s="28"/>
      <c r="C172" s="117" t="s">
        <v>208</v>
      </c>
      <c r="D172" s="117" t="s">
        <v>142</v>
      </c>
      <c r="E172" s="118" t="s">
        <v>1251</v>
      </c>
      <c r="F172" s="119" t="s">
        <v>1252</v>
      </c>
      <c r="G172" s="120" t="s">
        <v>253</v>
      </c>
      <c r="H172" s="121">
        <v>25</v>
      </c>
      <c r="I172" s="122"/>
      <c r="J172" s="123">
        <f>ROUND(I172*H172,2)</f>
        <v>0</v>
      </c>
      <c r="K172" s="119" t="s">
        <v>146</v>
      </c>
      <c r="L172" s="28"/>
      <c r="M172" s="124" t="s">
        <v>19</v>
      </c>
      <c r="N172" s="125" t="s">
        <v>40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147</v>
      </c>
      <c r="AT172" s="128" t="s">
        <v>142</v>
      </c>
      <c r="AU172" s="128" t="s">
        <v>77</v>
      </c>
      <c r="AY172" s="13" t="s">
        <v>141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3" t="s">
        <v>77</v>
      </c>
      <c r="BK172" s="129">
        <f>ROUND(I172*H172,2)</f>
        <v>0</v>
      </c>
      <c r="BL172" s="13" t="s">
        <v>147</v>
      </c>
      <c r="BM172" s="128" t="s">
        <v>329</v>
      </c>
    </row>
    <row r="173" spans="2:65" s="1" customFormat="1" ht="19.5">
      <c r="B173" s="28"/>
      <c r="D173" s="130" t="s">
        <v>148</v>
      </c>
      <c r="F173" s="131" t="s">
        <v>1253</v>
      </c>
      <c r="I173" s="132"/>
      <c r="L173" s="28"/>
      <c r="M173" s="133"/>
      <c r="T173" s="49"/>
      <c r="AT173" s="13" t="s">
        <v>148</v>
      </c>
      <c r="AU173" s="13" t="s">
        <v>77</v>
      </c>
    </row>
    <row r="174" spans="2:65" s="1" customFormat="1" ht="19.5">
      <c r="B174" s="28"/>
      <c r="D174" s="130" t="s">
        <v>150</v>
      </c>
      <c r="F174" s="134" t="s">
        <v>795</v>
      </c>
      <c r="I174" s="132"/>
      <c r="L174" s="28"/>
      <c r="M174" s="133"/>
      <c r="T174" s="49"/>
      <c r="AT174" s="13" t="s">
        <v>150</v>
      </c>
      <c r="AU174" s="13" t="s">
        <v>77</v>
      </c>
    </row>
    <row r="175" spans="2:65" s="1" customFormat="1" ht="29.25">
      <c r="B175" s="28"/>
      <c r="D175" s="130" t="s">
        <v>152</v>
      </c>
      <c r="F175" s="134" t="s">
        <v>1254</v>
      </c>
      <c r="I175" s="132"/>
      <c r="L175" s="28"/>
      <c r="M175" s="133"/>
      <c r="T175" s="49"/>
      <c r="AT175" s="13" t="s">
        <v>152</v>
      </c>
      <c r="AU175" s="13" t="s">
        <v>77</v>
      </c>
    </row>
    <row r="176" spans="2:65" s="10" customFormat="1" ht="25.9" customHeight="1">
      <c r="B176" s="107"/>
      <c r="D176" s="108" t="s">
        <v>68</v>
      </c>
      <c r="E176" s="109" t="s">
        <v>160</v>
      </c>
      <c r="F176" s="109" t="s">
        <v>837</v>
      </c>
      <c r="I176" s="110"/>
      <c r="J176" s="111">
        <f>BK176</f>
        <v>0</v>
      </c>
      <c r="L176" s="107"/>
      <c r="M176" s="112"/>
      <c r="P176" s="113">
        <f>SUM(P177:P188)</f>
        <v>0</v>
      </c>
      <c r="R176" s="113">
        <f>SUM(R177:R188)</f>
        <v>0</v>
      </c>
      <c r="T176" s="114">
        <f>SUM(T177:T188)</f>
        <v>0</v>
      </c>
      <c r="AR176" s="108" t="s">
        <v>77</v>
      </c>
      <c r="AT176" s="115" t="s">
        <v>68</v>
      </c>
      <c r="AU176" s="115" t="s">
        <v>69</v>
      </c>
      <c r="AY176" s="108" t="s">
        <v>141</v>
      </c>
      <c r="BK176" s="116">
        <f>SUM(BK177:BK188)</f>
        <v>0</v>
      </c>
    </row>
    <row r="177" spans="2:65" s="1" customFormat="1" ht="24.2" customHeight="1">
      <c r="B177" s="28"/>
      <c r="C177" s="117" t="s">
        <v>323</v>
      </c>
      <c r="D177" s="117" t="s">
        <v>142</v>
      </c>
      <c r="E177" s="118" t="s">
        <v>851</v>
      </c>
      <c r="F177" s="119" t="s">
        <v>852</v>
      </c>
      <c r="G177" s="120" t="s">
        <v>258</v>
      </c>
      <c r="H177" s="121">
        <v>293.69</v>
      </c>
      <c r="I177" s="122"/>
      <c r="J177" s="123">
        <f>ROUND(I177*H177,2)</f>
        <v>0</v>
      </c>
      <c r="K177" s="119" t="s">
        <v>146</v>
      </c>
      <c r="L177" s="28"/>
      <c r="M177" s="124" t="s">
        <v>19</v>
      </c>
      <c r="N177" s="125" t="s">
        <v>40</v>
      </c>
      <c r="P177" s="126">
        <f>O177*H177</f>
        <v>0</v>
      </c>
      <c r="Q177" s="126">
        <v>0</v>
      </c>
      <c r="R177" s="126">
        <f>Q177*H177</f>
        <v>0</v>
      </c>
      <c r="S177" s="126">
        <v>0</v>
      </c>
      <c r="T177" s="127">
        <f>S177*H177</f>
        <v>0</v>
      </c>
      <c r="AR177" s="128" t="s">
        <v>147</v>
      </c>
      <c r="AT177" s="128" t="s">
        <v>142</v>
      </c>
      <c r="AU177" s="128" t="s">
        <v>77</v>
      </c>
      <c r="AY177" s="13" t="s">
        <v>141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77</v>
      </c>
      <c r="BK177" s="129">
        <f>ROUND(I177*H177,2)</f>
        <v>0</v>
      </c>
      <c r="BL177" s="13" t="s">
        <v>147</v>
      </c>
      <c r="BM177" s="128" t="s">
        <v>1255</v>
      </c>
    </row>
    <row r="178" spans="2:65" s="1" customFormat="1" ht="29.25">
      <c r="B178" s="28"/>
      <c r="D178" s="130" t="s">
        <v>148</v>
      </c>
      <c r="F178" s="131" t="s">
        <v>854</v>
      </c>
      <c r="I178" s="132"/>
      <c r="L178" s="28"/>
      <c r="M178" s="133"/>
      <c r="T178" s="49"/>
      <c r="AT178" s="13" t="s">
        <v>148</v>
      </c>
      <c r="AU178" s="13" t="s">
        <v>77</v>
      </c>
    </row>
    <row r="179" spans="2:65" s="1" customFormat="1" ht="24.2" customHeight="1">
      <c r="B179" s="28"/>
      <c r="C179" s="117" t="s">
        <v>211</v>
      </c>
      <c r="D179" s="117" t="s">
        <v>142</v>
      </c>
      <c r="E179" s="118" t="s">
        <v>855</v>
      </c>
      <c r="F179" s="119" t="s">
        <v>856</v>
      </c>
      <c r="G179" s="120" t="s">
        <v>258</v>
      </c>
      <c r="H179" s="121">
        <v>552.41999999999996</v>
      </c>
      <c r="I179" s="122"/>
      <c r="J179" s="123">
        <f>ROUND(I179*H179,2)</f>
        <v>0</v>
      </c>
      <c r="K179" s="119" t="s">
        <v>146</v>
      </c>
      <c r="L179" s="28"/>
      <c r="M179" s="124" t="s">
        <v>19</v>
      </c>
      <c r="N179" s="125" t="s">
        <v>40</v>
      </c>
      <c r="P179" s="126">
        <f>O179*H179</f>
        <v>0</v>
      </c>
      <c r="Q179" s="126">
        <v>0</v>
      </c>
      <c r="R179" s="126">
        <f>Q179*H179</f>
        <v>0</v>
      </c>
      <c r="S179" s="126">
        <v>0</v>
      </c>
      <c r="T179" s="127">
        <f>S179*H179</f>
        <v>0</v>
      </c>
      <c r="AR179" s="128" t="s">
        <v>147</v>
      </c>
      <c r="AT179" s="128" t="s">
        <v>142</v>
      </c>
      <c r="AU179" s="128" t="s">
        <v>77</v>
      </c>
      <c r="AY179" s="13" t="s">
        <v>141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77</v>
      </c>
      <c r="BK179" s="129">
        <f>ROUND(I179*H179,2)</f>
        <v>0</v>
      </c>
      <c r="BL179" s="13" t="s">
        <v>147</v>
      </c>
      <c r="BM179" s="128" t="s">
        <v>1256</v>
      </c>
    </row>
    <row r="180" spans="2:65" s="1" customFormat="1" ht="29.25">
      <c r="B180" s="28"/>
      <c r="D180" s="130" t="s">
        <v>148</v>
      </c>
      <c r="F180" s="131" t="s">
        <v>858</v>
      </c>
      <c r="I180" s="132"/>
      <c r="L180" s="28"/>
      <c r="M180" s="133"/>
      <c r="T180" s="49"/>
      <c r="AT180" s="13" t="s">
        <v>148</v>
      </c>
      <c r="AU180" s="13" t="s">
        <v>77</v>
      </c>
    </row>
    <row r="181" spans="2:65" s="1" customFormat="1" ht="16.5" customHeight="1">
      <c r="B181" s="28"/>
      <c r="C181" s="117" t="s">
        <v>330</v>
      </c>
      <c r="D181" s="117" t="s">
        <v>142</v>
      </c>
      <c r="E181" s="118" t="s">
        <v>845</v>
      </c>
      <c r="F181" s="119" t="s">
        <v>846</v>
      </c>
      <c r="G181" s="120" t="s">
        <v>258</v>
      </c>
      <c r="H181" s="121">
        <v>109.55</v>
      </c>
      <c r="I181" s="122"/>
      <c r="J181" s="123">
        <f>ROUND(I181*H181,2)</f>
        <v>0</v>
      </c>
      <c r="K181" s="119" t="s">
        <v>146</v>
      </c>
      <c r="L181" s="28"/>
      <c r="M181" s="124" t="s">
        <v>19</v>
      </c>
      <c r="N181" s="125" t="s">
        <v>40</v>
      </c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128" t="s">
        <v>147</v>
      </c>
      <c r="AT181" s="128" t="s">
        <v>142</v>
      </c>
      <c r="AU181" s="128" t="s">
        <v>77</v>
      </c>
      <c r="AY181" s="13" t="s">
        <v>141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77</v>
      </c>
      <c r="BK181" s="129">
        <f>ROUND(I181*H181,2)</f>
        <v>0</v>
      </c>
      <c r="BL181" s="13" t="s">
        <v>147</v>
      </c>
      <c r="BM181" s="128" t="s">
        <v>341</v>
      </c>
    </row>
    <row r="182" spans="2:65" s="1" customFormat="1" ht="29.25">
      <c r="B182" s="28"/>
      <c r="D182" s="130" t="s">
        <v>148</v>
      </c>
      <c r="F182" s="131" t="s">
        <v>848</v>
      </c>
      <c r="I182" s="132"/>
      <c r="L182" s="28"/>
      <c r="M182" s="133"/>
      <c r="T182" s="49"/>
      <c r="AT182" s="13" t="s">
        <v>148</v>
      </c>
      <c r="AU182" s="13" t="s">
        <v>77</v>
      </c>
    </row>
    <row r="183" spans="2:65" s="1" customFormat="1" ht="39">
      <c r="B183" s="28"/>
      <c r="D183" s="130" t="s">
        <v>150</v>
      </c>
      <c r="F183" s="134" t="s">
        <v>843</v>
      </c>
      <c r="I183" s="132"/>
      <c r="L183" s="28"/>
      <c r="M183" s="133"/>
      <c r="T183" s="49"/>
      <c r="AT183" s="13" t="s">
        <v>150</v>
      </c>
      <c r="AU183" s="13" t="s">
        <v>77</v>
      </c>
    </row>
    <row r="184" spans="2:65" s="1" customFormat="1" ht="29.25">
      <c r="B184" s="28"/>
      <c r="D184" s="130" t="s">
        <v>152</v>
      </c>
      <c r="F184" s="134" t="s">
        <v>966</v>
      </c>
      <c r="I184" s="132"/>
      <c r="L184" s="28"/>
      <c r="M184" s="133"/>
      <c r="T184" s="49"/>
      <c r="AT184" s="13" t="s">
        <v>152</v>
      </c>
      <c r="AU184" s="13" t="s">
        <v>77</v>
      </c>
    </row>
    <row r="185" spans="2:65" s="1" customFormat="1" ht="24.2" customHeight="1">
      <c r="B185" s="28"/>
      <c r="C185" s="117" t="s">
        <v>215</v>
      </c>
      <c r="D185" s="117" t="s">
        <v>142</v>
      </c>
      <c r="E185" s="118" t="s">
        <v>289</v>
      </c>
      <c r="F185" s="119" t="s">
        <v>290</v>
      </c>
      <c r="G185" s="120" t="s">
        <v>258</v>
      </c>
      <c r="H185" s="121">
        <v>93.2</v>
      </c>
      <c r="I185" s="122"/>
      <c r="J185" s="123">
        <f>ROUND(I185*H185,2)</f>
        <v>0</v>
      </c>
      <c r="K185" s="119" t="s">
        <v>146</v>
      </c>
      <c r="L185" s="28"/>
      <c r="M185" s="124" t="s">
        <v>19</v>
      </c>
      <c r="N185" s="125" t="s">
        <v>40</v>
      </c>
      <c r="P185" s="126">
        <f>O185*H185</f>
        <v>0</v>
      </c>
      <c r="Q185" s="126">
        <v>0</v>
      </c>
      <c r="R185" s="126">
        <f>Q185*H185</f>
        <v>0</v>
      </c>
      <c r="S185" s="126">
        <v>0</v>
      </c>
      <c r="T185" s="127">
        <f>S185*H185</f>
        <v>0</v>
      </c>
      <c r="AR185" s="128" t="s">
        <v>147</v>
      </c>
      <c r="AT185" s="128" t="s">
        <v>142</v>
      </c>
      <c r="AU185" s="128" t="s">
        <v>77</v>
      </c>
      <c r="AY185" s="13" t="s">
        <v>141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3" t="s">
        <v>77</v>
      </c>
      <c r="BK185" s="129">
        <f>ROUND(I185*H185,2)</f>
        <v>0</v>
      </c>
      <c r="BL185" s="13" t="s">
        <v>147</v>
      </c>
      <c r="BM185" s="128" t="s">
        <v>1257</v>
      </c>
    </row>
    <row r="186" spans="2:65" s="1" customFormat="1" ht="29.25">
      <c r="B186" s="28"/>
      <c r="D186" s="130" t="s">
        <v>148</v>
      </c>
      <c r="F186" s="131" t="s">
        <v>291</v>
      </c>
      <c r="I186" s="132"/>
      <c r="L186" s="28"/>
      <c r="M186" s="133"/>
      <c r="T186" s="49"/>
      <c r="AT186" s="13" t="s">
        <v>148</v>
      </c>
      <c r="AU186" s="13" t="s">
        <v>77</v>
      </c>
    </row>
    <row r="187" spans="2:65" s="1" customFormat="1" ht="33" customHeight="1">
      <c r="B187" s="28"/>
      <c r="C187" s="117" t="s">
        <v>338</v>
      </c>
      <c r="D187" s="117" t="s">
        <v>142</v>
      </c>
      <c r="E187" s="118" t="s">
        <v>861</v>
      </c>
      <c r="F187" s="119" t="s">
        <v>862</v>
      </c>
      <c r="G187" s="120" t="s">
        <v>258</v>
      </c>
      <c r="H187" s="121">
        <v>1304.8</v>
      </c>
      <c r="I187" s="122"/>
      <c r="J187" s="123">
        <f>ROUND(I187*H187,2)</f>
        <v>0</v>
      </c>
      <c r="K187" s="119" t="s">
        <v>146</v>
      </c>
      <c r="L187" s="28"/>
      <c r="M187" s="124" t="s">
        <v>19</v>
      </c>
      <c r="N187" s="125" t="s">
        <v>40</v>
      </c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147</v>
      </c>
      <c r="AT187" s="128" t="s">
        <v>142</v>
      </c>
      <c r="AU187" s="128" t="s">
        <v>77</v>
      </c>
      <c r="AY187" s="13" t="s">
        <v>141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3" t="s">
        <v>77</v>
      </c>
      <c r="BK187" s="129">
        <f>ROUND(I187*H187,2)</f>
        <v>0</v>
      </c>
      <c r="BL187" s="13" t="s">
        <v>147</v>
      </c>
      <c r="BM187" s="128" t="s">
        <v>1258</v>
      </c>
    </row>
    <row r="188" spans="2:65" s="1" customFormat="1" ht="29.25">
      <c r="B188" s="28"/>
      <c r="D188" s="130" t="s">
        <v>148</v>
      </c>
      <c r="F188" s="131" t="s">
        <v>864</v>
      </c>
      <c r="I188" s="132"/>
      <c r="L188" s="28"/>
      <c r="M188" s="133"/>
      <c r="T188" s="49"/>
      <c r="AT188" s="13" t="s">
        <v>148</v>
      </c>
      <c r="AU188" s="13" t="s">
        <v>77</v>
      </c>
    </row>
    <row r="189" spans="2:65" s="10" customFormat="1" ht="25.9" customHeight="1">
      <c r="B189" s="107"/>
      <c r="D189" s="108" t="s">
        <v>68</v>
      </c>
      <c r="E189" s="109" t="s">
        <v>147</v>
      </c>
      <c r="F189" s="109" t="s">
        <v>865</v>
      </c>
      <c r="I189" s="110"/>
      <c r="J189" s="111">
        <f>BK189</f>
        <v>0</v>
      </c>
      <c r="L189" s="107"/>
      <c r="M189" s="112"/>
      <c r="P189" s="113">
        <f>SUM(P190:P193)</f>
        <v>0</v>
      </c>
      <c r="R189" s="113">
        <f>SUM(R190:R193)</f>
        <v>0</v>
      </c>
      <c r="T189" s="114">
        <f>SUM(T190:T193)</f>
        <v>0</v>
      </c>
      <c r="AR189" s="108" t="s">
        <v>77</v>
      </c>
      <c r="AT189" s="115" t="s">
        <v>68</v>
      </c>
      <c r="AU189" s="115" t="s">
        <v>69</v>
      </c>
      <c r="AY189" s="108" t="s">
        <v>141</v>
      </c>
      <c r="BK189" s="116">
        <f>SUM(BK190:BK193)</f>
        <v>0</v>
      </c>
    </row>
    <row r="190" spans="2:65" s="1" customFormat="1" ht="16.5" customHeight="1">
      <c r="B190" s="28"/>
      <c r="C190" s="117" t="s">
        <v>219</v>
      </c>
      <c r="D190" s="117" t="s">
        <v>142</v>
      </c>
      <c r="E190" s="118" t="s">
        <v>234</v>
      </c>
      <c r="F190" s="119" t="s">
        <v>235</v>
      </c>
      <c r="G190" s="120" t="s">
        <v>258</v>
      </c>
      <c r="H190" s="121">
        <v>125.08</v>
      </c>
      <c r="I190" s="122"/>
      <c r="J190" s="123">
        <f>ROUND(I190*H190,2)</f>
        <v>0</v>
      </c>
      <c r="K190" s="119" t="s">
        <v>146</v>
      </c>
      <c r="L190" s="28"/>
      <c r="M190" s="124" t="s">
        <v>19</v>
      </c>
      <c r="N190" s="125" t="s">
        <v>40</v>
      </c>
      <c r="P190" s="126">
        <f>O190*H190</f>
        <v>0</v>
      </c>
      <c r="Q190" s="126">
        <v>0</v>
      </c>
      <c r="R190" s="126">
        <f>Q190*H190</f>
        <v>0</v>
      </c>
      <c r="S190" s="126">
        <v>0</v>
      </c>
      <c r="T190" s="127">
        <f>S190*H190</f>
        <v>0</v>
      </c>
      <c r="AR190" s="128" t="s">
        <v>147</v>
      </c>
      <c r="AT190" s="128" t="s">
        <v>142</v>
      </c>
      <c r="AU190" s="128" t="s">
        <v>77</v>
      </c>
      <c r="AY190" s="13" t="s">
        <v>141</v>
      </c>
      <c r="BE190" s="129">
        <f>IF(N190="základní",J190,0)</f>
        <v>0</v>
      </c>
      <c r="BF190" s="129">
        <f>IF(N190="snížená",J190,0)</f>
        <v>0</v>
      </c>
      <c r="BG190" s="129">
        <f>IF(N190="zákl. přenesená",J190,0)</f>
        <v>0</v>
      </c>
      <c r="BH190" s="129">
        <f>IF(N190="sníž. přenesená",J190,0)</f>
        <v>0</v>
      </c>
      <c r="BI190" s="129">
        <f>IF(N190="nulová",J190,0)</f>
        <v>0</v>
      </c>
      <c r="BJ190" s="13" t="s">
        <v>77</v>
      </c>
      <c r="BK190" s="129">
        <f>ROUND(I190*H190,2)</f>
        <v>0</v>
      </c>
      <c r="BL190" s="13" t="s">
        <v>147</v>
      </c>
      <c r="BM190" s="128" t="s">
        <v>353</v>
      </c>
    </row>
    <row r="191" spans="2:65" s="1" customFormat="1" ht="29.25">
      <c r="B191" s="28"/>
      <c r="D191" s="130" t="s">
        <v>148</v>
      </c>
      <c r="F191" s="131" t="s">
        <v>238</v>
      </c>
      <c r="I191" s="132"/>
      <c r="L191" s="28"/>
      <c r="M191" s="133"/>
      <c r="T191" s="49"/>
      <c r="AT191" s="13" t="s">
        <v>148</v>
      </c>
      <c r="AU191" s="13" t="s">
        <v>77</v>
      </c>
    </row>
    <row r="192" spans="2:65" s="1" customFormat="1" ht="39">
      <c r="B192" s="28"/>
      <c r="D192" s="130" t="s">
        <v>150</v>
      </c>
      <c r="F192" s="134" t="s">
        <v>239</v>
      </c>
      <c r="I192" s="132"/>
      <c r="L192" s="28"/>
      <c r="M192" s="133"/>
      <c r="T192" s="49"/>
      <c r="AT192" s="13" t="s">
        <v>150</v>
      </c>
      <c r="AU192" s="13" t="s">
        <v>77</v>
      </c>
    </row>
    <row r="193" spans="2:47" s="1" customFormat="1" ht="29.25">
      <c r="B193" s="28"/>
      <c r="D193" s="130" t="s">
        <v>152</v>
      </c>
      <c r="F193" s="134" t="s">
        <v>971</v>
      </c>
      <c r="I193" s="132"/>
      <c r="L193" s="28"/>
      <c r="M193" s="145"/>
      <c r="N193" s="146"/>
      <c r="O193" s="146"/>
      <c r="P193" s="146"/>
      <c r="Q193" s="146"/>
      <c r="R193" s="146"/>
      <c r="S193" s="146"/>
      <c r="T193" s="147"/>
      <c r="AT193" s="13" t="s">
        <v>152</v>
      </c>
      <c r="AU193" s="13" t="s">
        <v>77</v>
      </c>
    </row>
    <row r="194" spans="2:47" s="1" customFormat="1" ht="6.95" customHeight="1">
      <c r="B194" s="37"/>
      <c r="C194" s="38"/>
      <c r="D194" s="38"/>
      <c r="E194" s="38"/>
      <c r="F194" s="38"/>
      <c r="G194" s="38"/>
      <c r="H194" s="38"/>
      <c r="I194" s="38"/>
      <c r="J194" s="38"/>
      <c r="K194" s="38"/>
      <c r="L194" s="28"/>
    </row>
  </sheetData>
  <sheetProtection algorithmName="SHA-512" hashValue="6f4jTnLm9EvKfrus5G5+KDiC5ZVqMGmQM2+FpgmXa1EK2GwQlfBjdj/ZwgPvaPOk0kolJcI90YgYLh4i1ZJnOQ==" saltValue="FXocyQwVtQnNrFLbR1TI6Q==" spinCount="100000" sheet="1" objects="1" scenarios="1" formatColumns="0" formatRows="0" autoFilter="0"/>
  <autoFilter ref="C82:K193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9"/>
  <sheetViews>
    <sheetView showGridLines="0" topLeftCell="A63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109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1259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ROUND(J79,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ROUND((SUM(BE79:BE118)),  2)</f>
        <v>0</v>
      </c>
      <c r="I33" s="85">
        <v>0.21</v>
      </c>
      <c r="J33" s="84">
        <f>ROUND(((SUM(BE79:BE118))*I33),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ROUND((SUM(BF79:BF118)),  2)</f>
        <v>0</v>
      </c>
      <c r="I34" s="85">
        <v>0.12</v>
      </c>
      <c r="J34" s="84">
        <f>ROUND(((SUM(BF79:BF118))*I34),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ROUND((SUM(BG79:BG118)),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ROUND((SUM(BH79:BH118)),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ROUND((SUM(BI79:BI118)),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10 - Nástupiště C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J79</f>
        <v>0</v>
      </c>
      <c r="L59" s="28"/>
      <c r="AU59" s="13" t="s">
        <v>122</v>
      </c>
    </row>
    <row r="60" spans="2:47" s="1" customFormat="1" ht="21.75" customHeight="1">
      <c r="B60" s="28"/>
      <c r="L60" s="28"/>
    </row>
    <row r="61" spans="2:47" s="1" customFormat="1" ht="6.95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4.95" customHeight="1">
      <c r="B66" s="28"/>
      <c r="C66" s="17" t="s">
        <v>127</v>
      </c>
      <c r="L66" s="28"/>
    </row>
    <row r="67" spans="2:65" s="1" customFormat="1" ht="6.95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70" t="str">
        <f>E7</f>
        <v>Oprava kolejí a výhybek v dopravně Kořenov</v>
      </c>
      <c r="F69" s="271"/>
      <c r="G69" s="271"/>
      <c r="H69" s="271"/>
      <c r="L69" s="28"/>
    </row>
    <row r="70" spans="2:65" s="1" customFormat="1" ht="12" customHeight="1">
      <c r="B70" s="28"/>
      <c r="C70" s="23" t="s">
        <v>117</v>
      </c>
      <c r="L70" s="28"/>
    </row>
    <row r="71" spans="2:65" s="1" customFormat="1" ht="16.5" customHeight="1">
      <c r="B71" s="28"/>
      <c r="E71" s="237" t="str">
        <f>E9</f>
        <v>SO 10 - Nástupiště C</v>
      </c>
      <c r="F71" s="272"/>
      <c r="G71" s="272"/>
      <c r="H71" s="272"/>
      <c r="L71" s="28"/>
    </row>
    <row r="72" spans="2:65" s="1" customFormat="1" ht="6.95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23. 1. 2024</v>
      </c>
      <c r="L73" s="28"/>
    </row>
    <row r="74" spans="2:65" s="1" customFormat="1" ht="6.95" customHeight="1">
      <c r="B74" s="28"/>
      <c r="L74" s="28"/>
    </row>
    <row r="75" spans="2:65" s="1" customFormat="1" ht="15.2" customHeight="1">
      <c r="B75" s="28"/>
      <c r="C75" s="23" t="s">
        <v>25</v>
      </c>
      <c r="F75" s="21" t="str">
        <f>E15</f>
        <v xml:space="preserve"> </v>
      </c>
      <c r="I75" s="23" t="s">
        <v>30</v>
      </c>
      <c r="J75" s="26" t="str">
        <f>E21</f>
        <v xml:space="preserve"> </v>
      </c>
      <c r="L75" s="28"/>
    </row>
    <row r="76" spans="2:65" s="1" customFormat="1" ht="15.2" customHeight="1">
      <c r="B76" s="28"/>
      <c r="C76" s="23" t="s">
        <v>28</v>
      </c>
      <c r="F76" s="21" t="str">
        <f>IF(E18="","",E18)</f>
        <v>Vyplň údaj</v>
      </c>
      <c r="I76" s="23" t="s">
        <v>32</v>
      </c>
      <c r="J76" s="26" t="str">
        <f>E24</f>
        <v xml:space="preserve"> </v>
      </c>
      <c r="L76" s="28"/>
    </row>
    <row r="77" spans="2:65" s="1" customFormat="1" ht="10.35" customHeight="1">
      <c r="B77" s="28"/>
      <c r="L77" s="28"/>
    </row>
    <row r="78" spans="2:65" s="9" customFormat="1" ht="29.25" customHeight="1">
      <c r="B78" s="99"/>
      <c r="C78" s="100" t="s">
        <v>128</v>
      </c>
      <c r="D78" s="101" t="s">
        <v>54</v>
      </c>
      <c r="E78" s="101" t="s">
        <v>50</v>
      </c>
      <c r="F78" s="101" t="s">
        <v>51</v>
      </c>
      <c r="G78" s="101" t="s">
        <v>129</v>
      </c>
      <c r="H78" s="101" t="s">
        <v>130</v>
      </c>
      <c r="I78" s="101" t="s">
        <v>131</v>
      </c>
      <c r="J78" s="101" t="s">
        <v>121</v>
      </c>
      <c r="K78" s="102" t="s">
        <v>132</v>
      </c>
      <c r="L78" s="99"/>
      <c r="M78" s="52" t="s">
        <v>19</v>
      </c>
      <c r="N78" s="53" t="s">
        <v>39</v>
      </c>
      <c r="O78" s="53" t="s">
        <v>133</v>
      </c>
      <c r="P78" s="53" t="s">
        <v>134</v>
      </c>
      <c r="Q78" s="53" t="s">
        <v>135</v>
      </c>
      <c r="R78" s="53" t="s">
        <v>136</v>
      </c>
      <c r="S78" s="53" t="s">
        <v>137</v>
      </c>
      <c r="T78" s="54" t="s">
        <v>138</v>
      </c>
    </row>
    <row r="79" spans="2:65" s="1" customFormat="1" ht="22.9" customHeight="1">
      <c r="B79" s="28"/>
      <c r="C79" s="57" t="s">
        <v>139</v>
      </c>
      <c r="J79" s="103">
        <f>BK79</f>
        <v>0</v>
      </c>
      <c r="L79" s="28"/>
      <c r="M79" s="55"/>
      <c r="N79" s="46"/>
      <c r="O79" s="46"/>
      <c r="P79" s="104">
        <f>SUM(P80:P118)</f>
        <v>0</v>
      </c>
      <c r="Q79" s="46"/>
      <c r="R79" s="104">
        <f>SUM(R80:R118)</f>
        <v>694.49567999999999</v>
      </c>
      <c r="S79" s="46"/>
      <c r="T79" s="105">
        <f>SUM(T80:T118)</f>
        <v>0</v>
      </c>
      <c r="AT79" s="13" t="s">
        <v>68</v>
      </c>
      <c r="AU79" s="13" t="s">
        <v>122</v>
      </c>
      <c r="BK79" s="106">
        <f>SUM(BK80:BK118)</f>
        <v>0</v>
      </c>
    </row>
    <row r="80" spans="2:65" s="1" customFormat="1" ht="16.5" customHeight="1">
      <c r="B80" s="28"/>
      <c r="C80" s="135" t="s">
        <v>77</v>
      </c>
      <c r="D80" s="135" t="s">
        <v>171</v>
      </c>
      <c r="E80" s="136" t="s">
        <v>974</v>
      </c>
      <c r="F80" s="137" t="s">
        <v>975</v>
      </c>
      <c r="G80" s="138" t="s">
        <v>243</v>
      </c>
      <c r="H80" s="139">
        <v>155</v>
      </c>
      <c r="I80" s="140"/>
      <c r="J80" s="141">
        <f>ROUND(I80*H80,2)</f>
        <v>0</v>
      </c>
      <c r="K80" s="137" t="s">
        <v>146</v>
      </c>
      <c r="L80" s="142"/>
      <c r="M80" s="143" t="s">
        <v>19</v>
      </c>
      <c r="N80" s="144" t="s">
        <v>40</v>
      </c>
      <c r="P80" s="126">
        <f>O80*H80</f>
        <v>0</v>
      </c>
      <c r="Q80" s="126">
        <v>4.7E-2</v>
      </c>
      <c r="R80" s="126">
        <f>Q80*H80</f>
        <v>7.2850000000000001</v>
      </c>
      <c r="S80" s="126">
        <v>0</v>
      </c>
      <c r="T80" s="127">
        <f>S80*H80</f>
        <v>0</v>
      </c>
      <c r="AR80" s="128" t="s">
        <v>169</v>
      </c>
      <c r="AT80" s="128" t="s">
        <v>171</v>
      </c>
      <c r="AU80" s="128" t="s">
        <v>69</v>
      </c>
      <c r="AY80" s="13" t="s">
        <v>141</v>
      </c>
      <c r="BE80" s="129">
        <f>IF(N80="základní",J80,0)</f>
        <v>0</v>
      </c>
      <c r="BF80" s="129">
        <f>IF(N80="snížená",J80,0)</f>
        <v>0</v>
      </c>
      <c r="BG80" s="129">
        <f>IF(N80="zákl. přenesená",J80,0)</f>
        <v>0</v>
      </c>
      <c r="BH80" s="129">
        <f>IF(N80="sníž. přenesená",J80,0)</f>
        <v>0</v>
      </c>
      <c r="BI80" s="129">
        <f>IF(N80="nulová",J80,0)</f>
        <v>0</v>
      </c>
      <c r="BJ80" s="13" t="s">
        <v>77</v>
      </c>
      <c r="BK80" s="129">
        <f>ROUND(I80*H80,2)</f>
        <v>0</v>
      </c>
      <c r="BL80" s="13" t="s">
        <v>147</v>
      </c>
      <c r="BM80" s="128" t="s">
        <v>164</v>
      </c>
    </row>
    <row r="81" spans="2:65" s="1" customFormat="1" ht="11.25">
      <c r="B81" s="28"/>
      <c r="D81" s="130" t="s">
        <v>148</v>
      </c>
      <c r="F81" s="131" t="s">
        <v>975</v>
      </c>
      <c r="I81" s="132"/>
      <c r="L81" s="28"/>
      <c r="M81" s="133"/>
      <c r="T81" s="49"/>
      <c r="AT81" s="13" t="s">
        <v>148</v>
      </c>
      <c r="AU81" s="13" t="s">
        <v>69</v>
      </c>
    </row>
    <row r="82" spans="2:65" s="1" customFormat="1" ht="19.5">
      <c r="B82" s="28"/>
      <c r="D82" s="130" t="s">
        <v>152</v>
      </c>
      <c r="F82" s="134" t="s">
        <v>166</v>
      </c>
      <c r="I82" s="132"/>
      <c r="L82" s="28"/>
      <c r="M82" s="133"/>
      <c r="T82" s="49"/>
      <c r="AT82" s="13" t="s">
        <v>152</v>
      </c>
      <c r="AU82" s="13" t="s">
        <v>69</v>
      </c>
    </row>
    <row r="83" spans="2:65" s="1" customFormat="1" ht="16.5" customHeight="1">
      <c r="B83" s="28"/>
      <c r="C83" s="135" t="s">
        <v>79</v>
      </c>
      <c r="D83" s="135" t="s">
        <v>171</v>
      </c>
      <c r="E83" s="136" t="s">
        <v>918</v>
      </c>
      <c r="F83" s="137" t="s">
        <v>919</v>
      </c>
      <c r="G83" s="138" t="s">
        <v>243</v>
      </c>
      <c r="H83" s="139">
        <v>155</v>
      </c>
      <c r="I83" s="140"/>
      <c r="J83" s="141">
        <f>ROUND(I83*H83,2)</f>
        <v>0</v>
      </c>
      <c r="K83" s="137" t="s">
        <v>146</v>
      </c>
      <c r="L83" s="142"/>
      <c r="M83" s="143" t="s">
        <v>19</v>
      </c>
      <c r="N83" s="144" t="s">
        <v>40</v>
      </c>
      <c r="P83" s="126">
        <f>O83*H83</f>
        <v>0</v>
      </c>
      <c r="Q83" s="126">
        <v>5.8999999999999997E-2</v>
      </c>
      <c r="R83" s="126">
        <f>Q83*H83</f>
        <v>9.1449999999999996</v>
      </c>
      <c r="S83" s="126">
        <v>0</v>
      </c>
      <c r="T83" s="127">
        <f>S83*H83</f>
        <v>0</v>
      </c>
      <c r="AR83" s="128" t="s">
        <v>169</v>
      </c>
      <c r="AT83" s="128" t="s">
        <v>171</v>
      </c>
      <c r="AU83" s="128" t="s">
        <v>69</v>
      </c>
      <c r="AY83" s="13" t="s">
        <v>141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3" t="s">
        <v>77</v>
      </c>
      <c r="BK83" s="129">
        <f>ROUND(I83*H83,2)</f>
        <v>0</v>
      </c>
      <c r="BL83" s="13" t="s">
        <v>147</v>
      </c>
      <c r="BM83" s="128" t="s">
        <v>169</v>
      </c>
    </row>
    <row r="84" spans="2:65" s="1" customFormat="1" ht="11.25">
      <c r="B84" s="28"/>
      <c r="D84" s="130" t="s">
        <v>148</v>
      </c>
      <c r="F84" s="131" t="s">
        <v>919</v>
      </c>
      <c r="I84" s="132"/>
      <c r="L84" s="28"/>
      <c r="M84" s="133"/>
      <c r="T84" s="49"/>
      <c r="AT84" s="13" t="s">
        <v>148</v>
      </c>
      <c r="AU84" s="13" t="s">
        <v>69</v>
      </c>
    </row>
    <row r="85" spans="2:65" s="1" customFormat="1" ht="19.5">
      <c r="B85" s="28"/>
      <c r="D85" s="130" t="s">
        <v>152</v>
      </c>
      <c r="F85" s="134" t="s">
        <v>166</v>
      </c>
      <c r="I85" s="132"/>
      <c r="L85" s="28"/>
      <c r="M85" s="133"/>
      <c r="T85" s="49"/>
      <c r="AT85" s="13" t="s">
        <v>152</v>
      </c>
      <c r="AU85" s="13" t="s">
        <v>69</v>
      </c>
    </row>
    <row r="86" spans="2:65" s="1" customFormat="1" ht="16.5" customHeight="1">
      <c r="B86" s="28"/>
      <c r="C86" s="135" t="s">
        <v>160</v>
      </c>
      <c r="D86" s="135" t="s">
        <v>171</v>
      </c>
      <c r="E86" s="136" t="s">
        <v>976</v>
      </c>
      <c r="F86" s="137" t="s">
        <v>977</v>
      </c>
      <c r="G86" s="138" t="s">
        <v>258</v>
      </c>
      <c r="H86" s="139">
        <v>73.540999999999997</v>
      </c>
      <c r="I86" s="140"/>
      <c r="J86" s="141">
        <f>ROUND(I86*H86,2)</f>
        <v>0</v>
      </c>
      <c r="K86" s="137" t="s">
        <v>146</v>
      </c>
      <c r="L86" s="142"/>
      <c r="M86" s="143" t="s">
        <v>19</v>
      </c>
      <c r="N86" s="144" t="s">
        <v>40</v>
      </c>
      <c r="P86" s="126">
        <f>O86*H86</f>
        <v>0</v>
      </c>
      <c r="Q86" s="126">
        <v>1</v>
      </c>
      <c r="R86" s="126">
        <f>Q86*H86</f>
        <v>73.540999999999997</v>
      </c>
      <c r="S86" s="126">
        <v>0</v>
      </c>
      <c r="T86" s="127">
        <f>S86*H86</f>
        <v>0</v>
      </c>
      <c r="AR86" s="128" t="s">
        <v>169</v>
      </c>
      <c r="AT86" s="128" t="s">
        <v>171</v>
      </c>
      <c r="AU86" s="128" t="s">
        <v>69</v>
      </c>
      <c r="AY86" s="13" t="s">
        <v>141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3" t="s">
        <v>77</v>
      </c>
      <c r="BK86" s="129">
        <f>ROUND(I86*H86,2)</f>
        <v>0</v>
      </c>
      <c r="BL86" s="13" t="s">
        <v>147</v>
      </c>
      <c r="BM86" s="128" t="s">
        <v>193</v>
      </c>
    </row>
    <row r="87" spans="2:65" s="1" customFormat="1" ht="11.25">
      <c r="B87" s="28"/>
      <c r="D87" s="130" t="s">
        <v>148</v>
      </c>
      <c r="F87" s="131" t="s">
        <v>977</v>
      </c>
      <c r="I87" s="132"/>
      <c r="L87" s="28"/>
      <c r="M87" s="133"/>
      <c r="T87" s="49"/>
      <c r="AT87" s="13" t="s">
        <v>148</v>
      </c>
      <c r="AU87" s="13" t="s">
        <v>69</v>
      </c>
    </row>
    <row r="88" spans="2:65" s="1" customFormat="1" ht="19.5">
      <c r="B88" s="28"/>
      <c r="D88" s="130" t="s">
        <v>152</v>
      </c>
      <c r="F88" s="134" t="s">
        <v>166</v>
      </c>
      <c r="I88" s="132"/>
      <c r="L88" s="28"/>
      <c r="M88" s="133"/>
      <c r="T88" s="49"/>
      <c r="AT88" s="13" t="s">
        <v>152</v>
      </c>
      <c r="AU88" s="13" t="s">
        <v>69</v>
      </c>
    </row>
    <row r="89" spans="2:65" s="1" customFormat="1" ht="16.5" customHeight="1">
      <c r="B89" s="28"/>
      <c r="C89" s="135" t="s">
        <v>147</v>
      </c>
      <c r="D89" s="135" t="s">
        <v>171</v>
      </c>
      <c r="E89" s="136" t="s">
        <v>978</v>
      </c>
      <c r="F89" s="137" t="s">
        <v>979</v>
      </c>
      <c r="G89" s="138" t="s">
        <v>258</v>
      </c>
      <c r="H89" s="139">
        <v>575.43799999999999</v>
      </c>
      <c r="I89" s="140"/>
      <c r="J89" s="141">
        <f>ROUND(I89*H89,2)</f>
        <v>0</v>
      </c>
      <c r="K89" s="137" t="s">
        <v>19</v>
      </c>
      <c r="L89" s="142"/>
      <c r="M89" s="143" t="s">
        <v>19</v>
      </c>
      <c r="N89" s="144" t="s">
        <v>40</v>
      </c>
      <c r="P89" s="126">
        <f>O89*H89</f>
        <v>0</v>
      </c>
      <c r="Q89" s="126">
        <v>1</v>
      </c>
      <c r="R89" s="126">
        <f>Q89*H89</f>
        <v>575.43799999999999</v>
      </c>
      <c r="S89" s="126">
        <v>0</v>
      </c>
      <c r="T89" s="127">
        <f>S89*H89</f>
        <v>0</v>
      </c>
      <c r="AR89" s="128" t="s">
        <v>169</v>
      </c>
      <c r="AT89" s="128" t="s">
        <v>171</v>
      </c>
      <c r="AU89" s="128" t="s">
        <v>69</v>
      </c>
      <c r="AY89" s="13" t="s">
        <v>141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3" t="s">
        <v>77</v>
      </c>
      <c r="BK89" s="129">
        <f>ROUND(I89*H89,2)</f>
        <v>0</v>
      </c>
      <c r="BL89" s="13" t="s">
        <v>147</v>
      </c>
      <c r="BM89" s="128" t="s">
        <v>8</v>
      </c>
    </row>
    <row r="90" spans="2:65" s="1" customFormat="1" ht="11.25">
      <c r="B90" s="28"/>
      <c r="D90" s="130" t="s">
        <v>148</v>
      </c>
      <c r="F90" s="131" t="s">
        <v>979</v>
      </c>
      <c r="I90" s="132"/>
      <c r="L90" s="28"/>
      <c r="M90" s="133"/>
      <c r="T90" s="49"/>
      <c r="AT90" s="13" t="s">
        <v>148</v>
      </c>
      <c r="AU90" s="13" t="s">
        <v>69</v>
      </c>
    </row>
    <row r="91" spans="2:65" s="1" customFormat="1" ht="19.5">
      <c r="B91" s="28"/>
      <c r="D91" s="130" t="s">
        <v>152</v>
      </c>
      <c r="F91" s="134" t="s">
        <v>166</v>
      </c>
      <c r="I91" s="132"/>
      <c r="L91" s="28"/>
      <c r="M91" s="133"/>
      <c r="T91" s="49"/>
      <c r="AT91" s="13" t="s">
        <v>152</v>
      </c>
      <c r="AU91" s="13" t="s">
        <v>69</v>
      </c>
    </row>
    <row r="92" spans="2:65" s="1" customFormat="1" ht="16.5" customHeight="1">
      <c r="B92" s="28"/>
      <c r="C92" s="135" t="s">
        <v>170</v>
      </c>
      <c r="D92" s="135" t="s">
        <v>171</v>
      </c>
      <c r="E92" s="136" t="s">
        <v>980</v>
      </c>
      <c r="F92" s="137" t="s">
        <v>981</v>
      </c>
      <c r="G92" s="138" t="s">
        <v>253</v>
      </c>
      <c r="H92" s="139">
        <v>13.02</v>
      </c>
      <c r="I92" s="140"/>
      <c r="J92" s="141">
        <f>ROUND(I92*H92,2)</f>
        <v>0</v>
      </c>
      <c r="K92" s="137" t="s">
        <v>146</v>
      </c>
      <c r="L92" s="142"/>
      <c r="M92" s="143" t="s">
        <v>19</v>
      </c>
      <c r="N92" s="144" t="s">
        <v>40</v>
      </c>
      <c r="P92" s="126">
        <f>O92*H92</f>
        <v>0</v>
      </c>
      <c r="Q92" s="126">
        <v>2.234</v>
      </c>
      <c r="R92" s="126">
        <f>Q92*H92</f>
        <v>29.086679999999998</v>
      </c>
      <c r="S92" s="126">
        <v>0</v>
      </c>
      <c r="T92" s="127">
        <f>S92*H92</f>
        <v>0</v>
      </c>
      <c r="AR92" s="128" t="s">
        <v>169</v>
      </c>
      <c r="AT92" s="128" t="s">
        <v>171</v>
      </c>
      <c r="AU92" s="128" t="s">
        <v>69</v>
      </c>
      <c r="AY92" s="13" t="s">
        <v>141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3" t="s">
        <v>77</v>
      </c>
      <c r="BK92" s="129">
        <f>ROUND(I92*H92,2)</f>
        <v>0</v>
      </c>
      <c r="BL92" s="13" t="s">
        <v>147</v>
      </c>
      <c r="BM92" s="128" t="s">
        <v>183</v>
      </c>
    </row>
    <row r="93" spans="2:65" s="1" customFormat="1" ht="11.25">
      <c r="B93" s="28"/>
      <c r="D93" s="130" t="s">
        <v>148</v>
      </c>
      <c r="F93" s="131" t="s">
        <v>981</v>
      </c>
      <c r="I93" s="132"/>
      <c r="L93" s="28"/>
      <c r="M93" s="133"/>
      <c r="T93" s="49"/>
      <c r="AT93" s="13" t="s">
        <v>148</v>
      </c>
      <c r="AU93" s="13" t="s">
        <v>69</v>
      </c>
    </row>
    <row r="94" spans="2:65" s="1" customFormat="1" ht="19.5">
      <c r="B94" s="28"/>
      <c r="D94" s="130" t="s">
        <v>152</v>
      </c>
      <c r="F94" s="134" t="s">
        <v>166</v>
      </c>
      <c r="I94" s="132"/>
      <c r="L94" s="28"/>
      <c r="M94" s="133"/>
      <c r="T94" s="49"/>
      <c r="AT94" s="13" t="s">
        <v>152</v>
      </c>
      <c r="AU94" s="13" t="s">
        <v>69</v>
      </c>
    </row>
    <row r="95" spans="2:65" s="1" customFormat="1" ht="16.5" customHeight="1">
      <c r="B95" s="28"/>
      <c r="C95" s="117" t="s">
        <v>164</v>
      </c>
      <c r="D95" s="117" t="s">
        <v>142</v>
      </c>
      <c r="E95" s="118" t="s">
        <v>997</v>
      </c>
      <c r="F95" s="119" t="s">
        <v>998</v>
      </c>
      <c r="G95" s="120" t="s">
        <v>174</v>
      </c>
      <c r="H95" s="121">
        <v>190</v>
      </c>
      <c r="I95" s="122"/>
      <c r="J95" s="123">
        <f>ROUND(I95*H95,2)</f>
        <v>0</v>
      </c>
      <c r="K95" s="119" t="s">
        <v>146</v>
      </c>
      <c r="L95" s="28"/>
      <c r="M95" s="124" t="s">
        <v>19</v>
      </c>
      <c r="N95" s="125" t="s">
        <v>40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128" t="s">
        <v>147</v>
      </c>
      <c r="AT95" s="128" t="s">
        <v>142</v>
      </c>
      <c r="AU95" s="128" t="s">
        <v>69</v>
      </c>
      <c r="AY95" s="13" t="s">
        <v>141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3" t="s">
        <v>77</v>
      </c>
      <c r="BK95" s="129">
        <f>ROUND(I95*H95,2)</f>
        <v>0</v>
      </c>
      <c r="BL95" s="13" t="s">
        <v>147</v>
      </c>
      <c r="BM95" s="128" t="s">
        <v>186</v>
      </c>
    </row>
    <row r="96" spans="2:65" s="1" customFormat="1" ht="19.5">
      <c r="B96" s="28"/>
      <c r="D96" s="130" t="s">
        <v>148</v>
      </c>
      <c r="F96" s="131" t="s">
        <v>999</v>
      </c>
      <c r="I96" s="132"/>
      <c r="L96" s="28"/>
      <c r="M96" s="133"/>
      <c r="T96" s="49"/>
      <c r="AT96" s="13" t="s">
        <v>148</v>
      </c>
      <c r="AU96" s="13" t="s">
        <v>69</v>
      </c>
    </row>
    <row r="97" spans="2:65" s="1" customFormat="1" ht="29.25">
      <c r="B97" s="28"/>
      <c r="D97" s="130" t="s">
        <v>150</v>
      </c>
      <c r="F97" s="134" t="s">
        <v>1000</v>
      </c>
      <c r="I97" s="132"/>
      <c r="L97" s="28"/>
      <c r="M97" s="133"/>
      <c r="T97" s="49"/>
      <c r="AT97" s="13" t="s">
        <v>150</v>
      </c>
      <c r="AU97" s="13" t="s">
        <v>69</v>
      </c>
    </row>
    <row r="98" spans="2:65" s="1" customFormat="1" ht="39">
      <c r="B98" s="28"/>
      <c r="D98" s="130" t="s">
        <v>152</v>
      </c>
      <c r="F98" s="134" t="s">
        <v>1001</v>
      </c>
      <c r="I98" s="132"/>
      <c r="L98" s="28"/>
      <c r="M98" s="133"/>
      <c r="T98" s="49"/>
      <c r="AT98" s="13" t="s">
        <v>152</v>
      </c>
      <c r="AU98" s="13" t="s">
        <v>69</v>
      </c>
    </row>
    <row r="99" spans="2:65" s="1" customFormat="1" ht="16.5" customHeight="1">
      <c r="B99" s="28"/>
      <c r="C99" s="117" t="s">
        <v>179</v>
      </c>
      <c r="D99" s="117" t="s">
        <v>142</v>
      </c>
      <c r="E99" s="118" t="s">
        <v>1010</v>
      </c>
      <c r="F99" s="119" t="s">
        <v>1011</v>
      </c>
      <c r="G99" s="120" t="s">
        <v>174</v>
      </c>
      <c r="H99" s="121">
        <v>155</v>
      </c>
      <c r="I99" s="122"/>
      <c r="J99" s="123">
        <f>ROUND(I99*H99,2)</f>
        <v>0</v>
      </c>
      <c r="K99" s="119" t="s">
        <v>146</v>
      </c>
      <c r="L99" s="28"/>
      <c r="M99" s="124" t="s">
        <v>19</v>
      </c>
      <c r="N99" s="125" t="s">
        <v>40</v>
      </c>
      <c r="P99" s="126">
        <f>O99*H99</f>
        <v>0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128" t="s">
        <v>147</v>
      </c>
      <c r="AT99" s="128" t="s">
        <v>142</v>
      </c>
      <c r="AU99" s="128" t="s">
        <v>69</v>
      </c>
      <c r="AY99" s="13" t="s">
        <v>141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13" t="s">
        <v>77</v>
      </c>
      <c r="BK99" s="129">
        <f>ROUND(I99*H99,2)</f>
        <v>0</v>
      </c>
      <c r="BL99" s="13" t="s">
        <v>147</v>
      </c>
      <c r="BM99" s="128" t="s">
        <v>191</v>
      </c>
    </row>
    <row r="100" spans="2:65" s="1" customFormat="1" ht="19.5">
      <c r="B100" s="28"/>
      <c r="D100" s="130" t="s">
        <v>148</v>
      </c>
      <c r="F100" s="131" t="s">
        <v>1012</v>
      </c>
      <c r="I100" s="132"/>
      <c r="L100" s="28"/>
      <c r="M100" s="133"/>
      <c r="T100" s="49"/>
      <c r="AT100" s="13" t="s">
        <v>148</v>
      </c>
      <c r="AU100" s="13" t="s">
        <v>69</v>
      </c>
    </row>
    <row r="101" spans="2:65" s="1" customFormat="1" ht="29.25">
      <c r="B101" s="28"/>
      <c r="D101" s="130" t="s">
        <v>150</v>
      </c>
      <c r="F101" s="134" t="s">
        <v>1013</v>
      </c>
      <c r="I101" s="132"/>
      <c r="L101" s="28"/>
      <c r="M101" s="133"/>
      <c r="T101" s="49"/>
      <c r="AT101" s="13" t="s">
        <v>150</v>
      </c>
      <c r="AU101" s="13" t="s">
        <v>69</v>
      </c>
    </row>
    <row r="102" spans="2:65" s="1" customFormat="1" ht="39">
      <c r="B102" s="28"/>
      <c r="D102" s="130" t="s">
        <v>152</v>
      </c>
      <c r="F102" s="134" t="s">
        <v>1014</v>
      </c>
      <c r="I102" s="132"/>
      <c r="L102" s="28"/>
      <c r="M102" s="133"/>
      <c r="T102" s="49"/>
      <c r="AT102" s="13" t="s">
        <v>152</v>
      </c>
      <c r="AU102" s="13" t="s">
        <v>69</v>
      </c>
    </row>
    <row r="103" spans="2:65" s="1" customFormat="1" ht="16.5" customHeight="1">
      <c r="B103" s="28"/>
      <c r="C103" s="117" t="s">
        <v>169</v>
      </c>
      <c r="D103" s="117" t="s">
        <v>142</v>
      </c>
      <c r="E103" s="118" t="s">
        <v>1018</v>
      </c>
      <c r="F103" s="119" t="s">
        <v>1019</v>
      </c>
      <c r="G103" s="120" t="s">
        <v>271</v>
      </c>
      <c r="H103" s="121">
        <v>465</v>
      </c>
      <c r="I103" s="122"/>
      <c r="J103" s="123">
        <f>ROUND(I103*H103,2)</f>
        <v>0</v>
      </c>
      <c r="K103" s="119" t="s">
        <v>146</v>
      </c>
      <c r="L103" s="28"/>
      <c r="M103" s="124" t="s">
        <v>19</v>
      </c>
      <c r="N103" s="125" t="s">
        <v>40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147</v>
      </c>
      <c r="AT103" s="128" t="s">
        <v>142</v>
      </c>
      <c r="AU103" s="128" t="s">
        <v>69</v>
      </c>
      <c r="AY103" s="13" t="s">
        <v>141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3" t="s">
        <v>77</v>
      </c>
      <c r="BK103" s="129">
        <f>ROUND(I103*H103,2)</f>
        <v>0</v>
      </c>
      <c r="BL103" s="13" t="s">
        <v>147</v>
      </c>
      <c r="BM103" s="128" t="s">
        <v>197</v>
      </c>
    </row>
    <row r="104" spans="2:65" s="1" customFormat="1" ht="19.5">
      <c r="B104" s="28"/>
      <c r="D104" s="130" t="s">
        <v>148</v>
      </c>
      <c r="F104" s="131" t="s">
        <v>1020</v>
      </c>
      <c r="I104" s="132"/>
      <c r="L104" s="28"/>
      <c r="M104" s="133"/>
      <c r="T104" s="49"/>
      <c r="AT104" s="13" t="s">
        <v>148</v>
      </c>
      <c r="AU104" s="13" t="s">
        <v>69</v>
      </c>
    </row>
    <row r="105" spans="2:65" s="1" customFormat="1" ht="19.5">
      <c r="B105" s="28"/>
      <c r="D105" s="130" t="s">
        <v>150</v>
      </c>
      <c r="F105" s="134" t="s">
        <v>1021</v>
      </c>
      <c r="I105" s="132"/>
      <c r="L105" s="28"/>
      <c r="M105" s="133"/>
      <c r="T105" s="49"/>
      <c r="AT105" s="13" t="s">
        <v>150</v>
      </c>
      <c r="AU105" s="13" t="s">
        <v>69</v>
      </c>
    </row>
    <row r="106" spans="2:65" s="1" customFormat="1" ht="29.25">
      <c r="B106" s="28"/>
      <c r="D106" s="130" t="s">
        <v>152</v>
      </c>
      <c r="F106" s="134" t="s">
        <v>1022</v>
      </c>
      <c r="I106" s="132"/>
      <c r="L106" s="28"/>
      <c r="M106" s="133"/>
      <c r="T106" s="49"/>
      <c r="AT106" s="13" t="s">
        <v>152</v>
      </c>
      <c r="AU106" s="13" t="s">
        <v>69</v>
      </c>
    </row>
    <row r="107" spans="2:65" s="1" customFormat="1" ht="16.5" customHeight="1">
      <c r="B107" s="28"/>
      <c r="C107" s="117" t="s">
        <v>187</v>
      </c>
      <c r="D107" s="117" t="s">
        <v>142</v>
      </c>
      <c r="E107" s="118" t="s">
        <v>1023</v>
      </c>
      <c r="F107" s="119" t="s">
        <v>1024</v>
      </c>
      <c r="G107" s="120" t="s">
        <v>174</v>
      </c>
      <c r="H107" s="121">
        <v>155</v>
      </c>
      <c r="I107" s="122"/>
      <c r="J107" s="123">
        <f>ROUND(I107*H107,2)</f>
        <v>0</v>
      </c>
      <c r="K107" s="119" t="s">
        <v>146</v>
      </c>
      <c r="L107" s="28"/>
      <c r="M107" s="124" t="s">
        <v>19</v>
      </c>
      <c r="N107" s="125" t="s">
        <v>40</v>
      </c>
      <c r="P107" s="126">
        <f>O107*H107</f>
        <v>0</v>
      </c>
      <c r="Q107" s="126">
        <v>0</v>
      </c>
      <c r="R107" s="126">
        <f>Q107*H107</f>
        <v>0</v>
      </c>
      <c r="S107" s="126">
        <v>0</v>
      </c>
      <c r="T107" s="127">
        <f>S107*H107</f>
        <v>0</v>
      </c>
      <c r="AR107" s="128" t="s">
        <v>147</v>
      </c>
      <c r="AT107" s="128" t="s">
        <v>142</v>
      </c>
      <c r="AU107" s="128" t="s">
        <v>69</v>
      </c>
      <c r="AY107" s="13" t="s">
        <v>141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3" t="s">
        <v>77</v>
      </c>
      <c r="BK107" s="129">
        <f>ROUND(I107*H107,2)</f>
        <v>0</v>
      </c>
      <c r="BL107" s="13" t="s">
        <v>147</v>
      </c>
      <c r="BM107" s="128" t="s">
        <v>201</v>
      </c>
    </row>
    <row r="108" spans="2:65" s="1" customFormat="1" ht="19.5">
      <c r="B108" s="28"/>
      <c r="D108" s="130" t="s">
        <v>148</v>
      </c>
      <c r="F108" s="131" t="s">
        <v>1025</v>
      </c>
      <c r="I108" s="132"/>
      <c r="L108" s="28"/>
      <c r="M108" s="133"/>
      <c r="T108" s="49"/>
      <c r="AT108" s="13" t="s">
        <v>148</v>
      </c>
      <c r="AU108" s="13" t="s">
        <v>69</v>
      </c>
    </row>
    <row r="109" spans="2:65" s="1" customFormat="1" ht="29.25">
      <c r="B109" s="28"/>
      <c r="D109" s="130" t="s">
        <v>150</v>
      </c>
      <c r="F109" s="134" t="s">
        <v>284</v>
      </c>
      <c r="I109" s="132"/>
      <c r="L109" s="28"/>
      <c r="M109" s="133"/>
      <c r="T109" s="49"/>
      <c r="AT109" s="13" t="s">
        <v>150</v>
      </c>
      <c r="AU109" s="13" t="s">
        <v>69</v>
      </c>
    </row>
    <row r="110" spans="2:65" s="1" customFormat="1" ht="29.25">
      <c r="B110" s="28"/>
      <c r="D110" s="130" t="s">
        <v>152</v>
      </c>
      <c r="F110" s="134" t="s">
        <v>1026</v>
      </c>
      <c r="I110" s="132"/>
      <c r="L110" s="28"/>
      <c r="M110" s="133"/>
      <c r="T110" s="49"/>
      <c r="AT110" s="13" t="s">
        <v>152</v>
      </c>
      <c r="AU110" s="13" t="s">
        <v>69</v>
      </c>
    </row>
    <row r="111" spans="2:65" s="1" customFormat="1" ht="24.2" customHeight="1">
      <c r="B111" s="28"/>
      <c r="C111" s="117" t="s">
        <v>193</v>
      </c>
      <c r="D111" s="117" t="s">
        <v>142</v>
      </c>
      <c r="E111" s="118" t="s">
        <v>851</v>
      </c>
      <c r="F111" s="119" t="s">
        <v>852</v>
      </c>
      <c r="G111" s="120" t="s">
        <v>258</v>
      </c>
      <c r="H111" s="121">
        <v>547.20000000000005</v>
      </c>
      <c r="I111" s="122"/>
      <c r="J111" s="123">
        <f>ROUND(I111*H111,2)</f>
        <v>0</v>
      </c>
      <c r="K111" s="119" t="s">
        <v>146</v>
      </c>
      <c r="L111" s="28"/>
      <c r="M111" s="124" t="s">
        <v>19</v>
      </c>
      <c r="N111" s="125" t="s">
        <v>40</v>
      </c>
      <c r="P111" s="126">
        <f>O111*H111</f>
        <v>0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128" t="s">
        <v>147</v>
      </c>
      <c r="AT111" s="128" t="s">
        <v>142</v>
      </c>
      <c r="AU111" s="128" t="s">
        <v>69</v>
      </c>
      <c r="AY111" s="13" t="s">
        <v>141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3" t="s">
        <v>77</v>
      </c>
      <c r="BK111" s="129">
        <f>ROUND(I111*H111,2)</f>
        <v>0</v>
      </c>
      <c r="BL111" s="13" t="s">
        <v>147</v>
      </c>
      <c r="BM111" s="128" t="s">
        <v>1260</v>
      </c>
    </row>
    <row r="112" spans="2:65" s="1" customFormat="1" ht="29.25">
      <c r="B112" s="28"/>
      <c r="D112" s="130" t="s">
        <v>148</v>
      </c>
      <c r="F112" s="131" t="s">
        <v>854</v>
      </c>
      <c r="I112" s="132"/>
      <c r="L112" s="28"/>
      <c r="M112" s="133"/>
      <c r="T112" s="49"/>
      <c r="AT112" s="13" t="s">
        <v>148</v>
      </c>
      <c r="AU112" s="13" t="s">
        <v>69</v>
      </c>
    </row>
    <row r="113" spans="2:65" s="1" customFormat="1" ht="24.2" customHeight="1">
      <c r="B113" s="28"/>
      <c r="C113" s="117" t="s">
        <v>198</v>
      </c>
      <c r="D113" s="117" t="s">
        <v>142</v>
      </c>
      <c r="E113" s="118" t="s">
        <v>855</v>
      </c>
      <c r="F113" s="119" t="s">
        <v>856</v>
      </c>
      <c r="G113" s="120" t="s">
        <v>258</v>
      </c>
      <c r="H113" s="121">
        <v>1641.6</v>
      </c>
      <c r="I113" s="122"/>
      <c r="J113" s="123">
        <f>ROUND(I113*H113,2)</f>
        <v>0</v>
      </c>
      <c r="K113" s="119" t="s">
        <v>146</v>
      </c>
      <c r="L113" s="28"/>
      <c r="M113" s="124" t="s">
        <v>19</v>
      </c>
      <c r="N113" s="125" t="s">
        <v>40</v>
      </c>
      <c r="P113" s="126">
        <f>O113*H113</f>
        <v>0</v>
      </c>
      <c r="Q113" s="126">
        <v>0</v>
      </c>
      <c r="R113" s="126">
        <f>Q113*H113</f>
        <v>0</v>
      </c>
      <c r="S113" s="126">
        <v>0</v>
      </c>
      <c r="T113" s="127">
        <f>S113*H113</f>
        <v>0</v>
      </c>
      <c r="AR113" s="128" t="s">
        <v>147</v>
      </c>
      <c r="AT113" s="128" t="s">
        <v>142</v>
      </c>
      <c r="AU113" s="128" t="s">
        <v>69</v>
      </c>
      <c r="AY113" s="13" t="s">
        <v>141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3" t="s">
        <v>77</v>
      </c>
      <c r="BK113" s="129">
        <f>ROUND(I113*H113,2)</f>
        <v>0</v>
      </c>
      <c r="BL113" s="13" t="s">
        <v>147</v>
      </c>
      <c r="BM113" s="128" t="s">
        <v>1261</v>
      </c>
    </row>
    <row r="114" spans="2:65" s="1" customFormat="1" ht="29.25">
      <c r="B114" s="28"/>
      <c r="D114" s="130" t="s">
        <v>148</v>
      </c>
      <c r="F114" s="131" t="s">
        <v>858</v>
      </c>
      <c r="I114" s="132"/>
      <c r="L114" s="28"/>
      <c r="M114" s="133"/>
      <c r="T114" s="49"/>
      <c r="AT114" s="13" t="s">
        <v>148</v>
      </c>
      <c r="AU114" s="13" t="s">
        <v>69</v>
      </c>
    </row>
    <row r="115" spans="2:65" s="1" customFormat="1" ht="16.5" customHeight="1">
      <c r="B115" s="28"/>
      <c r="C115" s="117" t="s">
        <v>8</v>
      </c>
      <c r="D115" s="117" t="s">
        <v>142</v>
      </c>
      <c r="E115" s="118" t="s">
        <v>1044</v>
      </c>
      <c r="F115" s="119" t="s">
        <v>1045</v>
      </c>
      <c r="G115" s="120" t="s">
        <v>258</v>
      </c>
      <c r="H115" s="121">
        <v>547.20000000000005</v>
      </c>
      <c r="I115" s="122"/>
      <c r="J115" s="123">
        <f>ROUND(I115*H115,2)</f>
        <v>0</v>
      </c>
      <c r="K115" s="119" t="s">
        <v>146</v>
      </c>
      <c r="L115" s="28"/>
      <c r="M115" s="124" t="s">
        <v>19</v>
      </c>
      <c r="N115" s="125" t="s">
        <v>40</v>
      </c>
      <c r="P115" s="126">
        <f>O115*H115</f>
        <v>0</v>
      </c>
      <c r="Q115" s="126">
        <v>0</v>
      </c>
      <c r="R115" s="126">
        <f>Q115*H115</f>
        <v>0</v>
      </c>
      <c r="S115" s="126">
        <v>0</v>
      </c>
      <c r="T115" s="127">
        <f>S115*H115</f>
        <v>0</v>
      </c>
      <c r="AR115" s="128" t="s">
        <v>147</v>
      </c>
      <c r="AT115" s="128" t="s">
        <v>142</v>
      </c>
      <c r="AU115" s="128" t="s">
        <v>69</v>
      </c>
      <c r="AY115" s="13" t="s">
        <v>141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3" t="s">
        <v>77</v>
      </c>
      <c r="BK115" s="129">
        <f>ROUND(I115*H115,2)</f>
        <v>0</v>
      </c>
      <c r="BL115" s="13" t="s">
        <v>147</v>
      </c>
      <c r="BM115" s="128" t="s">
        <v>208</v>
      </c>
    </row>
    <row r="116" spans="2:65" s="1" customFormat="1" ht="29.25">
      <c r="B116" s="28"/>
      <c r="D116" s="130" t="s">
        <v>148</v>
      </c>
      <c r="F116" s="131" t="s">
        <v>1046</v>
      </c>
      <c r="I116" s="132"/>
      <c r="L116" s="28"/>
      <c r="M116" s="133"/>
      <c r="T116" s="49"/>
      <c r="AT116" s="13" t="s">
        <v>148</v>
      </c>
      <c r="AU116" s="13" t="s">
        <v>69</v>
      </c>
    </row>
    <row r="117" spans="2:65" s="1" customFormat="1" ht="39">
      <c r="B117" s="28"/>
      <c r="D117" s="130" t="s">
        <v>150</v>
      </c>
      <c r="F117" s="134" t="s">
        <v>239</v>
      </c>
      <c r="I117" s="132"/>
      <c r="L117" s="28"/>
      <c r="M117" s="133"/>
      <c r="T117" s="49"/>
      <c r="AT117" s="13" t="s">
        <v>150</v>
      </c>
      <c r="AU117" s="13" t="s">
        <v>69</v>
      </c>
    </row>
    <row r="118" spans="2:65" s="1" customFormat="1" ht="29.25">
      <c r="B118" s="28"/>
      <c r="D118" s="130" t="s">
        <v>152</v>
      </c>
      <c r="F118" s="134" t="s">
        <v>1047</v>
      </c>
      <c r="I118" s="132"/>
      <c r="L118" s="28"/>
      <c r="M118" s="145"/>
      <c r="N118" s="146"/>
      <c r="O118" s="146"/>
      <c r="P118" s="146"/>
      <c r="Q118" s="146"/>
      <c r="R118" s="146"/>
      <c r="S118" s="146"/>
      <c r="T118" s="147"/>
      <c r="AT118" s="13" t="s">
        <v>152</v>
      </c>
      <c r="AU118" s="13" t="s">
        <v>69</v>
      </c>
    </row>
    <row r="119" spans="2:65" s="1" customFormat="1" ht="6.9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28"/>
    </row>
  </sheetData>
  <sheetProtection algorithmName="SHA-512" hashValue="xYzpXIRf65NNFa5S4IjXHL42ie0FX1QquIqxEpb7qVuKrL4LYkkx5CXVAZenh4VT0xTFbj6d4AgIY8rWGzna8Q==" saltValue="2qn5hBo6G4uN7DZBNHxkYhtf4QGLYP7n5jwTRSN7RKUVJh8gOMeqPa8BNXqU35HwtgU9DTbC3etbpchsadbMmA==" spinCount="100000" sheet="1" objects="1" scenarios="1" formatColumns="0" formatRows="0" autoFilter="0"/>
  <autoFilter ref="C78:K118" xr:uid="{00000000-0009-0000-0000-00000B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04"/>
  <sheetViews>
    <sheetView showGridLines="0" topLeftCell="A82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112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1262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47.25" customHeight="1">
      <c r="B27" s="82"/>
      <c r="E27" s="248" t="s">
        <v>34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ROUND(J79,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ROUND((SUM(BE79:BE103)),  2)</f>
        <v>0</v>
      </c>
      <c r="I33" s="85">
        <v>0.21</v>
      </c>
      <c r="J33" s="84">
        <f>ROUND(((SUM(BE79:BE103))*I33),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ROUND((SUM(BF79:BF103)),  2)</f>
        <v>0</v>
      </c>
      <c r="I34" s="85">
        <v>0.12</v>
      </c>
      <c r="J34" s="84">
        <f>ROUND(((SUM(BF79:BF103))*I34),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ROUND((SUM(BG79:BG103)),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ROUND((SUM(BH79:BH103)),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ROUND((SUM(BI79:BI103)),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98-98 - VON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J79</f>
        <v>0</v>
      </c>
      <c r="L59" s="28"/>
      <c r="AU59" s="13" t="s">
        <v>122</v>
      </c>
    </row>
    <row r="60" spans="2:47" s="1" customFormat="1" ht="21.75" customHeight="1">
      <c r="B60" s="28"/>
      <c r="L60" s="28"/>
    </row>
    <row r="61" spans="2:47" s="1" customFormat="1" ht="6.95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4.95" customHeight="1">
      <c r="B66" s="28"/>
      <c r="C66" s="17" t="s">
        <v>127</v>
      </c>
      <c r="L66" s="28"/>
    </row>
    <row r="67" spans="2:65" s="1" customFormat="1" ht="6.95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70" t="str">
        <f>E7</f>
        <v>Oprava kolejí a výhybek v dopravně Kořenov</v>
      </c>
      <c r="F69" s="271"/>
      <c r="G69" s="271"/>
      <c r="H69" s="271"/>
      <c r="L69" s="28"/>
    </row>
    <row r="70" spans="2:65" s="1" customFormat="1" ht="12" customHeight="1">
      <c r="B70" s="28"/>
      <c r="C70" s="23" t="s">
        <v>117</v>
      </c>
      <c r="L70" s="28"/>
    </row>
    <row r="71" spans="2:65" s="1" customFormat="1" ht="16.5" customHeight="1">
      <c r="B71" s="28"/>
      <c r="E71" s="237" t="str">
        <f>E9</f>
        <v>SO 98-98 - VON</v>
      </c>
      <c r="F71" s="272"/>
      <c r="G71" s="272"/>
      <c r="H71" s="272"/>
      <c r="L71" s="28"/>
    </row>
    <row r="72" spans="2:65" s="1" customFormat="1" ht="6.95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23. 1. 2024</v>
      </c>
      <c r="L73" s="28"/>
    </row>
    <row r="74" spans="2:65" s="1" customFormat="1" ht="6.95" customHeight="1">
      <c r="B74" s="28"/>
      <c r="L74" s="28"/>
    </row>
    <row r="75" spans="2:65" s="1" customFormat="1" ht="15.2" customHeight="1">
      <c r="B75" s="28"/>
      <c r="C75" s="23" t="s">
        <v>25</v>
      </c>
      <c r="F75" s="21" t="str">
        <f>E15</f>
        <v xml:space="preserve"> </v>
      </c>
      <c r="I75" s="23" t="s">
        <v>30</v>
      </c>
      <c r="J75" s="26" t="str">
        <f>E21</f>
        <v xml:space="preserve"> </v>
      </c>
      <c r="L75" s="28"/>
    </row>
    <row r="76" spans="2:65" s="1" customFormat="1" ht="15.2" customHeight="1">
      <c r="B76" s="28"/>
      <c r="C76" s="23" t="s">
        <v>28</v>
      </c>
      <c r="F76" s="21" t="str">
        <f>IF(E18="","",E18)</f>
        <v>Vyplň údaj</v>
      </c>
      <c r="I76" s="23" t="s">
        <v>32</v>
      </c>
      <c r="J76" s="26" t="str">
        <f>E24</f>
        <v xml:space="preserve"> </v>
      </c>
      <c r="L76" s="28"/>
    </row>
    <row r="77" spans="2:65" s="1" customFormat="1" ht="10.35" customHeight="1">
      <c r="B77" s="28"/>
      <c r="L77" s="28"/>
    </row>
    <row r="78" spans="2:65" s="9" customFormat="1" ht="29.25" customHeight="1">
      <c r="B78" s="99"/>
      <c r="C78" s="100" t="s">
        <v>128</v>
      </c>
      <c r="D78" s="101" t="s">
        <v>54</v>
      </c>
      <c r="E78" s="101" t="s">
        <v>50</v>
      </c>
      <c r="F78" s="101" t="s">
        <v>51</v>
      </c>
      <c r="G78" s="101" t="s">
        <v>129</v>
      </c>
      <c r="H78" s="101" t="s">
        <v>130</v>
      </c>
      <c r="I78" s="101" t="s">
        <v>131</v>
      </c>
      <c r="J78" s="101" t="s">
        <v>121</v>
      </c>
      <c r="K78" s="102" t="s">
        <v>132</v>
      </c>
      <c r="L78" s="99"/>
      <c r="M78" s="52" t="s">
        <v>19</v>
      </c>
      <c r="N78" s="53" t="s">
        <v>39</v>
      </c>
      <c r="O78" s="53" t="s">
        <v>133</v>
      </c>
      <c r="P78" s="53" t="s">
        <v>134</v>
      </c>
      <c r="Q78" s="53" t="s">
        <v>135</v>
      </c>
      <c r="R78" s="53" t="s">
        <v>136</v>
      </c>
      <c r="S78" s="53" t="s">
        <v>137</v>
      </c>
      <c r="T78" s="54" t="s">
        <v>138</v>
      </c>
    </row>
    <row r="79" spans="2:65" s="1" customFormat="1" ht="22.9" customHeight="1">
      <c r="B79" s="28"/>
      <c r="C79" s="57" t="s">
        <v>139</v>
      </c>
      <c r="J79" s="103">
        <f>BK79</f>
        <v>0</v>
      </c>
      <c r="L79" s="28"/>
      <c r="M79" s="55"/>
      <c r="N79" s="46"/>
      <c r="O79" s="46"/>
      <c r="P79" s="104">
        <f>SUM(P80:P103)</f>
        <v>0</v>
      </c>
      <c r="Q79" s="46"/>
      <c r="R79" s="104">
        <f>SUM(R80:R103)</f>
        <v>0</v>
      </c>
      <c r="S79" s="46"/>
      <c r="T79" s="105">
        <f>SUM(T80:T103)</f>
        <v>0</v>
      </c>
      <c r="AT79" s="13" t="s">
        <v>68</v>
      </c>
      <c r="AU79" s="13" t="s">
        <v>122</v>
      </c>
      <c r="BK79" s="106">
        <f>SUM(BK80:BK103)</f>
        <v>0</v>
      </c>
    </row>
    <row r="80" spans="2:65" s="1" customFormat="1" ht="16.5" customHeight="1">
      <c r="B80" s="28"/>
      <c r="C80" s="117" t="s">
        <v>77</v>
      </c>
      <c r="D80" s="117" t="s">
        <v>142</v>
      </c>
      <c r="E80" s="118" t="s">
        <v>1263</v>
      </c>
      <c r="F80" s="119" t="s">
        <v>1264</v>
      </c>
      <c r="G80" s="120" t="s">
        <v>1265</v>
      </c>
      <c r="H80" s="121">
        <v>1</v>
      </c>
      <c r="I80" s="122"/>
      <c r="J80" s="123">
        <f>ROUND(I80*H80,2)</f>
        <v>0</v>
      </c>
      <c r="K80" s="119" t="s">
        <v>226</v>
      </c>
      <c r="L80" s="28"/>
      <c r="M80" s="124" t="s">
        <v>19</v>
      </c>
      <c r="N80" s="125" t="s">
        <v>40</v>
      </c>
      <c r="P80" s="126">
        <f>O80*H80</f>
        <v>0</v>
      </c>
      <c r="Q80" s="126">
        <v>0</v>
      </c>
      <c r="R80" s="126">
        <f>Q80*H80</f>
        <v>0</v>
      </c>
      <c r="S80" s="126">
        <v>0</v>
      </c>
      <c r="T80" s="127">
        <f>S80*H80</f>
        <v>0</v>
      </c>
      <c r="AR80" s="128" t="s">
        <v>147</v>
      </c>
      <c r="AT80" s="128" t="s">
        <v>142</v>
      </c>
      <c r="AU80" s="128" t="s">
        <v>69</v>
      </c>
      <c r="AY80" s="13" t="s">
        <v>141</v>
      </c>
      <c r="BE80" s="129">
        <f>IF(N80="základní",J80,0)</f>
        <v>0</v>
      </c>
      <c r="BF80" s="129">
        <f>IF(N80="snížená",J80,0)</f>
        <v>0</v>
      </c>
      <c r="BG80" s="129">
        <f>IF(N80="zákl. přenesená",J80,0)</f>
        <v>0</v>
      </c>
      <c r="BH80" s="129">
        <f>IF(N80="sníž. přenesená",J80,0)</f>
        <v>0</v>
      </c>
      <c r="BI80" s="129">
        <f>IF(N80="nulová",J80,0)</f>
        <v>0</v>
      </c>
      <c r="BJ80" s="13" t="s">
        <v>77</v>
      </c>
      <c r="BK80" s="129">
        <f>ROUND(I80*H80,2)</f>
        <v>0</v>
      </c>
      <c r="BL80" s="13" t="s">
        <v>147</v>
      </c>
      <c r="BM80" s="128" t="s">
        <v>79</v>
      </c>
    </row>
    <row r="81" spans="2:65" s="1" customFormat="1" ht="11.25">
      <c r="B81" s="28"/>
      <c r="D81" s="130" t="s">
        <v>148</v>
      </c>
      <c r="F81" s="131" t="s">
        <v>1264</v>
      </c>
      <c r="I81" s="132"/>
      <c r="L81" s="28"/>
      <c r="M81" s="133"/>
      <c r="T81" s="49"/>
      <c r="AT81" s="13" t="s">
        <v>148</v>
      </c>
      <c r="AU81" s="13" t="s">
        <v>69</v>
      </c>
    </row>
    <row r="82" spans="2:65" s="1" customFormat="1" ht="58.5">
      <c r="B82" s="28"/>
      <c r="D82" s="130" t="s">
        <v>152</v>
      </c>
      <c r="F82" s="134" t="s">
        <v>1266</v>
      </c>
      <c r="I82" s="132"/>
      <c r="L82" s="28"/>
      <c r="M82" s="133"/>
      <c r="T82" s="49"/>
      <c r="AT82" s="13" t="s">
        <v>152</v>
      </c>
      <c r="AU82" s="13" t="s">
        <v>69</v>
      </c>
    </row>
    <row r="83" spans="2:65" s="1" customFormat="1" ht="16.5" customHeight="1">
      <c r="B83" s="28"/>
      <c r="C83" s="117" t="s">
        <v>79</v>
      </c>
      <c r="D83" s="117" t="s">
        <v>142</v>
      </c>
      <c r="E83" s="118" t="s">
        <v>1267</v>
      </c>
      <c r="F83" s="119" t="s">
        <v>1268</v>
      </c>
      <c r="G83" s="120" t="s">
        <v>1265</v>
      </c>
      <c r="H83" s="121">
        <v>1</v>
      </c>
      <c r="I83" s="122"/>
      <c r="J83" s="123">
        <f>ROUND(I83*H83,2)</f>
        <v>0</v>
      </c>
      <c r="K83" s="119" t="s">
        <v>226</v>
      </c>
      <c r="L83" s="28"/>
      <c r="M83" s="124" t="s">
        <v>19</v>
      </c>
      <c r="N83" s="125" t="s">
        <v>40</v>
      </c>
      <c r="P83" s="126">
        <f>O83*H83</f>
        <v>0</v>
      </c>
      <c r="Q83" s="126">
        <v>0</v>
      </c>
      <c r="R83" s="126">
        <f>Q83*H83</f>
        <v>0</v>
      </c>
      <c r="S83" s="126">
        <v>0</v>
      </c>
      <c r="T83" s="127">
        <f>S83*H83</f>
        <v>0</v>
      </c>
      <c r="AR83" s="128" t="s">
        <v>147</v>
      </c>
      <c r="AT83" s="128" t="s">
        <v>142</v>
      </c>
      <c r="AU83" s="128" t="s">
        <v>69</v>
      </c>
      <c r="AY83" s="13" t="s">
        <v>141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3" t="s">
        <v>77</v>
      </c>
      <c r="BK83" s="129">
        <f>ROUND(I83*H83,2)</f>
        <v>0</v>
      </c>
      <c r="BL83" s="13" t="s">
        <v>147</v>
      </c>
      <c r="BM83" s="128" t="s">
        <v>147</v>
      </c>
    </row>
    <row r="84" spans="2:65" s="1" customFormat="1" ht="11.25">
      <c r="B84" s="28"/>
      <c r="D84" s="130" t="s">
        <v>148</v>
      </c>
      <c r="F84" s="131" t="s">
        <v>1268</v>
      </c>
      <c r="I84" s="132"/>
      <c r="L84" s="28"/>
      <c r="M84" s="133"/>
      <c r="T84" s="49"/>
      <c r="AT84" s="13" t="s">
        <v>148</v>
      </c>
      <c r="AU84" s="13" t="s">
        <v>69</v>
      </c>
    </row>
    <row r="85" spans="2:65" s="1" customFormat="1" ht="68.25">
      <c r="B85" s="28"/>
      <c r="D85" s="130" t="s">
        <v>152</v>
      </c>
      <c r="F85" s="134" t="s">
        <v>1269</v>
      </c>
      <c r="I85" s="132"/>
      <c r="L85" s="28"/>
      <c r="M85" s="133"/>
      <c r="T85" s="49"/>
      <c r="AT85" s="13" t="s">
        <v>152</v>
      </c>
      <c r="AU85" s="13" t="s">
        <v>69</v>
      </c>
    </row>
    <row r="86" spans="2:65" s="1" customFormat="1" ht="16.5" customHeight="1">
      <c r="B86" s="28"/>
      <c r="C86" s="117" t="s">
        <v>160</v>
      </c>
      <c r="D86" s="117" t="s">
        <v>142</v>
      </c>
      <c r="E86" s="118" t="s">
        <v>1270</v>
      </c>
      <c r="F86" s="119" t="s">
        <v>1271</v>
      </c>
      <c r="G86" s="120" t="s">
        <v>1265</v>
      </c>
      <c r="H86" s="121">
        <v>1</v>
      </c>
      <c r="I86" s="122"/>
      <c r="J86" s="123">
        <f>ROUND(I86*H86,2)</f>
        <v>0</v>
      </c>
      <c r="K86" s="119" t="s">
        <v>226</v>
      </c>
      <c r="L86" s="28"/>
      <c r="M86" s="124" t="s">
        <v>19</v>
      </c>
      <c r="N86" s="125" t="s">
        <v>40</v>
      </c>
      <c r="P86" s="126">
        <f>O86*H86</f>
        <v>0</v>
      </c>
      <c r="Q86" s="126">
        <v>0</v>
      </c>
      <c r="R86" s="126">
        <f>Q86*H86</f>
        <v>0</v>
      </c>
      <c r="S86" s="126">
        <v>0</v>
      </c>
      <c r="T86" s="127">
        <f>S86*H86</f>
        <v>0</v>
      </c>
      <c r="AR86" s="128" t="s">
        <v>147</v>
      </c>
      <c r="AT86" s="128" t="s">
        <v>142</v>
      </c>
      <c r="AU86" s="128" t="s">
        <v>69</v>
      </c>
      <c r="AY86" s="13" t="s">
        <v>141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3" t="s">
        <v>77</v>
      </c>
      <c r="BK86" s="129">
        <f>ROUND(I86*H86,2)</f>
        <v>0</v>
      </c>
      <c r="BL86" s="13" t="s">
        <v>147</v>
      </c>
      <c r="BM86" s="128" t="s">
        <v>164</v>
      </c>
    </row>
    <row r="87" spans="2:65" s="1" customFormat="1" ht="11.25">
      <c r="B87" s="28"/>
      <c r="D87" s="130" t="s">
        <v>148</v>
      </c>
      <c r="F87" s="131" t="s">
        <v>1271</v>
      </c>
      <c r="I87" s="132"/>
      <c r="L87" s="28"/>
      <c r="M87" s="133"/>
      <c r="T87" s="49"/>
      <c r="AT87" s="13" t="s">
        <v>148</v>
      </c>
      <c r="AU87" s="13" t="s">
        <v>69</v>
      </c>
    </row>
    <row r="88" spans="2:65" s="1" customFormat="1" ht="39">
      <c r="B88" s="28"/>
      <c r="D88" s="130" t="s">
        <v>152</v>
      </c>
      <c r="F88" s="134" t="s">
        <v>1272</v>
      </c>
      <c r="I88" s="132"/>
      <c r="L88" s="28"/>
      <c r="M88" s="133"/>
      <c r="T88" s="49"/>
      <c r="AT88" s="13" t="s">
        <v>152</v>
      </c>
      <c r="AU88" s="13" t="s">
        <v>69</v>
      </c>
    </row>
    <row r="89" spans="2:65" s="1" customFormat="1" ht="16.5" customHeight="1">
      <c r="B89" s="28"/>
      <c r="C89" s="117" t="s">
        <v>147</v>
      </c>
      <c r="D89" s="117" t="s">
        <v>142</v>
      </c>
      <c r="E89" s="118" t="s">
        <v>1273</v>
      </c>
      <c r="F89" s="119" t="s">
        <v>1274</v>
      </c>
      <c r="G89" s="120" t="s">
        <v>1265</v>
      </c>
      <c r="H89" s="121">
        <v>1</v>
      </c>
      <c r="I89" s="122"/>
      <c r="J89" s="123">
        <f>ROUND(I89*H89,2)</f>
        <v>0</v>
      </c>
      <c r="K89" s="119" t="s">
        <v>146</v>
      </c>
      <c r="L89" s="28"/>
      <c r="M89" s="124" t="s">
        <v>19</v>
      </c>
      <c r="N89" s="125" t="s">
        <v>40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147</v>
      </c>
      <c r="AT89" s="128" t="s">
        <v>142</v>
      </c>
      <c r="AU89" s="128" t="s">
        <v>69</v>
      </c>
      <c r="AY89" s="13" t="s">
        <v>141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3" t="s">
        <v>77</v>
      </c>
      <c r="BK89" s="129">
        <f>ROUND(I89*H89,2)</f>
        <v>0</v>
      </c>
      <c r="BL89" s="13" t="s">
        <v>147</v>
      </c>
      <c r="BM89" s="128" t="s">
        <v>169</v>
      </c>
    </row>
    <row r="90" spans="2:65" s="1" customFormat="1" ht="11.25">
      <c r="B90" s="28"/>
      <c r="D90" s="130" t="s">
        <v>148</v>
      </c>
      <c r="F90" s="131" t="s">
        <v>1274</v>
      </c>
      <c r="I90" s="132"/>
      <c r="L90" s="28"/>
      <c r="M90" s="133"/>
      <c r="T90" s="49"/>
      <c r="AT90" s="13" t="s">
        <v>148</v>
      </c>
      <c r="AU90" s="13" t="s">
        <v>69</v>
      </c>
    </row>
    <row r="91" spans="2:65" s="1" customFormat="1" ht="19.5">
      <c r="B91" s="28"/>
      <c r="D91" s="130" t="s">
        <v>152</v>
      </c>
      <c r="F91" s="134" t="s">
        <v>166</v>
      </c>
      <c r="I91" s="132"/>
      <c r="L91" s="28"/>
      <c r="M91" s="133"/>
      <c r="T91" s="49"/>
      <c r="AT91" s="13" t="s">
        <v>152</v>
      </c>
      <c r="AU91" s="13" t="s">
        <v>69</v>
      </c>
    </row>
    <row r="92" spans="2:65" s="1" customFormat="1" ht="21.75" customHeight="1">
      <c r="B92" s="28"/>
      <c r="C92" s="117" t="s">
        <v>170</v>
      </c>
      <c r="D92" s="117" t="s">
        <v>142</v>
      </c>
      <c r="E92" s="118" t="s">
        <v>1275</v>
      </c>
      <c r="F92" s="119" t="s">
        <v>1276</v>
      </c>
      <c r="G92" s="120" t="s">
        <v>551</v>
      </c>
      <c r="H92" s="121">
        <v>2.35</v>
      </c>
      <c r="I92" s="122"/>
      <c r="J92" s="123">
        <f>ROUND(I92*H92,2)</f>
        <v>0</v>
      </c>
      <c r="K92" s="119" t="s">
        <v>146</v>
      </c>
      <c r="L92" s="28"/>
      <c r="M92" s="124" t="s">
        <v>19</v>
      </c>
      <c r="N92" s="125" t="s">
        <v>40</v>
      </c>
      <c r="P92" s="126">
        <f>O92*H92</f>
        <v>0</v>
      </c>
      <c r="Q92" s="126">
        <v>0</v>
      </c>
      <c r="R92" s="126">
        <f>Q92*H92</f>
        <v>0</v>
      </c>
      <c r="S92" s="126">
        <v>0</v>
      </c>
      <c r="T92" s="127">
        <f>S92*H92</f>
        <v>0</v>
      </c>
      <c r="AR92" s="128" t="s">
        <v>147</v>
      </c>
      <c r="AT92" s="128" t="s">
        <v>142</v>
      </c>
      <c r="AU92" s="128" t="s">
        <v>69</v>
      </c>
      <c r="AY92" s="13" t="s">
        <v>141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3" t="s">
        <v>77</v>
      </c>
      <c r="BK92" s="129">
        <f>ROUND(I92*H92,2)</f>
        <v>0</v>
      </c>
      <c r="BL92" s="13" t="s">
        <v>147</v>
      </c>
      <c r="BM92" s="128" t="s">
        <v>193</v>
      </c>
    </row>
    <row r="93" spans="2:65" s="1" customFormat="1" ht="11.25">
      <c r="B93" s="28"/>
      <c r="D93" s="130" t="s">
        <v>148</v>
      </c>
      <c r="F93" s="131" t="s">
        <v>1276</v>
      </c>
      <c r="I93" s="132"/>
      <c r="L93" s="28"/>
      <c r="M93" s="133"/>
      <c r="T93" s="49"/>
      <c r="AT93" s="13" t="s">
        <v>148</v>
      </c>
      <c r="AU93" s="13" t="s">
        <v>69</v>
      </c>
    </row>
    <row r="94" spans="2:65" s="1" customFormat="1" ht="19.5">
      <c r="B94" s="28"/>
      <c r="D94" s="130" t="s">
        <v>152</v>
      </c>
      <c r="F94" s="134" t="s">
        <v>166</v>
      </c>
      <c r="I94" s="132"/>
      <c r="L94" s="28"/>
      <c r="M94" s="133"/>
      <c r="T94" s="49"/>
      <c r="AT94" s="13" t="s">
        <v>152</v>
      </c>
      <c r="AU94" s="13" t="s">
        <v>69</v>
      </c>
    </row>
    <row r="95" spans="2:65" s="1" customFormat="1" ht="16.5" customHeight="1">
      <c r="B95" s="28"/>
      <c r="C95" s="117" t="s">
        <v>164</v>
      </c>
      <c r="D95" s="117" t="s">
        <v>142</v>
      </c>
      <c r="E95" s="118" t="s">
        <v>1277</v>
      </c>
      <c r="F95" s="119" t="s">
        <v>1278</v>
      </c>
      <c r="G95" s="120" t="s">
        <v>1265</v>
      </c>
      <c r="H95" s="121">
        <v>1</v>
      </c>
      <c r="I95" s="122"/>
      <c r="J95" s="123">
        <f>ROUND(I95*H95,2)</f>
        <v>0</v>
      </c>
      <c r="K95" s="119" t="s">
        <v>146</v>
      </c>
      <c r="L95" s="28"/>
      <c r="M95" s="124" t="s">
        <v>19</v>
      </c>
      <c r="N95" s="125" t="s">
        <v>40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128" t="s">
        <v>147</v>
      </c>
      <c r="AT95" s="128" t="s">
        <v>142</v>
      </c>
      <c r="AU95" s="128" t="s">
        <v>69</v>
      </c>
      <c r="AY95" s="13" t="s">
        <v>141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3" t="s">
        <v>77</v>
      </c>
      <c r="BK95" s="129">
        <f>ROUND(I95*H95,2)</f>
        <v>0</v>
      </c>
      <c r="BL95" s="13" t="s">
        <v>147</v>
      </c>
      <c r="BM95" s="128" t="s">
        <v>8</v>
      </c>
    </row>
    <row r="96" spans="2:65" s="1" customFormat="1" ht="11.25">
      <c r="B96" s="28"/>
      <c r="D96" s="130" t="s">
        <v>148</v>
      </c>
      <c r="F96" s="131" t="s">
        <v>1278</v>
      </c>
      <c r="I96" s="132"/>
      <c r="L96" s="28"/>
      <c r="M96" s="133"/>
      <c r="T96" s="49"/>
      <c r="AT96" s="13" t="s">
        <v>148</v>
      </c>
      <c r="AU96" s="13" t="s">
        <v>69</v>
      </c>
    </row>
    <row r="97" spans="2:65" s="1" customFormat="1" ht="19.5">
      <c r="B97" s="28"/>
      <c r="D97" s="130" t="s">
        <v>152</v>
      </c>
      <c r="F97" s="134" t="s">
        <v>166</v>
      </c>
      <c r="I97" s="132"/>
      <c r="L97" s="28"/>
      <c r="M97" s="133"/>
      <c r="T97" s="49"/>
      <c r="AT97" s="13" t="s">
        <v>152</v>
      </c>
      <c r="AU97" s="13" t="s">
        <v>69</v>
      </c>
    </row>
    <row r="98" spans="2:65" s="1" customFormat="1" ht="33" customHeight="1">
      <c r="B98" s="28"/>
      <c r="C98" s="117" t="s">
        <v>179</v>
      </c>
      <c r="D98" s="117" t="s">
        <v>142</v>
      </c>
      <c r="E98" s="118" t="s">
        <v>1279</v>
      </c>
      <c r="F98" s="119" t="s">
        <v>1280</v>
      </c>
      <c r="G98" s="120" t="s">
        <v>1265</v>
      </c>
      <c r="H98" s="121">
        <v>1</v>
      </c>
      <c r="I98" s="122"/>
      <c r="J98" s="123">
        <f>ROUND(I98*H98,2)</f>
        <v>0</v>
      </c>
      <c r="K98" s="119" t="s">
        <v>146</v>
      </c>
      <c r="L98" s="28"/>
      <c r="M98" s="124" t="s">
        <v>19</v>
      </c>
      <c r="N98" s="125" t="s">
        <v>40</v>
      </c>
      <c r="P98" s="126">
        <f>O98*H98</f>
        <v>0</v>
      </c>
      <c r="Q98" s="126">
        <v>0</v>
      </c>
      <c r="R98" s="126">
        <f>Q98*H98</f>
        <v>0</v>
      </c>
      <c r="S98" s="126">
        <v>0</v>
      </c>
      <c r="T98" s="127">
        <f>S98*H98</f>
        <v>0</v>
      </c>
      <c r="AR98" s="128" t="s">
        <v>147</v>
      </c>
      <c r="AT98" s="128" t="s">
        <v>142</v>
      </c>
      <c r="AU98" s="128" t="s">
        <v>69</v>
      </c>
      <c r="AY98" s="13" t="s">
        <v>141</v>
      </c>
      <c r="BE98" s="129">
        <f>IF(N98="základní",J98,0)</f>
        <v>0</v>
      </c>
      <c r="BF98" s="129">
        <f>IF(N98="snížená",J98,0)</f>
        <v>0</v>
      </c>
      <c r="BG98" s="129">
        <f>IF(N98="zákl. přenesená",J98,0)</f>
        <v>0</v>
      </c>
      <c r="BH98" s="129">
        <f>IF(N98="sníž. přenesená",J98,0)</f>
        <v>0</v>
      </c>
      <c r="BI98" s="129">
        <f>IF(N98="nulová",J98,0)</f>
        <v>0</v>
      </c>
      <c r="BJ98" s="13" t="s">
        <v>77</v>
      </c>
      <c r="BK98" s="129">
        <f>ROUND(I98*H98,2)</f>
        <v>0</v>
      </c>
      <c r="BL98" s="13" t="s">
        <v>147</v>
      </c>
      <c r="BM98" s="128" t="s">
        <v>183</v>
      </c>
    </row>
    <row r="99" spans="2:65" s="1" customFormat="1" ht="19.5">
      <c r="B99" s="28"/>
      <c r="D99" s="130" t="s">
        <v>148</v>
      </c>
      <c r="F99" s="131" t="s">
        <v>1280</v>
      </c>
      <c r="I99" s="132"/>
      <c r="L99" s="28"/>
      <c r="M99" s="133"/>
      <c r="T99" s="49"/>
      <c r="AT99" s="13" t="s">
        <v>148</v>
      </c>
      <c r="AU99" s="13" t="s">
        <v>69</v>
      </c>
    </row>
    <row r="100" spans="2:65" s="1" customFormat="1" ht="19.5">
      <c r="B100" s="28"/>
      <c r="D100" s="130" t="s">
        <v>152</v>
      </c>
      <c r="F100" s="134" t="s">
        <v>166</v>
      </c>
      <c r="I100" s="132"/>
      <c r="L100" s="28"/>
      <c r="M100" s="133"/>
      <c r="T100" s="49"/>
      <c r="AT100" s="13" t="s">
        <v>152</v>
      </c>
      <c r="AU100" s="13" t="s">
        <v>69</v>
      </c>
    </row>
    <row r="101" spans="2:65" s="1" customFormat="1" ht="16.5" customHeight="1">
      <c r="B101" s="28"/>
      <c r="C101" s="117" t="s">
        <v>169</v>
      </c>
      <c r="D101" s="117" t="s">
        <v>142</v>
      </c>
      <c r="E101" s="118" t="s">
        <v>1281</v>
      </c>
      <c r="F101" s="119" t="s">
        <v>1282</v>
      </c>
      <c r="G101" s="120" t="s">
        <v>243</v>
      </c>
      <c r="H101" s="121">
        <v>5</v>
      </c>
      <c r="I101" s="122"/>
      <c r="J101" s="123">
        <f>ROUND(I101*H101,2)</f>
        <v>0</v>
      </c>
      <c r="K101" s="119" t="s">
        <v>146</v>
      </c>
      <c r="L101" s="28"/>
      <c r="M101" s="124" t="s">
        <v>19</v>
      </c>
      <c r="N101" s="125" t="s">
        <v>40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128" t="s">
        <v>147</v>
      </c>
      <c r="AT101" s="128" t="s">
        <v>142</v>
      </c>
      <c r="AU101" s="128" t="s">
        <v>69</v>
      </c>
      <c r="AY101" s="13" t="s">
        <v>141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3" t="s">
        <v>77</v>
      </c>
      <c r="BK101" s="129">
        <f>ROUND(I101*H101,2)</f>
        <v>0</v>
      </c>
      <c r="BL101" s="13" t="s">
        <v>147</v>
      </c>
      <c r="BM101" s="128" t="s">
        <v>186</v>
      </c>
    </row>
    <row r="102" spans="2:65" s="1" customFormat="1" ht="11.25">
      <c r="B102" s="28"/>
      <c r="D102" s="130" t="s">
        <v>148</v>
      </c>
      <c r="F102" s="131" t="s">
        <v>1282</v>
      </c>
      <c r="I102" s="132"/>
      <c r="L102" s="28"/>
      <c r="M102" s="133"/>
      <c r="T102" s="49"/>
      <c r="AT102" s="13" t="s">
        <v>148</v>
      </c>
      <c r="AU102" s="13" t="s">
        <v>69</v>
      </c>
    </row>
    <row r="103" spans="2:65" s="1" customFormat="1" ht="29.25">
      <c r="B103" s="28"/>
      <c r="D103" s="130" t="s">
        <v>152</v>
      </c>
      <c r="F103" s="134" t="s">
        <v>1283</v>
      </c>
      <c r="I103" s="132"/>
      <c r="L103" s="28"/>
      <c r="M103" s="145"/>
      <c r="N103" s="146"/>
      <c r="O103" s="146"/>
      <c r="P103" s="146"/>
      <c r="Q103" s="146"/>
      <c r="R103" s="146"/>
      <c r="S103" s="146"/>
      <c r="T103" s="147"/>
      <c r="AT103" s="13" t="s">
        <v>152</v>
      </c>
      <c r="AU103" s="13" t="s">
        <v>69</v>
      </c>
    </row>
    <row r="104" spans="2:65" s="1" customFormat="1" ht="6.95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8"/>
    </row>
  </sheetData>
  <sheetProtection algorithmName="SHA-512" hashValue="TOupwMtkAkb77yY5FwcrswCHddQuhHf4OC4tJ4qrY+5ztSIcjFOW8y6bInczJ75l03y2xeliqEgophtmi5DV8A==" saltValue="m15Y4MFsxSLTNQIa3Q3KL3r/Gq0lMS2zAb79ew9nXr9SsNQfzYlTMiGHscyvZpyesgqwT/bG35POQGLSkI1zvA==" spinCount="100000" sheet="1" objects="1" scenarios="1" formatColumns="0" formatRows="0" autoFilter="0"/>
  <autoFilter ref="C78:K103" xr:uid="{00000000-0009-0000-0000-00000C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16"/>
  <sheetViews>
    <sheetView showGridLines="0" topLeftCell="A91" workbookViewId="0">
      <selection activeCell="I113" activeCellId="11" sqref="I80 I83 I86 I89 I92 I95 I98 I101 I104 I107 I110 I113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3" t="s">
        <v>115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>
      <c r="B4" s="16"/>
      <c r="D4" s="17" t="s">
        <v>116</v>
      </c>
      <c r="L4" s="16"/>
      <c r="M4" s="8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70" t="str">
        <f>'Rekapitulace stavby'!K6</f>
        <v>Oprava kolejí a výhybek v dopravně Kořenov</v>
      </c>
      <c r="F7" s="271"/>
      <c r="G7" s="271"/>
      <c r="H7" s="271"/>
      <c r="L7" s="16"/>
    </row>
    <row r="8" spans="2:46" s="1" customFormat="1" ht="12" customHeight="1">
      <c r="B8" s="28"/>
      <c r="D8" s="23" t="s">
        <v>117</v>
      </c>
      <c r="L8" s="28"/>
    </row>
    <row r="9" spans="2:46" s="1" customFormat="1" ht="16.5" customHeight="1">
      <c r="B9" s="28"/>
      <c r="E9" s="237" t="s">
        <v>1284</v>
      </c>
      <c r="F9" s="272"/>
      <c r="G9" s="272"/>
      <c r="H9" s="272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23. 1. 2024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73" t="str">
        <f>'Rekapitulace stavby'!E14</f>
        <v>Vyplň údaj</v>
      </c>
      <c r="F18" s="243"/>
      <c r="G18" s="243"/>
      <c r="H18" s="24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2"/>
      <c r="E27" s="248" t="s">
        <v>19</v>
      </c>
      <c r="F27" s="248"/>
      <c r="G27" s="248"/>
      <c r="H27" s="248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35</v>
      </c>
      <c r="J30" s="59">
        <f>ROUND(J79,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48" t="s">
        <v>39</v>
      </c>
      <c r="E33" s="23" t="s">
        <v>40</v>
      </c>
      <c r="F33" s="84">
        <f>ROUND((SUM(BE79:BE115)),  2)</f>
        <v>0</v>
      </c>
      <c r="I33" s="85">
        <v>0.21</v>
      </c>
      <c r="J33" s="84">
        <f>ROUND(((SUM(BE79:BE115))*I33),  2)</f>
        <v>0</v>
      </c>
      <c r="L33" s="28"/>
    </row>
    <row r="34" spans="2:12" s="1" customFormat="1" ht="14.45" customHeight="1">
      <c r="B34" s="28"/>
      <c r="E34" s="23" t="s">
        <v>41</v>
      </c>
      <c r="F34" s="84">
        <f>ROUND((SUM(BF79:BF115)),  2)</f>
        <v>0</v>
      </c>
      <c r="I34" s="85">
        <v>0.12</v>
      </c>
      <c r="J34" s="84">
        <f>ROUND(((SUM(BF79:BF115))*I34),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4">
        <f>ROUND((SUM(BG79:BG115)),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4">
        <f>ROUND((SUM(BH79:BH115)),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4">
        <f>ROUND((SUM(BI79:BI115)),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45</v>
      </c>
      <c r="E39" s="50"/>
      <c r="F39" s="50"/>
      <c r="G39" s="88" t="s">
        <v>46</v>
      </c>
      <c r="H39" s="89" t="s">
        <v>47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119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70" t="str">
        <f>E7</f>
        <v>Oprava kolejí a výhybek v dopravně Kořenov</v>
      </c>
      <c r="F48" s="271"/>
      <c r="G48" s="271"/>
      <c r="H48" s="271"/>
      <c r="L48" s="28"/>
    </row>
    <row r="49" spans="2:47" s="1" customFormat="1" ht="12" customHeight="1">
      <c r="B49" s="28"/>
      <c r="C49" s="23" t="s">
        <v>117</v>
      </c>
      <c r="L49" s="28"/>
    </row>
    <row r="50" spans="2:47" s="1" customFormat="1" ht="16.5" customHeight="1">
      <c r="B50" s="28"/>
      <c r="E50" s="237" t="str">
        <f>E9</f>
        <v>SO 99-99 - Materiál Objenatele</v>
      </c>
      <c r="F50" s="272"/>
      <c r="G50" s="272"/>
      <c r="H50" s="272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23. 1. 2024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30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28</v>
      </c>
      <c r="F55" s="21" t="str">
        <f>IF(E18="","",E18)</f>
        <v>Vyplň údaj</v>
      </c>
      <c r="I55" s="23" t="s">
        <v>32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120</v>
      </c>
      <c r="D57" s="86"/>
      <c r="E57" s="86"/>
      <c r="F57" s="86"/>
      <c r="G57" s="86"/>
      <c r="H57" s="86"/>
      <c r="I57" s="86"/>
      <c r="J57" s="93" t="s">
        <v>121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67</v>
      </c>
      <c r="J59" s="59">
        <f>J79</f>
        <v>0</v>
      </c>
      <c r="L59" s="28"/>
      <c r="AU59" s="13" t="s">
        <v>122</v>
      </c>
    </row>
    <row r="60" spans="2:47" s="1" customFormat="1" ht="21.75" customHeight="1">
      <c r="B60" s="28"/>
      <c r="L60" s="28"/>
    </row>
    <row r="61" spans="2:47" s="1" customFormat="1" ht="6.95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4.95" customHeight="1">
      <c r="B66" s="28"/>
      <c r="C66" s="17" t="s">
        <v>127</v>
      </c>
      <c r="L66" s="28"/>
    </row>
    <row r="67" spans="2:65" s="1" customFormat="1" ht="6.95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70" t="str">
        <f>E7</f>
        <v>Oprava kolejí a výhybek v dopravně Kořenov</v>
      </c>
      <c r="F69" s="271"/>
      <c r="G69" s="271"/>
      <c r="H69" s="271"/>
      <c r="L69" s="28"/>
    </row>
    <row r="70" spans="2:65" s="1" customFormat="1" ht="12" customHeight="1">
      <c r="B70" s="28"/>
      <c r="C70" s="23" t="s">
        <v>117</v>
      </c>
      <c r="L70" s="28"/>
    </row>
    <row r="71" spans="2:65" s="1" customFormat="1" ht="16.5" customHeight="1">
      <c r="B71" s="28"/>
      <c r="E71" s="237" t="str">
        <f>E9</f>
        <v>SO 99-99 - Materiál Objenatele</v>
      </c>
      <c r="F71" s="272"/>
      <c r="G71" s="272"/>
      <c r="H71" s="272"/>
      <c r="L71" s="28"/>
    </row>
    <row r="72" spans="2:65" s="1" customFormat="1" ht="6.95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23. 1. 2024</v>
      </c>
      <c r="L73" s="28"/>
    </row>
    <row r="74" spans="2:65" s="1" customFormat="1" ht="6.95" customHeight="1">
      <c r="B74" s="28"/>
      <c r="L74" s="28"/>
    </row>
    <row r="75" spans="2:65" s="1" customFormat="1" ht="15.2" customHeight="1">
      <c r="B75" s="28"/>
      <c r="C75" s="23" t="s">
        <v>25</v>
      </c>
      <c r="F75" s="21" t="str">
        <f>E15</f>
        <v xml:space="preserve"> </v>
      </c>
      <c r="I75" s="23" t="s">
        <v>30</v>
      </c>
      <c r="J75" s="26" t="str">
        <f>E21</f>
        <v xml:space="preserve"> </v>
      </c>
      <c r="L75" s="28"/>
    </row>
    <row r="76" spans="2:65" s="1" customFormat="1" ht="15.2" customHeight="1">
      <c r="B76" s="28"/>
      <c r="C76" s="23" t="s">
        <v>28</v>
      </c>
      <c r="F76" s="21" t="str">
        <f>IF(E18="","",E18)</f>
        <v>Vyplň údaj</v>
      </c>
      <c r="I76" s="23" t="s">
        <v>32</v>
      </c>
      <c r="J76" s="26" t="str">
        <f>E24</f>
        <v xml:space="preserve"> </v>
      </c>
      <c r="L76" s="28"/>
    </row>
    <row r="77" spans="2:65" s="1" customFormat="1" ht="10.35" customHeight="1">
      <c r="B77" s="28"/>
      <c r="L77" s="28"/>
    </row>
    <row r="78" spans="2:65" s="9" customFormat="1" ht="29.25" customHeight="1">
      <c r="B78" s="99"/>
      <c r="C78" s="100" t="s">
        <v>128</v>
      </c>
      <c r="D78" s="101" t="s">
        <v>54</v>
      </c>
      <c r="E78" s="101" t="s">
        <v>50</v>
      </c>
      <c r="F78" s="101" t="s">
        <v>51</v>
      </c>
      <c r="G78" s="101" t="s">
        <v>129</v>
      </c>
      <c r="H78" s="101" t="s">
        <v>130</v>
      </c>
      <c r="I78" s="101" t="s">
        <v>131</v>
      </c>
      <c r="J78" s="101" t="s">
        <v>121</v>
      </c>
      <c r="K78" s="102" t="s">
        <v>132</v>
      </c>
      <c r="L78" s="99"/>
      <c r="M78" s="52" t="s">
        <v>19</v>
      </c>
      <c r="N78" s="53" t="s">
        <v>39</v>
      </c>
      <c r="O78" s="53" t="s">
        <v>133</v>
      </c>
      <c r="P78" s="53" t="s">
        <v>134</v>
      </c>
      <c r="Q78" s="53" t="s">
        <v>135</v>
      </c>
      <c r="R78" s="53" t="s">
        <v>136</v>
      </c>
      <c r="S78" s="53" t="s">
        <v>137</v>
      </c>
      <c r="T78" s="54" t="s">
        <v>138</v>
      </c>
    </row>
    <row r="79" spans="2:65" s="1" customFormat="1" ht="22.9" customHeight="1">
      <c r="B79" s="28"/>
      <c r="C79" s="57" t="s">
        <v>139</v>
      </c>
      <c r="J79" s="103">
        <f>BK79</f>
        <v>0</v>
      </c>
      <c r="L79" s="28"/>
      <c r="M79" s="55"/>
      <c r="N79" s="46"/>
      <c r="O79" s="46"/>
      <c r="P79" s="104">
        <f>SUM(P80:P115)</f>
        <v>0</v>
      </c>
      <c r="Q79" s="46"/>
      <c r="R79" s="104">
        <f>SUM(R80:R115)</f>
        <v>281.91844400000002</v>
      </c>
      <c r="S79" s="46"/>
      <c r="T79" s="105">
        <f>SUM(T80:T115)</f>
        <v>0</v>
      </c>
      <c r="AT79" s="13" t="s">
        <v>68</v>
      </c>
      <c r="AU79" s="13" t="s">
        <v>122</v>
      </c>
      <c r="BK79" s="106">
        <f>SUM(BK80:BK115)</f>
        <v>0</v>
      </c>
    </row>
    <row r="80" spans="2:65" s="1" customFormat="1" ht="16.5" customHeight="1">
      <c r="B80" s="28"/>
      <c r="C80" s="135" t="s">
        <v>77</v>
      </c>
      <c r="D80" s="135" t="s">
        <v>171</v>
      </c>
      <c r="E80" s="136" t="s">
        <v>1285</v>
      </c>
      <c r="F80" s="137" t="s">
        <v>1286</v>
      </c>
      <c r="G80" s="138" t="s">
        <v>243</v>
      </c>
      <c r="H80" s="139">
        <v>1</v>
      </c>
      <c r="I80" s="282">
        <v>0</v>
      </c>
      <c r="J80" s="141">
        <f>ROUND(I80*H80,2)</f>
        <v>0</v>
      </c>
      <c r="K80" s="137" t="s">
        <v>19</v>
      </c>
      <c r="L80" s="142"/>
      <c r="M80" s="143" t="s">
        <v>19</v>
      </c>
      <c r="N80" s="144" t="s">
        <v>40</v>
      </c>
      <c r="P80" s="126">
        <f>O80*H80</f>
        <v>0</v>
      </c>
      <c r="Q80" s="126">
        <v>0</v>
      </c>
      <c r="R80" s="126">
        <f>Q80*H80</f>
        <v>0</v>
      </c>
      <c r="S80" s="126">
        <v>0</v>
      </c>
      <c r="T80" s="127">
        <f>S80*H80</f>
        <v>0</v>
      </c>
      <c r="AR80" s="128" t="s">
        <v>169</v>
      </c>
      <c r="AT80" s="128" t="s">
        <v>171</v>
      </c>
      <c r="AU80" s="128" t="s">
        <v>69</v>
      </c>
      <c r="AY80" s="13" t="s">
        <v>141</v>
      </c>
      <c r="BE80" s="129">
        <f>IF(N80="základní",J80,0)</f>
        <v>0</v>
      </c>
      <c r="BF80" s="129">
        <f>IF(N80="snížená",J80,0)</f>
        <v>0</v>
      </c>
      <c r="BG80" s="129">
        <f>IF(N80="zákl. přenesená",J80,0)</f>
        <v>0</v>
      </c>
      <c r="BH80" s="129">
        <f>IF(N80="sníž. přenesená",J80,0)</f>
        <v>0</v>
      </c>
      <c r="BI80" s="129">
        <f>IF(N80="nulová",J80,0)</f>
        <v>0</v>
      </c>
      <c r="BJ80" s="13" t="s">
        <v>77</v>
      </c>
      <c r="BK80" s="129">
        <f>ROUND(I80*H80,2)</f>
        <v>0</v>
      </c>
      <c r="BL80" s="13" t="s">
        <v>147</v>
      </c>
      <c r="BM80" s="128" t="s">
        <v>1287</v>
      </c>
    </row>
    <row r="81" spans="2:65" s="1" customFormat="1" ht="11.25">
      <c r="B81" s="28"/>
      <c r="D81" s="130" t="s">
        <v>148</v>
      </c>
      <c r="F81" s="131" t="s">
        <v>1286</v>
      </c>
      <c r="I81" s="132"/>
      <c r="L81" s="28"/>
      <c r="M81" s="133"/>
      <c r="T81" s="49"/>
      <c r="AT81" s="13" t="s">
        <v>148</v>
      </c>
      <c r="AU81" s="13" t="s">
        <v>69</v>
      </c>
    </row>
    <row r="82" spans="2:65" s="1" customFormat="1" ht="19.5">
      <c r="B82" s="28"/>
      <c r="D82" s="130" t="s">
        <v>152</v>
      </c>
      <c r="F82" s="134" t="s">
        <v>1288</v>
      </c>
      <c r="I82" s="132"/>
      <c r="L82" s="28"/>
      <c r="M82" s="133"/>
      <c r="T82" s="49"/>
      <c r="AT82" s="13" t="s">
        <v>152</v>
      </c>
      <c r="AU82" s="13" t="s">
        <v>69</v>
      </c>
    </row>
    <row r="83" spans="2:65" s="1" customFormat="1" ht="24.2" customHeight="1">
      <c r="B83" s="28"/>
      <c r="C83" s="135" t="s">
        <v>79</v>
      </c>
      <c r="D83" s="135" t="s">
        <v>171</v>
      </c>
      <c r="E83" s="136" t="s">
        <v>1289</v>
      </c>
      <c r="F83" s="137" t="s">
        <v>1290</v>
      </c>
      <c r="G83" s="138" t="s">
        <v>243</v>
      </c>
      <c r="H83" s="139">
        <v>428</v>
      </c>
      <c r="I83" s="282">
        <v>0</v>
      </c>
      <c r="J83" s="141">
        <f>ROUND(I83*H83,2)</f>
        <v>0</v>
      </c>
      <c r="K83" s="137" t="s">
        <v>146</v>
      </c>
      <c r="L83" s="142"/>
      <c r="M83" s="143" t="s">
        <v>19</v>
      </c>
      <c r="N83" s="144" t="s">
        <v>40</v>
      </c>
      <c r="P83" s="126">
        <f>O83*H83</f>
        <v>0</v>
      </c>
      <c r="Q83" s="126">
        <v>0.27500000000000002</v>
      </c>
      <c r="R83" s="126">
        <f>Q83*H83</f>
        <v>117.7</v>
      </c>
      <c r="S83" s="126">
        <v>0</v>
      </c>
      <c r="T83" s="127">
        <f>S83*H83</f>
        <v>0</v>
      </c>
      <c r="AR83" s="128" t="s">
        <v>169</v>
      </c>
      <c r="AT83" s="128" t="s">
        <v>171</v>
      </c>
      <c r="AU83" s="128" t="s">
        <v>69</v>
      </c>
      <c r="AY83" s="13" t="s">
        <v>141</v>
      </c>
      <c r="BE83" s="129">
        <f>IF(N83="základní",J83,0)</f>
        <v>0</v>
      </c>
      <c r="BF83" s="129">
        <f>IF(N83="snížená",J83,0)</f>
        <v>0</v>
      </c>
      <c r="BG83" s="129">
        <f>IF(N83="zákl. přenesená",J83,0)</f>
        <v>0</v>
      </c>
      <c r="BH83" s="129">
        <f>IF(N83="sníž. přenesená",J83,0)</f>
        <v>0</v>
      </c>
      <c r="BI83" s="129">
        <f>IF(N83="nulová",J83,0)</f>
        <v>0</v>
      </c>
      <c r="BJ83" s="13" t="s">
        <v>77</v>
      </c>
      <c r="BK83" s="129">
        <f>ROUND(I83*H83,2)</f>
        <v>0</v>
      </c>
      <c r="BL83" s="13" t="s">
        <v>147</v>
      </c>
      <c r="BM83" s="128" t="s">
        <v>1291</v>
      </c>
    </row>
    <row r="84" spans="2:65" s="1" customFormat="1" ht="19.5">
      <c r="B84" s="28"/>
      <c r="D84" s="130" t="s">
        <v>148</v>
      </c>
      <c r="F84" s="131" t="s">
        <v>1290</v>
      </c>
      <c r="I84" s="132"/>
      <c r="L84" s="28"/>
      <c r="M84" s="133"/>
      <c r="T84" s="49"/>
      <c r="AT84" s="13" t="s">
        <v>148</v>
      </c>
      <c r="AU84" s="13" t="s">
        <v>69</v>
      </c>
    </row>
    <row r="85" spans="2:65" s="1" customFormat="1" ht="19.5">
      <c r="B85" s="28"/>
      <c r="D85" s="130" t="s">
        <v>152</v>
      </c>
      <c r="F85" s="134" t="s">
        <v>1288</v>
      </c>
      <c r="I85" s="132"/>
      <c r="L85" s="28"/>
      <c r="M85" s="133"/>
      <c r="T85" s="49"/>
      <c r="AT85" s="13" t="s">
        <v>152</v>
      </c>
      <c r="AU85" s="13" t="s">
        <v>69</v>
      </c>
    </row>
    <row r="86" spans="2:65" s="1" customFormat="1" ht="16.5" customHeight="1">
      <c r="B86" s="28"/>
      <c r="C86" s="135" t="s">
        <v>160</v>
      </c>
      <c r="D86" s="135" t="s">
        <v>171</v>
      </c>
      <c r="E86" s="136" t="s">
        <v>1292</v>
      </c>
      <c r="F86" s="137" t="s">
        <v>1293</v>
      </c>
      <c r="G86" s="138" t="s">
        <v>243</v>
      </c>
      <c r="H86" s="139">
        <v>298</v>
      </c>
      <c r="I86" s="282">
        <v>0</v>
      </c>
      <c r="J86" s="141">
        <f>ROUND(I86*H86,2)</f>
        <v>0</v>
      </c>
      <c r="K86" s="137" t="s">
        <v>146</v>
      </c>
      <c r="L86" s="142"/>
      <c r="M86" s="143" t="s">
        <v>19</v>
      </c>
      <c r="N86" s="144" t="s">
        <v>40</v>
      </c>
      <c r="P86" s="126">
        <f>O86*H86</f>
        <v>0</v>
      </c>
      <c r="Q86" s="126">
        <v>0</v>
      </c>
      <c r="R86" s="126">
        <f>Q86*H86</f>
        <v>0</v>
      </c>
      <c r="S86" s="126">
        <v>0</v>
      </c>
      <c r="T86" s="127">
        <f>S86*H86</f>
        <v>0</v>
      </c>
      <c r="AR86" s="128" t="s">
        <v>169</v>
      </c>
      <c r="AT86" s="128" t="s">
        <v>171</v>
      </c>
      <c r="AU86" s="128" t="s">
        <v>69</v>
      </c>
      <c r="AY86" s="13" t="s">
        <v>141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3" t="s">
        <v>77</v>
      </c>
      <c r="BK86" s="129">
        <f>ROUND(I86*H86,2)</f>
        <v>0</v>
      </c>
      <c r="BL86" s="13" t="s">
        <v>147</v>
      </c>
      <c r="BM86" s="128" t="s">
        <v>1294</v>
      </c>
    </row>
    <row r="87" spans="2:65" s="1" customFormat="1" ht="11.25">
      <c r="B87" s="28"/>
      <c r="D87" s="130" t="s">
        <v>148</v>
      </c>
      <c r="F87" s="131" t="s">
        <v>1293</v>
      </c>
      <c r="I87" s="132"/>
      <c r="L87" s="28"/>
      <c r="M87" s="133"/>
      <c r="T87" s="49"/>
      <c r="AT87" s="13" t="s">
        <v>148</v>
      </c>
      <c r="AU87" s="13" t="s">
        <v>69</v>
      </c>
    </row>
    <row r="88" spans="2:65" s="1" customFormat="1" ht="19.5">
      <c r="B88" s="28"/>
      <c r="D88" s="130" t="s">
        <v>152</v>
      </c>
      <c r="F88" s="134" t="s">
        <v>1288</v>
      </c>
      <c r="I88" s="132"/>
      <c r="L88" s="28"/>
      <c r="M88" s="133"/>
      <c r="T88" s="49"/>
      <c r="AT88" s="13" t="s">
        <v>152</v>
      </c>
      <c r="AU88" s="13" t="s">
        <v>69</v>
      </c>
    </row>
    <row r="89" spans="2:65" s="1" customFormat="1" ht="16.5" customHeight="1">
      <c r="B89" s="28"/>
      <c r="C89" s="135" t="s">
        <v>147</v>
      </c>
      <c r="D89" s="135" t="s">
        <v>171</v>
      </c>
      <c r="E89" s="136" t="s">
        <v>1295</v>
      </c>
      <c r="F89" s="137" t="s">
        <v>1296</v>
      </c>
      <c r="G89" s="138" t="s">
        <v>243</v>
      </c>
      <c r="H89" s="139">
        <v>115</v>
      </c>
      <c r="I89" s="282">
        <v>0</v>
      </c>
      <c r="J89" s="141">
        <f>ROUND(I89*H89,2)</f>
        <v>0</v>
      </c>
      <c r="K89" s="137" t="s">
        <v>19</v>
      </c>
      <c r="L89" s="142"/>
      <c r="M89" s="143" t="s">
        <v>19</v>
      </c>
      <c r="N89" s="144" t="s">
        <v>40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169</v>
      </c>
      <c r="AT89" s="128" t="s">
        <v>171</v>
      </c>
      <c r="AU89" s="128" t="s">
        <v>69</v>
      </c>
      <c r="AY89" s="13" t="s">
        <v>141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3" t="s">
        <v>77</v>
      </c>
      <c r="BK89" s="129">
        <f>ROUND(I89*H89,2)</f>
        <v>0</v>
      </c>
      <c r="BL89" s="13" t="s">
        <v>147</v>
      </c>
      <c r="BM89" s="128" t="s">
        <v>1297</v>
      </c>
    </row>
    <row r="90" spans="2:65" s="1" customFormat="1" ht="11.25">
      <c r="B90" s="28"/>
      <c r="D90" s="130" t="s">
        <v>148</v>
      </c>
      <c r="F90" s="131" t="s">
        <v>1296</v>
      </c>
      <c r="I90" s="132"/>
      <c r="L90" s="28"/>
      <c r="M90" s="133"/>
      <c r="T90" s="49"/>
      <c r="AT90" s="13" t="s">
        <v>148</v>
      </c>
      <c r="AU90" s="13" t="s">
        <v>69</v>
      </c>
    </row>
    <row r="91" spans="2:65" s="1" customFormat="1" ht="19.5">
      <c r="B91" s="28"/>
      <c r="D91" s="130" t="s">
        <v>152</v>
      </c>
      <c r="F91" s="134" t="s">
        <v>1288</v>
      </c>
      <c r="I91" s="132"/>
      <c r="L91" s="28"/>
      <c r="M91" s="133"/>
      <c r="T91" s="49"/>
      <c r="AT91" s="13" t="s">
        <v>152</v>
      </c>
      <c r="AU91" s="13" t="s">
        <v>69</v>
      </c>
    </row>
    <row r="92" spans="2:65" s="1" customFormat="1" ht="16.5" customHeight="1">
      <c r="B92" s="28"/>
      <c r="C92" s="135" t="s">
        <v>170</v>
      </c>
      <c r="D92" s="135" t="s">
        <v>171</v>
      </c>
      <c r="E92" s="136" t="s">
        <v>1298</v>
      </c>
      <c r="F92" s="137" t="s">
        <v>1299</v>
      </c>
      <c r="G92" s="138" t="s">
        <v>243</v>
      </c>
      <c r="H92" s="139">
        <v>20</v>
      </c>
      <c r="I92" s="282">
        <v>0</v>
      </c>
      <c r="J92" s="141">
        <f>ROUND(I92*H92,2)</f>
        <v>0</v>
      </c>
      <c r="K92" s="137" t="s">
        <v>146</v>
      </c>
      <c r="L92" s="142"/>
      <c r="M92" s="143" t="s">
        <v>19</v>
      </c>
      <c r="N92" s="144" t="s">
        <v>40</v>
      </c>
      <c r="P92" s="126">
        <f>O92*H92</f>
        <v>0</v>
      </c>
      <c r="Q92" s="126">
        <v>3.70425</v>
      </c>
      <c r="R92" s="126">
        <f>Q92*H92</f>
        <v>74.085000000000008</v>
      </c>
      <c r="S92" s="126">
        <v>0</v>
      </c>
      <c r="T92" s="127">
        <f>S92*H92</f>
        <v>0</v>
      </c>
      <c r="AR92" s="128" t="s">
        <v>169</v>
      </c>
      <c r="AT92" s="128" t="s">
        <v>171</v>
      </c>
      <c r="AU92" s="128" t="s">
        <v>69</v>
      </c>
      <c r="AY92" s="13" t="s">
        <v>141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3" t="s">
        <v>77</v>
      </c>
      <c r="BK92" s="129">
        <f>ROUND(I92*H92,2)</f>
        <v>0</v>
      </c>
      <c r="BL92" s="13" t="s">
        <v>147</v>
      </c>
      <c r="BM92" s="128" t="s">
        <v>1300</v>
      </c>
    </row>
    <row r="93" spans="2:65" s="1" customFormat="1" ht="11.25">
      <c r="B93" s="28"/>
      <c r="D93" s="130" t="s">
        <v>148</v>
      </c>
      <c r="F93" s="131" t="s">
        <v>1299</v>
      </c>
      <c r="I93" s="132"/>
      <c r="L93" s="28"/>
      <c r="M93" s="133"/>
      <c r="T93" s="49"/>
      <c r="AT93" s="13" t="s">
        <v>148</v>
      </c>
      <c r="AU93" s="13" t="s">
        <v>69</v>
      </c>
    </row>
    <row r="94" spans="2:65" s="1" customFormat="1" ht="19.5">
      <c r="B94" s="28"/>
      <c r="D94" s="130" t="s">
        <v>152</v>
      </c>
      <c r="F94" s="134" t="s">
        <v>1288</v>
      </c>
      <c r="I94" s="132"/>
      <c r="L94" s="28"/>
      <c r="M94" s="133"/>
      <c r="T94" s="49"/>
      <c r="AT94" s="13" t="s">
        <v>152</v>
      </c>
      <c r="AU94" s="13" t="s">
        <v>69</v>
      </c>
    </row>
    <row r="95" spans="2:65" s="1" customFormat="1" ht="16.5" customHeight="1">
      <c r="B95" s="28"/>
      <c r="C95" s="135" t="s">
        <v>164</v>
      </c>
      <c r="D95" s="135" t="s">
        <v>171</v>
      </c>
      <c r="E95" s="136" t="s">
        <v>1301</v>
      </c>
      <c r="F95" s="137" t="s">
        <v>1302</v>
      </c>
      <c r="G95" s="138" t="s">
        <v>243</v>
      </c>
      <c r="H95" s="139">
        <v>2</v>
      </c>
      <c r="I95" s="282">
        <v>0</v>
      </c>
      <c r="J95" s="141">
        <f>ROUND(I95*H95,2)</f>
        <v>0</v>
      </c>
      <c r="K95" s="137" t="s">
        <v>146</v>
      </c>
      <c r="L95" s="142"/>
      <c r="M95" s="143" t="s">
        <v>19</v>
      </c>
      <c r="N95" s="144" t="s">
        <v>40</v>
      </c>
      <c r="P95" s="126">
        <f>O95*H95</f>
        <v>0</v>
      </c>
      <c r="Q95" s="126">
        <v>1.23475</v>
      </c>
      <c r="R95" s="126">
        <f>Q95*H95</f>
        <v>2.4695</v>
      </c>
      <c r="S95" s="126">
        <v>0</v>
      </c>
      <c r="T95" s="127">
        <f>S95*H95</f>
        <v>0</v>
      </c>
      <c r="AR95" s="128" t="s">
        <v>169</v>
      </c>
      <c r="AT95" s="128" t="s">
        <v>171</v>
      </c>
      <c r="AU95" s="128" t="s">
        <v>69</v>
      </c>
      <c r="AY95" s="13" t="s">
        <v>141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3" t="s">
        <v>77</v>
      </c>
      <c r="BK95" s="129">
        <f>ROUND(I95*H95,2)</f>
        <v>0</v>
      </c>
      <c r="BL95" s="13" t="s">
        <v>147</v>
      </c>
      <c r="BM95" s="128" t="s">
        <v>1303</v>
      </c>
    </row>
    <row r="96" spans="2:65" s="1" customFormat="1" ht="11.25">
      <c r="B96" s="28"/>
      <c r="D96" s="130" t="s">
        <v>148</v>
      </c>
      <c r="F96" s="131" t="s">
        <v>1302</v>
      </c>
      <c r="I96" s="132"/>
      <c r="L96" s="28"/>
      <c r="M96" s="133"/>
      <c r="T96" s="49"/>
      <c r="AT96" s="13" t="s">
        <v>148</v>
      </c>
      <c r="AU96" s="13" t="s">
        <v>69</v>
      </c>
    </row>
    <row r="97" spans="2:65" s="1" customFormat="1" ht="19.5">
      <c r="B97" s="28"/>
      <c r="D97" s="130" t="s">
        <v>152</v>
      </c>
      <c r="F97" s="134" t="s">
        <v>1288</v>
      </c>
      <c r="I97" s="132"/>
      <c r="L97" s="28"/>
      <c r="M97" s="133"/>
      <c r="T97" s="49"/>
      <c r="AT97" s="13" t="s">
        <v>152</v>
      </c>
      <c r="AU97" s="13" t="s">
        <v>69</v>
      </c>
    </row>
    <row r="98" spans="2:65" s="1" customFormat="1" ht="16.5" customHeight="1">
      <c r="B98" s="28"/>
      <c r="C98" s="135" t="s">
        <v>179</v>
      </c>
      <c r="D98" s="135" t="s">
        <v>171</v>
      </c>
      <c r="E98" s="136" t="s">
        <v>1304</v>
      </c>
      <c r="F98" s="137" t="s">
        <v>1305</v>
      </c>
      <c r="G98" s="138" t="s">
        <v>174</v>
      </c>
      <c r="H98" s="139">
        <v>129.6</v>
      </c>
      <c r="I98" s="282">
        <v>0</v>
      </c>
      <c r="J98" s="141">
        <f>ROUND(I98*H98,2)</f>
        <v>0</v>
      </c>
      <c r="K98" s="137" t="s">
        <v>146</v>
      </c>
      <c r="L98" s="142"/>
      <c r="M98" s="143" t="s">
        <v>19</v>
      </c>
      <c r="N98" s="144" t="s">
        <v>40</v>
      </c>
      <c r="P98" s="126">
        <f>O98*H98</f>
        <v>0</v>
      </c>
      <c r="Q98" s="126">
        <v>4.9390000000000003E-2</v>
      </c>
      <c r="R98" s="126">
        <f>Q98*H98</f>
        <v>6.400944</v>
      </c>
      <c r="S98" s="126">
        <v>0</v>
      </c>
      <c r="T98" s="127">
        <f>S98*H98</f>
        <v>0</v>
      </c>
      <c r="AR98" s="128" t="s">
        <v>169</v>
      </c>
      <c r="AT98" s="128" t="s">
        <v>171</v>
      </c>
      <c r="AU98" s="128" t="s">
        <v>69</v>
      </c>
      <c r="AY98" s="13" t="s">
        <v>141</v>
      </c>
      <c r="BE98" s="129">
        <f>IF(N98="základní",J98,0)</f>
        <v>0</v>
      </c>
      <c r="BF98" s="129">
        <f>IF(N98="snížená",J98,0)</f>
        <v>0</v>
      </c>
      <c r="BG98" s="129">
        <f>IF(N98="zákl. přenesená",J98,0)</f>
        <v>0</v>
      </c>
      <c r="BH98" s="129">
        <f>IF(N98="sníž. přenesená",J98,0)</f>
        <v>0</v>
      </c>
      <c r="BI98" s="129">
        <f>IF(N98="nulová",J98,0)</f>
        <v>0</v>
      </c>
      <c r="BJ98" s="13" t="s">
        <v>77</v>
      </c>
      <c r="BK98" s="129">
        <f>ROUND(I98*H98,2)</f>
        <v>0</v>
      </c>
      <c r="BL98" s="13" t="s">
        <v>147</v>
      </c>
      <c r="BM98" s="128" t="s">
        <v>1306</v>
      </c>
    </row>
    <row r="99" spans="2:65" s="1" customFormat="1" ht="11.25">
      <c r="B99" s="28"/>
      <c r="D99" s="130" t="s">
        <v>148</v>
      </c>
      <c r="F99" s="131" t="s">
        <v>1305</v>
      </c>
      <c r="I99" s="132"/>
      <c r="L99" s="28"/>
      <c r="M99" s="133"/>
      <c r="T99" s="49"/>
      <c r="AT99" s="13" t="s">
        <v>148</v>
      </c>
      <c r="AU99" s="13" t="s">
        <v>69</v>
      </c>
    </row>
    <row r="100" spans="2:65" s="1" customFormat="1" ht="19.5">
      <c r="B100" s="28"/>
      <c r="D100" s="130" t="s">
        <v>152</v>
      </c>
      <c r="F100" s="134" t="s">
        <v>1288</v>
      </c>
      <c r="I100" s="132"/>
      <c r="L100" s="28"/>
      <c r="M100" s="133"/>
      <c r="T100" s="49"/>
      <c r="AT100" s="13" t="s">
        <v>152</v>
      </c>
      <c r="AU100" s="13" t="s">
        <v>69</v>
      </c>
    </row>
    <row r="101" spans="2:65" s="1" customFormat="1" ht="16.5" customHeight="1">
      <c r="B101" s="28"/>
      <c r="C101" s="135" t="s">
        <v>169</v>
      </c>
      <c r="D101" s="135" t="s">
        <v>171</v>
      </c>
      <c r="E101" s="136" t="s">
        <v>1307</v>
      </c>
      <c r="F101" s="137" t="s">
        <v>1308</v>
      </c>
      <c r="G101" s="138" t="s">
        <v>19</v>
      </c>
      <c r="H101" s="139">
        <v>1</v>
      </c>
      <c r="I101" s="282">
        <v>0</v>
      </c>
      <c r="J101" s="141">
        <f>ROUND(I101*H101,2)</f>
        <v>0</v>
      </c>
      <c r="K101" s="137" t="s">
        <v>19</v>
      </c>
      <c r="L101" s="142"/>
      <c r="M101" s="143" t="s">
        <v>19</v>
      </c>
      <c r="N101" s="144" t="s">
        <v>40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128" t="s">
        <v>169</v>
      </c>
      <c r="AT101" s="128" t="s">
        <v>171</v>
      </c>
      <c r="AU101" s="128" t="s">
        <v>69</v>
      </c>
      <c r="AY101" s="13" t="s">
        <v>141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3" t="s">
        <v>77</v>
      </c>
      <c r="BK101" s="129">
        <f>ROUND(I101*H101,2)</f>
        <v>0</v>
      </c>
      <c r="BL101" s="13" t="s">
        <v>147</v>
      </c>
      <c r="BM101" s="128" t="s">
        <v>1309</v>
      </c>
    </row>
    <row r="102" spans="2:65" s="1" customFormat="1" ht="11.25">
      <c r="B102" s="28"/>
      <c r="D102" s="130" t="s">
        <v>148</v>
      </c>
      <c r="F102" s="131" t="s">
        <v>1308</v>
      </c>
      <c r="I102" s="132"/>
      <c r="L102" s="28"/>
      <c r="M102" s="133"/>
      <c r="T102" s="49"/>
      <c r="AT102" s="13" t="s">
        <v>148</v>
      </c>
      <c r="AU102" s="13" t="s">
        <v>69</v>
      </c>
    </row>
    <row r="103" spans="2:65" s="1" customFormat="1" ht="19.5">
      <c r="B103" s="28"/>
      <c r="D103" s="130" t="s">
        <v>152</v>
      </c>
      <c r="F103" s="134" t="s">
        <v>1288</v>
      </c>
      <c r="I103" s="132"/>
      <c r="L103" s="28"/>
      <c r="M103" s="133"/>
      <c r="T103" s="49"/>
      <c r="AT103" s="13" t="s">
        <v>152</v>
      </c>
      <c r="AU103" s="13" t="s">
        <v>69</v>
      </c>
    </row>
    <row r="104" spans="2:65" s="1" customFormat="1" ht="16.5" customHeight="1">
      <c r="B104" s="28"/>
      <c r="C104" s="135" t="s">
        <v>187</v>
      </c>
      <c r="D104" s="135" t="s">
        <v>171</v>
      </c>
      <c r="E104" s="136" t="s">
        <v>1310</v>
      </c>
      <c r="F104" s="137" t="s">
        <v>1311</v>
      </c>
      <c r="G104" s="138" t="s">
        <v>243</v>
      </c>
      <c r="H104" s="139">
        <v>300</v>
      </c>
      <c r="I104" s="282">
        <v>0</v>
      </c>
      <c r="J104" s="141">
        <f>ROUND(I104*H104,2)</f>
        <v>0</v>
      </c>
      <c r="K104" s="137" t="s">
        <v>146</v>
      </c>
      <c r="L104" s="142"/>
      <c r="M104" s="143" t="s">
        <v>19</v>
      </c>
      <c r="N104" s="144" t="s">
        <v>40</v>
      </c>
      <c r="P104" s="126">
        <f>O104*H104</f>
        <v>0</v>
      </c>
      <c r="Q104" s="126">
        <v>7.2999999999999996E-4</v>
      </c>
      <c r="R104" s="126">
        <f>Q104*H104</f>
        <v>0.219</v>
      </c>
      <c r="S104" s="126">
        <v>0</v>
      </c>
      <c r="T104" s="127">
        <f>S104*H104</f>
        <v>0</v>
      </c>
      <c r="AR104" s="128" t="s">
        <v>169</v>
      </c>
      <c r="AT104" s="128" t="s">
        <v>171</v>
      </c>
      <c r="AU104" s="128" t="s">
        <v>69</v>
      </c>
      <c r="AY104" s="13" t="s">
        <v>141</v>
      </c>
      <c r="BE104" s="129">
        <f>IF(N104="základní",J104,0)</f>
        <v>0</v>
      </c>
      <c r="BF104" s="129">
        <f>IF(N104="snížená",J104,0)</f>
        <v>0</v>
      </c>
      <c r="BG104" s="129">
        <f>IF(N104="zákl. přenesená",J104,0)</f>
        <v>0</v>
      </c>
      <c r="BH104" s="129">
        <f>IF(N104="sníž. přenesená",J104,0)</f>
        <v>0</v>
      </c>
      <c r="BI104" s="129">
        <f>IF(N104="nulová",J104,0)</f>
        <v>0</v>
      </c>
      <c r="BJ104" s="13" t="s">
        <v>77</v>
      </c>
      <c r="BK104" s="129">
        <f>ROUND(I104*H104,2)</f>
        <v>0</v>
      </c>
      <c r="BL104" s="13" t="s">
        <v>147</v>
      </c>
      <c r="BM104" s="128" t="s">
        <v>1312</v>
      </c>
    </row>
    <row r="105" spans="2:65" s="1" customFormat="1" ht="11.25">
      <c r="B105" s="28"/>
      <c r="D105" s="130" t="s">
        <v>148</v>
      </c>
      <c r="F105" s="131" t="s">
        <v>1311</v>
      </c>
      <c r="I105" s="132"/>
      <c r="L105" s="28"/>
      <c r="M105" s="133"/>
      <c r="T105" s="49"/>
      <c r="AT105" s="13" t="s">
        <v>148</v>
      </c>
      <c r="AU105" s="13" t="s">
        <v>69</v>
      </c>
    </row>
    <row r="106" spans="2:65" s="1" customFormat="1" ht="19.5">
      <c r="B106" s="28"/>
      <c r="D106" s="130" t="s">
        <v>152</v>
      </c>
      <c r="F106" s="134" t="s">
        <v>1288</v>
      </c>
      <c r="I106" s="132"/>
      <c r="L106" s="28"/>
      <c r="M106" s="133"/>
      <c r="T106" s="49"/>
      <c r="AT106" s="13" t="s">
        <v>152</v>
      </c>
      <c r="AU106" s="13" t="s">
        <v>69</v>
      </c>
    </row>
    <row r="107" spans="2:65" s="1" customFormat="1" ht="16.5" customHeight="1">
      <c r="B107" s="28"/>
      <c r="C107" s="135" t="s">
        <v>193</v>
      </c>
      <c r="D107" s="135" t="s">
        <v>171</v>
      </c>
      <c r="E107" s="136" t="s">
        <v>1313</v>
      </c>
      <c r="F107" s="137" t="s">
        <v>1314</v>
      </c>
      <c r="G107" s="138" t="s">
        <v>243</v>
      </c>
      <c r="H107" s="139">
        <v>300</v>
      </c>
      <c r="I107" s="282">
        <v>0</v>
      </c>
      <c r="J107" s="141">
        <f>ROUND(I107*H107,2)</f>
        <v>0</v>
      </c>
      <c r="K107" s="137" t="s">
        <v>146</v>
      </c>
      <c r="L107" s="142"/>
      <c r="M107" s="143" t="s">
        <v>19</v>
      </c>
      <c r="N107" s="144" t="s">
        <v>40</v>
      </c>
      <c r="P107" s="126">
        <f>O107*H107</f>
        <v>0</v>
      </c>
      <c r="Q107" s="126">
        <v>8.1999999999999998E-4</v>
      </c>
      <c r="R107" s="126">
        <f>Q107*H107</f>
        <v>0.246</v>
      </c>
      <c r="S107" s="126">
        <v>0</v>
      </c>
      <c r="T107" s="127">
        <f>S107*H107</f>
        <v>0</v>
      </c>
      <c r="AR107" s="128" t="s">
        <v>169</v>
      </c>
      <c r="AT107" s="128" t="s">
        <v>171</v>
      </c>
      <c r="AU107" s="128" t="s">
        <v>69</v>
      </c>
      <c r="AY107" s="13" t="s">
        <v>141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3" t="s">
        <v>77</v>
      </c>
      <c r="BK107" s="129">
        <f>ROUND(I107*H107,2)</f>
        <v>0</v>
      </c>
      <c r="BL107" s="13" t="s">
        <v>147</v>
      </c>
      <c r="BM107" s="128" t="s">
        <v>1315</v>
      </c>
    </row>
    <row r="108" spans="2:65" s="1" customFormat="1" ht="11.25">
      <c r="B108" s="28"/>
      <c r="D108" s="130" t="s">
        <v>148</v>
      </c>
      <c r="F108" s="131" t="s">
        <v>1314</v>
      </c>
      <c r="I108" s="132"/>
      <c r="L108" s="28"/>
      <c r="M108" s="133"/>
      <c r="T108" s="49"/>
      <c r="AT108" s="13" t="s">
        <v>148</v>
      </c>
      <c r="AU108" s="13" t="s">
        <v>69</v>
      </c>
    </row>
    <row r="109" spans="2:65" s="1" customFormat="1" ht="19.5">
      <c r="B109" s="28"/>
      <c r="D109" s="130" t="s">
        <v>152</v>
      </c>
      <c r="F109" s="134" t="s">
        <v>1288</v>
      </c>
      <c r="I109" s="132"/>
      <c r="L109" s="28"/>
      <c r="M109" s="133"/>
      <c r="T109" s="49"/>
      <c r="AT109" s="13" t="s">
        <v>152</v>
      </c>
      <c r="AU109" s="13" t="s">
        <v>69</v>
      </c>
    </row>
    <row r="110" spans="2:65" s="1" customFormat="1" ht="16.5" customHeight="1">
      <c r="B110" s="28"/>
      <c r="C110" s="135" t="s">
        <v>198</v>
      </c>
      <c r="D110" s="135" t="s">
        <v>171</v>
      </c>
      <c r="E110" s="136" t="s">
        <v>1316</v>
      </c>
      <c r="F110" s="137" t="s">
        <v>1317</v>
      </c>
      <c r="G110" s="138" t="s">
        <v>243</v>
      </c>
      <c r="H110" s="139">
        <v>325</v>
      </c>
      <c r="I110" s="282">
        <v>0</v>
      </c>
      <c r="J110" s="141">
        <f>ROUND(I110*H110,2)</f>
        <v>0</v>
      </c>
      <c r="K110" s="137" t="s">
        <v>146</v>
      </c>
      <c r="L110" s="142"/>
      <c r="M110" s="143" t="s">
        <v>19</v>
      </c>
      <c r="N110" s="144" t="s">
        <v>40</v>
      </c>
      <c r="P110" s="126">
        <f>O110*H110</f>
        <v>0</v>
      </c>
      <c r="Q110" s="126">
        <v>0.14899999999999999</v>
      </c>
      <c r="R110" s="126">
        <f>Q110*H110</f>
        <v>48.424999999999997</v>
      </c>
      <c r="S110" s="126">
        <v>0</v>
      </c>
      <c r="T110" s="127">
        <f>S110*H110</f>
        <v>0</v>
      </c>
      <c r="AR110" s="128" t="s">
        <v>169</v>
      </c>
      <c r="AT110" s="128" t="s">
        <v>171</v>
      </c>
      <c r="AU110" s="128" t="s">
        <v>69</v>
      </c>
      <c r="AY110" s="13" t="s">
        <v>141</v>
      </c>
      <c r="BE110" s="129">
        <f>IF(N110="základní",J110,0)</f>
        <v>0</v>
      </c>
      <c r="BF110" s="129">
        <f>IF(N110="snížená",J110,0)</f>
        <v>0</v>
      </c>
      <c r="BG110" s="129">
        <f>IF(N110="zákl. přenesená",J110,0)</f>
        <v>0</v>
      </c>
      <c r="BH110" s="129">
        <f>IF(N110="sníž. přenesená",J110,0)</f>
        <v>0</v>
      </c>
      <c r="BI110" s="129">
        <f>IF(N110="nulová",J110,0)</f>
        <v>0</v>
      </c>
      <c r="BJ110" s="13" t="s">
        <v>77</v>
      </c>
      <c r="BK110" s="129">
        <f>ROUND(I110*H110,2)</f>
        <v>0</v>
      </c>
      <c r="BL110" s="13" t="s">
        <v>147</v>
      </c>
      <c r="BM110" s="128" t="s">
        <v>1318</v>
      </c>
    </row>
    <row r="111" spans="2:65" s="1" customFormat="1" ht="11.25">
      <c r="B111" s="28"/>
      <c r="D111" s="130" t="s">
        <v>148</v>
      </c>
      <c r="F111" s="131" t="s">
        <v>1317</v>
      </c>
      <c r="I111" s="132"/>
      <c r="L111" s="28"/>
      <c r="M111" s="133"/>
      <c r="T111" s="49"/>
      <c r="AT111" s="13" t="s">
        <v>148</v>
      </c>
      <c r="AU111" s="13" t="s">
        <v>69</v>
      </c>
    </row>
    <row r="112" spans="2:65" s="1" customFormat="1" ht="19.5">
      <c r="B112" s="28"/>
      <c r="D112" s="130" t="s">
        <v>152</v>
      </c>
      <c r="F112" s="134" t="s">
        <v>1288</v>
      </c>
      <c r="I112" s="132"/>
      <c r="L112" s="28"/>
      <c r="M112" s="133"/>
      <c r="T112" s="49"/>
      <c r="AT112" s="13" t="s">
        <v>152</v>
      </c>
      <c r="AU112" s="13" t="s">
        <v>69</v>
      </c>
    </row>
    <row r="113" spans="2:65" s="1" customFormat="1" ht="16.5" customHeight="1">
      <c r="B113" s="28"/>
      <c r="C113" s="135" t="s">
        <v>8</v>
      </c>
      <c r="D113" s="135" t="s">
        <v>171</v>
      </c>
      <c r="E113" s="136" t="s">
        <v>1319</v>
      </c>
      <c r="F113" s="137" t="s">
        <v>1320</v>
      </c>
      <c r="G113" s="138" t="s">
        <v>243</v>
      </c>
      <c r="H113" s="139">
        <v>327</v>
      </c>
      <c r="I113" s="282">
        <v>0</v>
      </c>
      <c r="J113" s="141">
        <f>ROUND(I113*H113,2)</f>
        <v>0</v>
      </c>
      <c r="K113" s="137" t="s">
        <v>146</v>
      </c>
      <c r="L113" s="142"/>
      <c r="M113" s="143" t="s">
        <v>19</v>
      </c>
      <c r="N113" s="144" t="s">
        <v>40</v>
      </c>
      <c r="P113" s="126">
        <f>O113*H113</f>
        <v>0</v>
      </c>
      <c r="Q113" s="126">
        <v>9.9000000000000005E-2</v>
      </c>
      <c r="R113" s="126">
        <f>Q113*H113</f>
        <v>32.373000000000005</v>
      </c>
      <c r="S113" s="126">
        <v>0</v>
      </c>
      <c r="T113" s="127">
        <f>S113*H113</f>
        <v>0</v>
      </c>
      <c r="AR113" s="128" t="s">
        <v>169</v>
      </c>
      <c r="AT113" s="128" t="s">
        <v>171</v>
      </c>
      <c r="AU113" s="128" t="s">
        <v>69</v>
      </c>
      <c r="AY113" s="13" t="s">
        <v>141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3" t="s">
        <v>77</v>
      </c>
      <c r="BK113" s="129">
        <f>ROUND(I113*H113,2)</f>
        <v>0</v>
      </c>
      <c r="BL113" s="13" t="s">
        <v>147</v>
      </c>
      <c r="BM113" s="128" t="s">
        <v>1321</v>
      </c>
    </row>
    <row r="114" spans="2:65" s="1" customFormat="1" ht="11.25">
      <c r="B114" s="28"/>
      <c r="D114" s="130" t="s">
        <v>148</v>
      </c>
      <c r="F114" s="131" t="s">
        <v>1320</v>
      </c>
      <c r="I114" s="132"/>
      <c r="L114" s="28"/>
      <c r="M114" s="133"/>
      <c r="T114" s="49"/>
      <c r="AT114" s="13" t="s">
        <v>148</v>
      </c>
      <c r="AU114" s="13" t="s">
        <v>69</v>
      </c>
    </row>
    <row r="115" spans="2:65" s="1" customFormat="1" ht="19.5">
      <c r="B115" s="28"/>
      <c r="D115" s="130" t="s">
        <v>152</v>
      </c>
      <c r="F115" s="134" t="s">
        <v>1288</v>
      </c>
      <c r="I115" s="132"/>
      <c r="L115" s="28"/>
      <c r="M115" s="145"/>
      <c r="N115" s="146"/>
      <c r="O115" s="146"/>
      <c r="P115" s="146"/>
      <c r="Q115" s="146"/>
      <c r="R115" s="146"/>
      <c r="S115" s="146"/>
      <c r="T115" s="147"/>
      <c r="AT115" s="13" t="s">
        <v>152</v>
      </c>
      <c r="AU115" s="13" t="s">
        <v>69</v>
      </c>
    </row>
    <row r="116" spans="2:65" s="1" customFormat="1" ht="6.9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28"/>
    </row>
  </sheetData>
  <sheetProtection algorithmName="SHA-512" hashValue="30sMy5MirFVTwXk5FRHgxTsMWiglQiYRYZ/O6rpo1J549oqDByiKRoOD+kgV425/9VKUroiqxkucz/q2m21WLQ==" saltValue="At77lWG5nXvRamDuTT1SzA==" spinCount="100000" sheet="1" objects="1" scenarios="1" formatColumns="0" formatRows="0" autoFilter="0"/>
  <autoFilter ref="C78:K115" xr:uid="{00000000-0009-0000-0000-00000D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2.75"/>
  <cols>
    <col min="1" max="1" width="8.33203125" style="148" customWidth="1"/>
    <col min="2" max="2" width="1.6640625" style="148" customWidth="1"/>
    <col min="3" max="4" width="5" style="148" customWidth="1"/>
    <col min="5" max="5" width="11.6640625" style="148" customWidth="1"/>
    <col min="6" max="6" width="9.1640625" style="148" customWidth="1"/>
    <col min="7" max="7" width="5" style="148" customWidth="1"/>
    <col min="8" max="8" width="77.83203125" style="148" customWidth="1"/>
    <col min="9" max="10" width="20" style="148" customWidth="1"/>
    <col min="11" max="11" width="1.6640625" style="148" customWidth="1"/>
  </cols>
  <sheetData>
    <row r="1" spans="2:11" customFormat="1" ht="37.5" customHeight="1"/>
    <row r="2" spans="2:11" customFormat="1" ht="7.5" customHeight="1">
      <c r="B2" s="149"/>
      <c r="C2" s="150"/>
      <c r="D2" s="150"/>
      <c r="E2" s="150"/>
      <c r="F2" s="150"/>
      <c r="G2" s="150"/>
      <c r="H2" s="150"/>
      <c r="I2" s="150"/>
      <c r="J2" s="150"/>
      <c r="K2" s="151"/>
    </row>
    <row r="3" spans="2:11" s="11" customFormat="1" ht="45" customHeight="1">
      <c r="B3" s="152"/>
      <c r="C3" s="276" t="s">
        <v>1322</v>
      </c>
      <c r="D3" s="276"/>
      <c r="E3" s="276"/>
      <c r="F3" s="276"/>
      <c r="G3" s="276"/>
      <c r="H3" s="276"/>
      <c r="I3" s="276"/>
      <c r="J3" s="276"/>
      <c r="K3" s="153"/>
    </row>
    <row r="4" spans="2:11" customFormat="1" ht="25.5" customHeight="1">
      <c r="B4" s="154"/>
      <c r="C4" s="275" t="s">
        <v>1323</v>
      </c>
      <c r="D4" s="275"/>
      <c r="E4" s="275"/>
      <c r="F4" s="275"/>
      <c r="G4" s="275"/>
      <c r="H4" s="275"/>
      <c r="I4" s="275"/>
      <c r="J4" s="275"/>
      <c r="K4" s="155"/>
    </row>
    <row r="5" spans="2:11" customFormat="1" ht="5.25" customHeight="1">
      <c r="B5" s="154"/>
      <c r="C5" s="156"/>
      <c r="D5" s="156"/>
      <c r="E5" s="156"/>
      <c r="F5" s="156"/>
      <c r="G5" s="156"/>
      <c r="H5" s="156"/>
      <c r="I5" s="156"/>
      <c r="J5" s="156"/>
      <c r="K5" s="155"/>
    </row>
    <row r="6" spans="2:11" customFormat="1" ht="15" customHeight="1">
      <c r="B6" s="154"/>
      <c r="C6" s="274" t="s">
        <v>1324</v>
      </c>
      <c r="D6" s="274"/>
      <c r="E6" s="274"/>
      <c r="F6" s="274"/>
      <c r="G6" s="274"/>
      <c r="H6" s="274"/>
      <c r="I6" s="274"/>
      <c r="J6" s="274"/>
      <c r="K6" s="155"/>
    </row>
    <row r="7" spans="2:11" customFormat="1" ht="15" customHeight="1">
      <c r="B7" s="158"/>
      <c r="C7" s="274" t="s">
        <v>1325</v>
      </c>
      <c r="D7" s="274"/>
      <c r="E7" s="274"/>
      <c r="F7" s="274"/>
      <c r="G7" s="274"/>
      <c r="H7" s="274"/>
      <c r="I7" s="274"/>
      <c r="J7" s="274"/>
      <c r="K7" s="155"/>
    </row>
    <row r="8" spans="2:11" customFormat="1" ht="12.75" customHeight="1">
      <c r="B8" s="158"/>
      <c r="C8" s="157"/>
      <c r="D8" s="157"/>
      <c r="E8" s="157"/>
      <c r="F8" s="157"/>
      <c r="G8" s="157"/>
      <c r="H8" s="157"/>
      <c r="I8" s="157"/>
      <c r="J8" s="157"/>
      <c r="K8" s="155"/>
    </row>
    <row r="9" spans="2:11" customFormat="1" ht="15" customHeight="1">
      <c r="B9" s="158"/>
      <c r="C9" s="274" t="s">
        <v>1326</v>
      </c>
      <c r="D9" s="274"/>
      <c r="E9" s="274"/>
      <c r="F9" s="274"/>
      <c r="G9" s="274"/>
      <c r="H9" s="274"/>
      <c r="I9" s="274"/>
      <c r="J9" s="274"/>
      <c r="K9" s="155"/>
    </row>
    <row r="10" spans="2:11" customFormat="1" ht="15" customHeight="1">
      <c r="B10" s="158"/>
      <c r="C10" s="157"/>
      <c r="D10" s="274" t="s">
        <v>1327</v>
      </c>
      <c r="E10" s="274"/>
      <c r="F10" s="274"/>
      <c r="G10" s="274"/>
      <c r="H10" s="274"/>
      <c r="I10" s="274"/>
      <c r="J10" s="274"/>
      <c r="K10" s="155"/>
    </row>
    <row r="11" spans="2:11" customFormat="1" ht="15" customHeight="1">
      <c r="B11" s="158"/>
      <c r="C11" s="159"/>
      <c r="D11" s="274" t="s">
        <v>1328</v>
      </c>
      <c r="E11" s="274"/>
      <c r="F11" s="274"/>
      <c r="G11" s="274"/>
      <c r="H11" s="274"/>
      <c r="I11" s="274"/>
      <c r="J11" s="274"/>
      <c r="K11" s="155"/>
    </row>
    <row r="12" spans="2:11" customFormat="1" ht="15" customHeight="1">
      <c r="B12" s="158"/>
      <c r="C12" s="159"/>
      <c r="D12" s="157"/>
      <c r="E12" s="157"/>
      <c r="F12" s="157"/>
      <c r="G12" s="157"/>
      <c r="H12" s="157"/>
      <c r="I12" s="157"/>
      <c r="J12" s="157"/>
      <c r="K12" s="155"/>
    </row>
    <row r="13" spans="2:11" customFormat="1" ht="15" customHeight="1">
      <c r="B13" s="158"/>
      <c r="C13" s="159"/>
      <c r="D13" s="160" t="s">
        <v>1329</v>
      </c>
      <c r="E13" s="157"/>
      <c r="F13" s="157"/>
      <c r="G13" s="157"/>
      <c r="H13" s="157"/>
      <c r="I13" s="157"/>
      <c r="J13" s="157"/>
      <c r="K13" s="155"/>
    </row>
    <row r="14" spans="2:11" customFormat="1" ht="12.75" customHeight="1">
      <c r="B14" s="158"/>
      <c r="C14" s="159"/>
      <c r="D14" s="159"/>
      <c r="E14" s="159"/>
      <c r="F14" s="159"/>
      <c r="G14" s="159"/>
      <c r="H14" s="159"/>
      <c r="I14" s="159"/>
      <c r="J14" s="159"/>
      <c r="K14" s="155"/>
    </row>
    <row r="15" spans="2:11" customFormat="1" ht="15" customHeight="1">
      <c r="B15" s="158"/>
      <c r="C15" s="159"/>
      <c r="D15" s="274" t="s">
        <v>1330</v>
      </c>
      <c r="E15" s="274"/>
      <c r="F15" s="274"/>
      <c r="G15" s="274"/>
      <c r="H15" s="274"/>
      <c r="I15" s="274"/>
      <c r="J15" s="274"/>
      <c r="K15" s="155"/>
    </row>
    <row r="16" spans="2:11" customFormat="1" ht="15" customHeight="1">
      <c r="B16" s="158"/>
      <c r="C16" s="159"/>
      <c r="D16" s="274" t="s">
        <v>1331</v>
      </c>
      <c r="E16" s="274"/>
      <c r="F16" s="274"/>
      <c r="G16" s="274"/>
      <c r="H16" s="274"/>
      <c r="I16" s="274"/>
      <c r="J16" s="274"/>
      <c r="K16" s="155"/>
    </row>
    <row r="17" spans="2:11" customFormat="1" ht="15" customHeight="1">
      <c r="B17" s="158"/>
      <c r="C17" s="159"/>
      <c r="D17" s="274" t="s">
        <v>1332</v>
      </c>
      <c r="E17" s="274"/>
      <c r="F17" s="274"/>
      <c r="G17" s="274"/>
      <c r="H17" s="274"/>
      <c r="I17" s="274"/>
      <c r="J17" s="274"/>
      <c r="K17" s="155"/>
    </row>
    <row r="18" spans="2:11" customFormat="1" ht="15" customHeight="1">
      <c r="B18" s="158"/>
      <c r="C18" s="159"/>
      <c r="D18" s="159"/>
      <c r="E18" s="161" t="s">
        <v>76</v>
      </c>
      <c r="F18" s="274" t="s">
        <v>1333</v>
      </c>
      <c r="G18" s="274"/>
      <c r="H18" s="274"/>
      <c r="I18" s="274"/>
      <c r="J18" s="274"/>
      <c r="K18" s="155"/>
    </row>
    <row r="19" spans="2:11" customFormat="1" ht="15" customHeight="1">
      <c r="B19" s="158"/>
      <c r="C19" s="159"/>
      <c r="D19" s="159"/>
      <c r="E19" s="161" t="s">
        <v>1334</v>
      </c>
      <c r="F19" s="274" t="s">
        <v>1335</v>
      </c>
      <c r="G19" s="274"/>
      <c r="H19" s="274"/>
      <c r="I19" s="274"/>
      <c r="J19" s="274"/>
      <c r="K19" s="155"/>
    </row>
    <row r="20" spans="2:11" customFormat="1" ht="15" customHeight="1">
      <c r="B20" s="158"/>
      <c r="C20" s="159"/>
      <c r="D20" s="159"/>
      <c r="E20" s="161" t="s">
        <v>1336</v>
      </c>
      <c r="F20" s="274" t="s">
        <v>1337</v>
      </c>
      <c r="G20" s="274"/>
      <c r="H20" s="274"/>
      <c r="I20" s="274"/>
      <c r="J20" s="274"/>
      <c r="K20" s="155"/>
    </row>
    <row r="21" spans="2:11" customFormat="1" ht="15" customHeight="1">
      <c r="B21" s="158"/>
      <c r="C21" s="159"/>
      <c r="D21" s="159"/>
      <c r="E21" s="161" t="s">
        <v>111</v>
      </c>
      <c r="F21" s="274" t="s">
        <v>1338</v>
      </c>
      <c r="G21" s="274"/>
      <c r="H21" s="274"/>
      <c r="I21" s="274"/>
      <c r="J21" s="274"/>
      <c r="K21" s="155"/>
    </row>
    <row r="22" spans="2:11" customFormat="1" ht="15" customHeight="1">
      <c r="B22" s="158"/>
      <c r="C22" s="159"/>
      <c r="D22" s="159"/>
      <c r="E22" s="161" t="s">
        <v>1339</v>
      </c>
      <c r="F22" s="274" t="s">
        <v>1340</v>
      </c>
      <c r="G22" s="274"/>
      <c r="H22" s="274"/>
      <c r="I22" s="274"/>
      <c r="J22" s="274"/>
      <c r="K22" s="155"/>
    </row>
    <row r="23" spans="2:11" customFormat="1" ht="15" customHeight="1">
      <c r="B23" s="158"/>
      <c r="C23" s="159"/>
      <c r="D23" s="159"/>
      <c r="E23" s="161" t="s">
        <v>1341</v>
      </c>
      <c r="F23" s="274" t="s">
        <v>1342</v>
      </c>
      <c r="G23" s="274"/>
      <c r="H23" s="274"/>
      <c r="I23" s="274"/>
      <c r="J23" s="274"/>
      <c r="K23" s="155"/>
    </row>
    <row r="24" spans="2:11" customFormat="1" ht="12.75" customHeight="1">
      <c r="B24" s="158"/>
      <c r="C24" s="159"/>
      <c r="D24" s="159"/>
      <c r="E24" s="159"/>
      <c r="F24" s="159"/>
      <c r="G24" s="159"/>
      <c r="H24" s="159"/>
      <c r="I24" s="159"/>
      <c r="J24" s="159"/>
      <c r="K24" s="155"/>
    </row>
    <row r="25" spans="2:11" customFormat="1" ht="15" customHeight="1">
      <c r="B25" s="158"/>
      <c r="C25" s="274" t="s">
        <v>1343</v>
      </c>
      <c r="D25" s="274"/>
      <c r="E25" s="274"/>
      <c r="F25" s="274"/>
      <c r="G25" s="274"/>
      <c r="H25" s="274"/>
      <c r="I25" s="274"/>
      <c r="J25" s="274"/>
      <c r="K25" s="155"/>
    </row>
    <row r="26" spans="2:11" customFormat="1" ht="15" customHeight="1">
      <c r="B26" s="158"/>
      <c r="C26" s="274" t="s">
        <v>1344</v>
      </c>
      <c r="D26" s="274"/>
      <c r="E26" s="274"/>
      <c r="F26" s="274"/>
      <c r="G26" s="274"/>
      <c r="H26" s="274"/>
      <c r="I26" s="274"/>
      <c r="J26" s="274"/>
      <c r="K26" s="155"/>
    </row>
    <row r="27" spans="2:11" customFormat="1" ht="15" customHeight="1">
      <c r="B27" s="158"/>
      <c r="C27" s="157"/>
      <c r="D27" s="274" t="s">
        <v>1345</v>
      </c>
      <c r="E27" s="274"/>
      <c r="F27" s="274"/>
      <c r="G27" s="274"/>
      <c r="H27" s="274"/>
      <c r="I27" s="274"/>
      <c r="J27" s="274"/>
      <c r="K27" s="155"/>
    </row>
    <row r="28" spans="2:11" customFormat="1" ht="15" customHeight="1">
      <c r="B28" s="158"/>
      <c r="C28" s="159"/>
      <c r="D28" s="274" t="s">
        <v>1346</v>
      </c>
      <c r="E28" s="274"/>
      <c r="F28" s="274"/>
      <c r="G28" s="274"/>
      <c r="H28" s="274"/>
      <c r="I28" s="274"/>
      <c r="J28" s="274"/>
      <c r="K28" s="155"/>
    </row>
    <row r="29" spans="2:11" customFormat="1" ht="12.75" customHeight="1">
      <c r="B29" s="158"/>
      <c r="C29" s="159"/>
      <c r="D29" s="159"/>
      <c r="E29" s="159"/>
      <c r="F29" s="159"/>
      <c r="G29" s="159"/>
      <c r="H29" s="159"/>
      <c r="I29" s="159"/>
      <c r="J29" s="159"/>
      <c r="K29" s="155"/>
    </row>
    <row r="30" spans="2:11" customFormat="1" ht="15" customHeight="1">
      <c r="B30" s="158"/>
      <c r="C30" s="159"/>
      <c r="D30" s="274" t="s">
        <v>1347</v>
      </c>
      <c r="E30" s="274"/>
      <c r="F30" s="274"/>
      <c r="G30" s="274"/>
      <c r="H30" s="274"/>
      <c r="I30" s="274"/>
      <c r="J30" s="274"/>
      <c r="K30" s="155"/>
    </row>
    <row r="31" spans="2:11" customFormat="1" ht="15" customHeight="1">
      <c r="B31" s="158"/>
      <c r="C31" s="159"/>
      <c r="D31" s="274" t="s">
        <v>1348</v>
      </c>
      <c r="E31" s="274"/>
      <c r="F31" s="274"/>
      <c r="G31" s="274"/>
      <c r="H31" s="274"/>
      <c r="I31" s="274"/>
      <c r="J31" s="274"/>
      <c r="K31" s="155"/>
    </row>
    <row r="32" spans="2:11" customFormat="1" ht="12.75" customHeight="1">
      <c r="B32" s="158"/>
      <c r="C32" s="159"/>
      <c r="D32" s="159"/>
      <c r="E32" s="159"/>
      <c r="F32" s="159"/>
      <c r="G32" s="159"/>
      <c r="H32" s="159"/>
      <c r="I32" s="159"/>
      <c r="J32" s="159"/>
      <c r="K32" s="155"/>
    </row>
    <row r="33" spans="2:11" customFormat="1" ht="15" customHeight="1">
      <c r="B33" s="158"/>
      <c r="C33" s="159"/>
      <c r="D33" s="274" t="s">
        <v>1349</v>
      </c>
      <c r="E33" s="274"/>
      <c r="F33" s="274"/>
      <c r="G33" s="274"/>
      <c r="H33" s="274"/>
      <c r="I33" s="274"/>
      <c r="J33" s="274"/>
      <c r="K33" s="155"/>
    </row>
    <row r="34" spans="2:11" customFormat="1" ht="15" customHeight="1">
      <c r="B34" s="158"/>
      <c r="C34" s="159"/>
      <c r="D34" s="274" t="s">
        <v>1350</v>
      </c>
      <c r="E34" s="274"/>
      <c r="F34" s="274"/>
      <c r="G34" s="274"/>
      <c r="H34" s="274"/>
      <c r="I34" s="274"/>
      <c r="J34" s="274"/>
      <c r="K34" s="155"/>
    </row>
    <row r="35" spans="2:11" customFormat="1" ht="15" customHeight="1">
      <c r="B35" s="158"/>
      <c r="C35" s="159"/>
      <c r="D35" s="274" t="s">
        <v>1351</v>
      </c>
      <c r="E35" s="274"/>
      <c r="F35" s="274"/>
      <c r="G35" s="274"/>
      <c r="H35" s="274"/>
      <c r="I35" s="274"/>
      <c r="J35" s="274"/>
      <c r="K35" s="155"/>
    </row>
    <row r="36" spans="2:11" customFormat="1" ht="15" customHeight="1">
      <c r="B36" s="158"/>
      <c r="C36" s="159"/>
      <c r="D36" s="157"/>
      <c r="E36" s="160" t="s">
        <v>128</v>
      </c>
      <c r="F36" s="157"/>
      <c r="G36" s="274" t="s">
        <v>1352</v>
      </c>
      <c r="H36" s="274"/>
      <c r="I36" s="274"/>
      <c r="J36" s="274"/>
      <c r="K36" s="155"/>
    </row>
    <row r="37" spans="2:11" customFormat="1" ht="30.75" customHeight="1">
      <c r="B37" s="158"/>
      <c r="C37" s="159"/>
      <c r="D37" s="157"/>
      <c r="E37" s="160" t="s">
        <v>1353</v>
      </c>
      <c r="F37" s="157"/>
      <c r="G37" s="274" t="s">
        <v>1354</v>
      </c>
      <c r="H37" s="274"/>
      <c r="I37" s="274"/>
      <c r="J37" s="274"/>
      <c r="K37" s="155"/>
    </row>
    <row r="38" spans="2:11" customFormat="1" ht="15" customHeight="1">
      <c r="B38" s="158"/>
      <c r="C38" s="159"/>
      <c r="D38" s="157"/>
      <c r="E38" s="160" t="s">
        <v>50</v>
      </c>
      <c r="F38" s="157"/>
      <c r="G38" s="274" t="s">
        <v>1355</v>
      </c>
      <c r="H38" s="274"/>
      <c r="I38" s="274"/>
      <c r="J38" s="274"/>
      <c r="K38" s="155"/>
    </row>
    <row r="39" spans="2:11" customFormat="1" ht="15" customHeight="1">
      <c r="B39" s="158"/>
      <c r="C39" s="159"/>
      <c r="D39" s="157"/>
      <c r="E39" s="160" t="s">
        <v>51</v>
      </c>
      <c r="F39" s="157"/>
      <c r="G39" s="274" t="s">
        <v>1356</v>
      </c>
      <c r="H39" s="274"/>
      <c r="I39" s="274"/>
      <c r="J39" s="274"/>
      <c r="K39" s="155"/>
    </row>
    <row r="40" spans="2:11" customFormat="1" ht="15" customHeight="1">
      <c r="B40" s="158"/>
      <c r="C40" s="159"/>
      <c r="D40" s="157"/>
      <c r="E40" s="160" t="s">
        <v>129</v>
      </c>
      <c r="F40" s="157"/>
      <c r="G40" s="274" t="s">
        <v>1357</v>
      </c>
      <c r="H40" s="274"/>
      <c r="I40" s="274"/>
      <c r="J40" s="274"/>
      <c r="K40" s="155"/>
    </row>
    <row r="41" spans="2:11" customFormat="1" ht="15" customHeight="1">
      <c r="B41" s="158"/>
      <c r="C41" s="159"/>
      <c r="D41" s="157"/>
      <c r="E41" s="160" t="s">
        <v>130</v>
      </c>
      <c r="F41" s="157"/>
      <c r="G41" s="274" t="s">
        <v>1358</v>
      </c>
      <c r="H41" s="274"/>
      <c r="I41" s="274"/>
      <c r="J41" s="274"/>
      <c r="K41" s="155"/>
    </row>
    <row r="42" spans="2:11" customFormat="1" ht="15" customHeight="1">
      <c r="B42" s="158"/>
      <c r="C42" s="159"/>
      <c r="D42" s="157"/>
      <c r="E42" s="160" t="s">
        <v>1359</v>
      </c>
      <c r="F42" s="157"/>
      <c r="G42" s="274" t="s">
        <v>1360</v>
      </c>
      <c r="H42" s="274"/>
      <c r="I42" s="274"/>
      <c r="J42" s="274"/>
      <c r="K42" s="155"/>
    </row>
    <row r="43" spans="2:11" customFormat="1" ht="15" customHeight="1">
      <c r="B43" s="158"/>
      <c r="C43" s="159"/>
      <c r="D43" s="157"/>
      <c r="E43" s="160"/>
      <c r="F43" s="157"/>
      <c r="G43" s="274" t="s">
        <v>1361</v>
      </c>
      <c r="H43" s="274"/>
      <c r="I43" s="274"/>
      <c r="J43" s="274"/>
      <c r="K43" s="155"/>
    </row>
    <row r="44" spans="2:11" customFormat="1" ht="15" customHeight="1">
      <c r="B44" s="158"/>
      <c r="C44" s="159"/>
      <c r="D44" s="157"/>
      <c r="E44" s="160" t="s">
        <v>1362</v>
      </c>
      <c r="F44" s="157"/>
      <c r="G44" s="274" t="s">
        <v>1363</v>
      </c>
      <c r="H44" s="274"/>
      <c r="I44" s="274"/>
      <c r="J44" s="274"/>
      <c r="K44" s="155"/>
    </row>
    <row r="45" spans="2:11" customFormat="1" ht="15" customHeight="1">
      <c r="B45" s="158"/>
      <c r="C45" s="159"/>
      <c r="D45" s="157"/>
      <c r="E45" s="160" t="s">
        <v>132</v>
      </c>
      <c r="F45" s="157"/>
      <c r="G45" s="274" t="s">
        <v>1364</v>
      </c>
      <c r="H45" s="274"/>
      <c r="I45" s="274"/>
      <c r="J45" s="274"/>
      <c r="K45" s="155"/>
    </row>
    <row r="46" spans="2:11" customFormat="1" ht="12.75" customHeight="1">
      <c r="B46" s="158"/>
      <c r="C46" s="159"/>
      <c r="D46" s="157"/>
      <c r="E46" s="157"/>
      <c r="F46" s="157"/>
      <c r="G46" s="157"/>
      <c r="H46" s="157"/>
      <c r="I46" s="157"/>
      <c r="J46" s="157"/>
      <c r="K46" s="155"/>
    </row>
    <row r="47" spans="2:11" customFormat="1" ht="15" customHeight="1">
      <c r="B47" s="158"/>
      <c r="C47" s="159"/>
      <c r="D47" s="274" t="s">
        <v>1365</v>
      </c>
      <c r="E47" s="274"/>
      <c r="F47" s="274"/>
      <c r="G47" s="274"/>
      <c r="H47" s="274"/>
      <c r="I47" s="274"/>
      <c r="J47" s="274"/>
      <c r="K47" s="155"/>
    </row>
    <row r="48" spans="2:11" customFormat="1" ht="15" customHeight="1">
      <c r="B48" s="158"/>
      <c r="C48" s="159"/>
      <c r="D48" s="159"/>
      <c r="E48" s="274" t="s">
        <v>1366</v>
      </c>
      <c r="F48" s="274"/>
      <c r="G48" s="274"/>
      <c r="H48" s="274"/>
      <c r="I48" s="274"/>
      <c r="J48" s="274"/>
      <c r="K48" s="155"/>
    </row>
    <row r="49" spans="2:11" customFormat="1" ht="15" customHeight="1">
      <c r="B49" s="158"/>
      <c r="C49" s="159"/>
      <c r="D49" s="159"/>
      <c r="E49" s="274" t="s">
        <v>1367</v>
      </c>
      <c r="F49" s="274"/>
      <c r="G49" s="274"/>
      <c r="H49" s="274"/>
      <c r="I49" s="274"/>
      <c r="J49" s="274"/>
      <c r="K49" s="155"/>
    </row>
    <row r="50" spans="2:11" customFormat="1" ht="15" customHeight="1">
      <c r="B50" s="158"/>
      <c r="C50" s="159"/>
      <c r="D50" s="159"/>
      <c r="E50" s="274" t="s">
        <v>1368</v>
      </c>
      <c r="F50" s="274"/>
      <c r="G50" s="274"/>
      <c r="H50" s="274"/>
      <c r="I50" s="274"/>
      <c r="J50" s="274"/>
      <c r="K50" s="155"/>
    </row>
    <row r="51" spans="2:11" customFormat="1" ht="15" customHeight="1">
      <c r="B51" s="158"/>
      <c r="C51" s="159"/>
      <c r="D51" s="274" t="s">
        <v>1369</v>
      </c>
      <c r="E51" s="274"/>
      <c r="F51" s="274"/>
      <c r="G51" s="274"/>
      <c r="H51" s="274"/>
      <c r="I51" s="274"/>
      <c r="J51" s="274"/>
      <c r="K51" s="155"/>
    </row>
    <row r="52" spans="2:11" customFormat="1" ht="25.5" customHeight="1">
      <c r="B52" s="154"/>
      <c r="C52" s="275" t="s">
        <v>1370</v>
      </c>
      <c r="D52" s="275"/>
      <c r="E52" s="275"/>
      <c r="F52" s="275"/>
      <c r="G52" s="275"/>
      <c r="H52" s="275"/>
      <c r="I52" s="275"/>
      <c r="J52" s="275"/>
      <c r="K52" s="155"/>
    </row>
    <row r="53" spans="2:11" customFormat="1" ht="5.25" customHeight="1">
      <c r="B53" s="154"/>
      <c r="C53" s="156"/>
      <c r="D53" s="156"/>
      <c r="E53" s="156"/>
      <c r="F53" s="156"/>
      <c r="G53" s="156"/>
      <c r="H53" s="156"/>
      <c r="I53" s="156"/>
      <c r="J53" s="156"/>
      <c r="K53" s="155"/>
    </row>
    <row r="54" spans="2:11" customFormat="1" ht="15" customHeight="1">
      <c r="B54" s="154"/>
      <c r="C54" s="274" t="s">
        <v>1371</v>
      </c>
      <c r="D54" s="274"/>
      <c r="E54" s="274"/>
      <c r="F54" s="274"/>
      <c r="G54" s="274"/>
      <c r="H54" s="274"/>
      <c r="I54" s="274"/>
      <c r="J54" s="274"/>
      <c r="K54" s="155"/>
    </row>
    <row r="55" spans="2:11" customFormat="1" ht="15" customHeight="1">
      <c r="B55" s="154"/>
      <c r="C55" s="274" t="s">
        <v>1372</v>
      </c>
      <c r="D55" s="274"/>
      <c r="E55" s="274"/>
      <c r="F55" s="274"/>
      <c r="G55" s="274"/>
      <c r="H55" s="274"/>
      <c r="I55" s="274"/>
      <c r="J55" s="274"/>
      <c r="K55" s="155"/>
    </row>
    <row r="56" spans="2:11" customFormat="1" ht="12.75" customHeight="1">
      <c r="B56" s="154"/>
      <c r="C56" s="157"/>
      <c r="D56" s="157"/>
      <c r="E56" s="157"/>
      <c r="F56" s="157"/>
      <c r="G56" s="157"/>
      <c r="H56" s="157"/>
      <c r="I56" s="157"/>
      <c r="J56" s="157"/>
      <c r="K56" s="155"/>
    </row>
    <row r="57" spans="2:11" customFormat="1" ht="15" customHeight="1">
      <c r="B57" s="154"/>
      <c r="C57" s="274" t="s">
        <v>1373</v>
      </c>
      <c r="D57" s="274"/>
      <c r="E57" s="274"/>
      <c r="F57" s="274"/>
      <c r="G57" s="274"/>
      <c r="H57" s="274"/>
      <c r="I57" s="274"/>
      <c r="J57" s="274"/>
      <c r="K57" s="155"/>
    </row>
    <row r="58" spans="2:11" customFormat="1" ht="15" customHeight="1">
      <c r="B58" s="154"/>
      <c r="C58" s="159"/>
      <c r="D58" s="274" t="s">
        <v>1374</v>
      </c>
      <c r="E58" s="274"/>
      <c r="F58" s="274"/>
      <c r="G58" s="274"/>
      <c r="H58" s="274"/>
      <c r="I58" s="274"/>
      <c r="J58" s="274"/>
      <c r="K58" s="155"/>
    </row>
    <row r="59" spans="2:11" customFormat="1" ht="15" customHeight="1">
      <c r="B59" s="154"/>
      <c r="C59" s="159"/>
      <c r="D59" s="274" t="s">
        <v>1375</v>
      </c>
      <c r="E59" s="274"/>
      <c r="F59" s="274"/>
      <c r="G59" s="274"/>
      <c r="H59" s="274"/>
      <c r="I59" s="274"/>
      <c r="J59" s="274"/>
      <c r="K59" s="155"/>
    </row>
    <row r="60" spans="2:11" customFormat="1" ht="15" customHeight="1">
      <c r="B60" s="154"/>
      <c r="C60" s="159"/>
      <c r="D60" s="274" t="s">
        <v>1376</v>
      </c>
      <c r="E60" s="274"/>
      <c r="F60" s="274"/>
      <c r="G60" s="274"/>
      <c r="H60" s="274"/>
      <c r="I60" s="274"/>
      <c r="J60" s="274"/>
      <c r="K60" s="155"/>
    </row>
    <row r="61" spans="2:11" customFormat="1" ht="15" customHeight="1">
      <c r="B61" s="154"/>
      <c r="C61" s="159"/>
      <c r="D61" s="274" t="s">
        <v>1377</v>
      </c>
      <c r="E61" s="274"/>
      <c r="F61" s="274"/>
      <c r="G61" s="274"/>
      <c r="H61" s="274"/>
      <c r="I61" s="274"/>
      <c r="J61" s="274"/>
      <c r="K61" s="155"/>
    </row>
    <row r="62" spans="2:11" customFormat="1" ht="15" customHeight="1">
      <c r="B62" s="154"/>
      <c r="C62" s="159"/>
      <c r="D62" s="277" t="s">
        <v>1378</v>
      </c>
      <c r="E62" s="277"/>
      <c r="F62" s="277"/>
      <c r="G62" s="277"/>
      <c r="H62" s="277"/>
      <c r="I62" s="277"/>
      <c r="J62" s="277"/>
      <c r="K62" s="155"/>
    </row>
    <row r="63" spans="2:11" customFormat="1" ht="15" customHeight="1">
      <c r="B63" s="154"/>
      <c r="C63" s="159"/>
      <c r="D63" s="274" t="s">
        <v>1379</v>
      </c>
      <c r="E63" s="274"/>
      <c r="F63" s="274"/>
      <c r="G63" s="274"/>
      <c r="H63" s="274"/>
      <c r="I63" s="274"/>
      <c r="J63" s="274"/>
      <c r="K63" s="155"/>
    </row>
    <row r="64" spans="2:11" customFormat="1" ht="12.75" customHeight="1">
      <c r="B64" s="154"/>
      <c r="C64" s="159"/>
      <c r="D64" s="159"/>
      <c r="E64" s="162"/>
      <c r="F64" s="159"/>
      <c r="G64" s="159"/>
      <c r="H64" s="159"/>
      <c r="I64" s="159"/>
      <c r="J64" s="159"/>
      <c r="K64" s="155"/>
    </row>
    <row r="65" spans="2:11" customFormat="1" ht="15" customHeight="1">
      <c r="B65" s="154"/>
      <c r="C65" s="159"/>
      <c r="D65" s="274" t="s">
        <v>1380</v>
      </c>
      <c r="E65" s="274"/>
      <c r="F65" s="274"/>
      <c r="G65" s="274"/>
      <c r="H65" s="274"/>
      <c r="I65" s="274"/>
      <c r="J65" s="274"/>
      <c r="K65" s="155"/>
    </row>
    <row r="66" spans="2:11" customFormat="1" ht="15" customHeight="1">
      <c r="B66" s="154"/>
      <c r="C66" s="159"/>
      <c r="D66" s="277" t="s">
        <v>1381</v>
      </c>
      <c r="E66" s="277"/>
      <c r="F66" s="277"/>
      <c r="G66" s="277"/>
      <c r="H66" s="277"/>
      <c r="I66" s="277"/>
      <c r="J66" s="277"/>
      <c r="K66" s="155"/>
    </row>
    <row r="67" spans="2:11" customFormat="1" ht="15" customHeight="1">
      <c r="B67" s="154"/>
      <c r="C67" s="159"/>
      <c r="D67" s="274" t="s">
        <v>1382</v>
      </c>
      <c r="E67" s="274"/>
      <c r="F67" s="274"/>
      <c r="G67" s="274"/>
      <c r="H67" s="274"/>
      <c r="I67" s="274"/>
      <c r="J67" s="274"/>
      <c r="K67" s="155"/>
    </row>
    <row r="68" spans="2:11" customFormat="1" ht="15" customHeight="1">
      <c r="B68" s="154"/>
      <c r="C68" s="159"/>
      <c r="D68" s="274" t="s">
        <v>1383</v>
      </c>
      <c r="E68" s="274"/>
      <c r="F68" s="274"/>
      <c r="G68" s="274"/>
      <c r="H68" s="274"/>
      <c r="I68" s="274"/>
      <c r="J68" s="274"/>
      <c r="K68" s="155"/>
    </row>
    <row r="69" spans="2:11" customFormat="1" ht="15" customHeight="1">
      <c r="B69" s="154"/>
      <c r="C69" s="159"/>
      <c r="D69" s="274" t="s">
        <v>1384</v>
      </c>
      <c r="E69" s="274"/>
      <c r="F69" s="274"/>
      <c r="G69" s="274"/>
      <c r="H69" s="274"/>
      <c r="I69" s="274"/>
      <c r="J69" s="274"/>
      <c r="K69" s="155"/>
    </row>
    <row r="70" spans="2:11" customFormat="1" ht="15" customHeight="1">
      <c r="B70" s="154"/>
      <c r="C70" s="159"/>
      <c r="D70" s="274" t="s">
        <v>1385</v>
      </c>
      <c r="E70" s="274"/>
      <c r="F70" s="274"/>
      <c r="G70" s="274"/>
      <c r="H70" s="274"/>
      <c r="I70" s="274"/>
      <c r="J70" s="274"/>
      <c r="K70" s="155"/>
    </row>
    <row r="71" spans="2:11" customFormat="1" ht="12.75" customHeight="1">
      <c r="B71" s="163"/>
      <c r="C71" s="164"/>
      <c r="D71" s="164"/>
      <c r="E71" s="164"/>
      <c r="F71" s="164"/>
      <c r="G71" s="164"/>
      <c r="H71" s="164"/>
      <c r="I71" s="164"/>
      <c r="J71" s="164"/>
      <c r="K71" s="165"/>
    </row>
    <row r="72" spans="2:11" customFormat="1" ht="18.75" customHeight="1">
      <c r="B72" s="166"/>
      <c r="C72" s="166"/>
      <c r="D72" s="166"/>
      <c r="E72" s="166"/>
      <c r="F72" s="166"/>
      <c r="G72" s="166"/>
      <c r="H72" s="166"/>
      <c r="I72" s="166"/>
      <c r="J72" s="166"/>
      <c r="K72" s="167"/>
    </row>
    <row r="73" spans="2:11" customFormat="1" ht="18.75" customHeight="1">
      <c r="B73" s="167"/>
      <c r="C73" s="167"/>
      <c r="D73" s="167"/>
      <c r="E73" s="167"/>
      <c r="F73" s="167"/>
      <c r="G73" s="167"/>
      <c r="H73" s="167"/>
      <c r="I73" s="167"/>
      <c r="J73" s="167"/>
      <c r="K73" s="167"/>
    </row>
    <row r="74" spans="2:11" customFormat="1" ht="7.5" customHeight="1">
      <c r="B74" s="168"/>
      <c r="C74" s="169"/>
      <c r="D74" s="169"/>
      <c r="E74" s="169"/>
      <c r="F74" s="169"/>
      <c r="G74" s="169"/>
      <c r="H74" s="169"/>
      <c r="I74" s="169"/>
      <c r="J74" s="169"/>
      <c r="K74" s="170"/>
    </row>
    <row r="75" spans="2:11" customFormat="1" ht="45" customHeight="1">
      <c r="B75" s="171"/>
      <c r="C75" s="278" t="s">
        <v>1386</v>
      </c>
      <c r="D75" s="278"/>
      <c r="E75" s="278"/>
      <c r="F75" s="278"/>
      <c r="G75" s="278"/>
      <c r="H75" s="278"/>
      <c r="I75" s="278"/>
      <c r="J75" s="278"/>
      <c r="K75" s="172"/>
    </row>
    <row r="76" spans="2:11" customFormat="1" ht="17.25" customHeight="1">
      <c r="B76" s="171"/>
      <c r="C76" s="173" t="s">
        <v>1387</v>
      </c>
      <c r="D76" s="173"/>
      <c r="E76" s="173"/>
      <c r="F76" s="173" t="s">
        <v>1388</v>
      </c>
      <c r="G76" s="174"/>
      <c r="H76" s="173" t="s">
        <v>51</v>
      </c>
      <c r="I76" s="173" t="s">
        <v>54</v>
      </c>
      <c r="J76" s="173" t="s">
        <v>1389</v>
      </c>
      <c r="K76" s="172"/>
    </row>
    <row r="77" spans="2:11" customFormat="1" ht="17.25" customHeight="1">
      <c r="B77" s="171"/>
      <c r="C77" s="175" t="s">
        <v>1390</v>
      </c>
      <c r="D77" s="175"/>
      <c r="E77" s="175"/>
      <c r="F77" s="176" t="s">
        <v>1391</v>
      </c>
      <c r="G77" s="177"/>
      <c r="H77" s="175"/>
      <c r="I77" s="175"/>
      <c r="J77" s="175" t="s">
        <v>1392</v>
      </c>
      <c r="K77" s="172"/>
    </row>
    <row r="78" spans="2:11" customFormat="1" ht="5.25" customHeight="1">
      <c r="B78" s="171"/>
      <c r="C78" s="178"/>
      <c r="D78" s="178"/>
      <c r="E78" s="178"/>
      <c r="F78" s="178"/>
      <c r="G78" s="179"/>
      <c r="H78" s="178"/>
      <c r="I78" s="178"/>
      <c r="J78" s="178"/>
      <c r="K78" s="172"/>
    </row>
    <row r="79" spans="2:11" customFormat="1" ht="15" customHeight="1">
      <c r="B79" s="171"/>
      <c r="C79" s="160" t="s">
        <v>50</v>
      </c>
      <c r="D79" s="180"/>
      <c r="E79" s="180"/>
      <c r="F79" s="181" t="s">
        <v>1393</v>
      </c>
      <c r="G79" s="182"/>
      <c r="H79" s="160" t="s">
        <v>1394</v>
      </c>
      <c r="I79" s="160" t="s">
        <v>1395</v>
      </c>
      <c r="J79" s="160">
        <v>20</v>
      </c>
      <c r="K79" s="172"/>
    </row>
    <row r="80" spans="2:11" customFormat="1" ht="15" customHeight="1">
      <c r="B80" s="171"/>
      <c r="C80" s="160" t="s">
        <v>1396</v>
      </c>
      <c r="D80" s="160"/>
      <c r="E80" s="160"/>
      <c r="F80" s="181" t="s">
        <v>1393</v>
      </c>
      <c r="G80" s="182"/>
      <c r="H80" s="160" t="s">
        <v>1397</v>
      </c>
      <c r="I80" s="160" t="s">
        <v>1395</v>
      </c>
      <c r="J80" s="160">
        <v>120</v>
      </c>
      <c r="K80" s="172"/>
    </row>
    <row r="81" spans="2:11" customFormat="1" ht="15" customHeight="1">
      <c r="B81" s="183"/>
      <c r="C81" s="160" t="s">
        <v>1398</v>
      </c>
      <c r="D81" s="160"/>
      <c r="E81" s="160"/>
      <c r="F81" s="181" t="s">
        <v>1399</v>
      </c>
      <c r="G81" s="182"/>
      <c r="H81" s="160" t="s">
        <v>1400</v>
      </c>
      <c r="I81" s="160" t="s">
        <v>1395</v>
      </c>
      <c r="J81" s="160">
        <v>50</v>
      </c>
      <c r="K81" s="172"/>
    </row>
    <row r="82" spans="2:11" customFormat="1" ht="15" customHeight="1">
      <c r="B82" s="183"/>
      <c r="C82" s="160" t="s">
        <v>1401</v>
      </c>
      <c r="D82" s="160"/>
      <c r="E82" s="160"/>
      <c r="F82" s="181" t="s">
        <v>1393</v>
      </c>
      <c r="G82" s="182"/>
      <c r="H82" s="160" t="s">
        <v>1402</v>
      </c>
      <c r="I82" s="160" t="s">
        <v>1403</v>
      </c>
      <c r="J82" s="160"/>
      <c r="K82" s="172"/>
    </row>
    <row r="83" spans="2:11" customFormat="1" ht="15" customHeight="1">
      <c r="B83" s="183"/>
      <c r="C83" s="160" t="s">
        <v>1404</v>
      </c>
      <c r="D83" s="160"/>
      <c r="E83" s="160"/>
      <c r="F83" s="181" t="s">
        <v>1399</v>
      </c>
      <c r="G83" s="160"/>
      <c r="H83" s="160" t="s">
        <v>1405</v>
      </c>
      <c r="I83" s="160" t="s">
        <v>1395</v>
      </c>
      <c r="J83" s="160">
        <v>15</v>
      </c>
      <c r="K83" s="172"/>
    </row>
    <row r="84" spans="2:11" customFormat="1" ht="15" customHeight="1">
      <c r="B84" s="183"/>
      <c r="C84" s="160" t="s">
        <v>1406</v>
      </c>
      <c r="D84" s="160"/>
      <c r="E84" s="160"/>
      <c r="F84" s="181" t="s">
        <v>1399</v>
      </c>
      <c r="G84" s="160"/>
      <c r="H84" s="160" t="s">
        <v>1407</v>
      </c>
      <c r="I84" s="160" t="s">
        <v>1395</v>
      </c>
      <c r="J84" s="160">
        <v>15</v>
      </c>
      <c r="K84" s="172"/>
    </row>
    <row r="85" spans="2:11" customFormat="1" ht="15" customHeight="1">
      <c r="B85" s="183"/>
      <c r="C85" s="160" t="s">
        <v>1408</v>
      </c>
      <c r="D85" s="160"/>
      <c r="E85" s="160"/>
      <c r="F85" s="181" t="s">
        <v>1399</v>
      </c>
      <c r="G85" s="160"/>
      <c r="H85" s="160" t="s">
        <v>1409</v>
      </c>
      <c r="I85" s="160" t="s">
        <v>1395</v>
      </c>
      <c r="J85" s="160">
        <v>20</v>
      </c>
      <c r="K85" s="172"/>
    </row>
    <row r="86" spans="2:11" customFormat="1" ht="15" customHeight="1">
      <c r="B86" s="183"/>
      <c r="C86" s="160" t="s">
        <v>1410</v>
      </c>
      <c r="D86" s="160"/>
      <c r="E86" s="160"/>
      <c r="F86" s="181" t="s">
        <v>1399</v>
      </c>
      <c r="G86" s="160"/>
      <c r="H86" s="160" t="s">
        <v>1411</v>
      </c>
      <c r="I86" s="160" t="s">
        <v>1395</v>
      </c>
      <c r="J86" s="160">
        <v>20</v>
      </c>
      <c r="K86" s="172"/>
    </row>
    <row r="87" spans="2:11" customFormat="1" ht="15" customHeight="1">
      <c r="B87" s="183"/>
      <c r="C87" s="160" t="s">
        <v>1412</v>
      </c>
      <c r="D87" s="160"/>
      <c r="E87" s="160"/>
      <c r="F87" s="181" t="s">
        <v>1399</v>
      </c>
      <c r="G87" s="182"/>
      <c r="H87" s="160" t="s">
        <v>1413</v>
      </c>
      <c r="I87" s="160" t="s">
        <v>1395</v>
      </c>
      <c r="J87" s="160">
        <v>50</v>
      </c>
      <c r="K87" s="172"/>
    </row>
    <row r="88" spans="2:11" customFormat="1" ht="15" customHeight="1">
      <c r="B88" s="183"/>
      <c r="C88" s="160" t="s">
        <v>1414</v>
      </c>
      <c r="D88" s="160"/>
      <c r="E88" s="160"/>
      <c r="F88" s="181" t="s">
        <v>1399</v>
      </c>
      <c r="G88" s="182"/>
      <c r="H88" s="160" t="s">
        <v>1415</v>
      </c>
      <c r="I88" s="160" t="s">
        <v>1395</v>
      </c>
      <c r="J88" s="160">
        <v>20</v>
      </c>
      <c r="K88" s="172"/>
    </row>
    <row r="89" spans="2:11" customFormat="1" ht="15" customHeight="1">
      <c r="B89" s="183"/>
      <c r="C89" s="160" t="s">
        <v>1416</v>
      </c>
      <c r="D89" s="160"/>
      <c r="E89" s="160"/>
      <c r="F89" s="181" t="s">
        <v>1399</v>
      </c>
      <c r="G89" s="182"/>
      <c r="H89" s="160" t="s">
        <v>1417</v>
      </c>
      <c r="I89" s="160" t="s">
        <v>1395</v>
      </c>
      <c r="J89" s="160">
        <v>20</v>
      </c>
      <c r="K89" s="172"/>
    </row>
    <row r="90" spans="2:11" customFormat="1" ht="15" customHeight="1">
      <c r="B90" s="183"/>
      <c r="C90" s="160" t="s">
        <v>1418</v>
      </c>
      <c r="D90" s="160"/>
      <c r="E90" s="160"/>
      <c r="F90" s="181" t="s">
        <v>1399</v>
      </c>
      <c r="G90" s="182"/>
      <c r="H90" s="160" t="s">
        <v>1419</v>
      </c>
      <c r="I90" s="160" t="s">
        <v>1395</v>
      </c>
      <c r="J90" s="160">
        <v>50</v>
      </c>
      <c r="K90" s="172"/>
    </row>
    <row r="91" spans="2:11" customFormat="1" ht="15" customHeight="1">
      <c r="B91" s="183"/>
      <c r="C91" s="160" t="s">
        <v>1420</v>
      </c>
      <c r="D91" s="160"/>
      <c r="E91" s="160"/>
      <c r="F91" s="181" t="s">
        <v>1399</v>
      </c>
      <c r="G91" s="182"/>
      <c r="H91" s="160" t="s">
        <v>1420</v>
      </c>
      <c r="I91" s="160" t="s">
        <v>1395</v>
      </c>
      <c r="J91" s="160">
        <v>50</v>
      </c>
      <c r="K91" s="172"/>
    </row>
    <row r="92" spans="2:11" customFormat="1" ht="15" customHeight="1">
      <c r="B92" s="183"/>
      <c r="C92" s="160" t="s">
        <v>1421</v>
      </c>
      <c r="D92" s="160"/>
      <c r="E92" s="160"/>
      <c r="F92" s="181" t="s">
        <v>1399</v>
      </c>
      <c r="G92" s="182"/>
      <c r="H92" s="160" t="s">
        <v>1422</v>
      </c>
      <c r="I92" s="160" t="s">
        <v>1395</v>
      </c>
      <c r="J92" s="160">
        <v>255</v>
      </c>
      <c r="K92" s="172"/>
    </row>
    <row r="93" spans="2:11" customFormat="1" ht="15" customHeight="1">
      <c r="B93" s="183"/>
      <c r="C93" s="160" t="s">
        <v>1423</v>
      </c>
      <c r="D93" s="160"/>
      <c r="E93" s="160"/>
      <c r="F93" s="181" t="s">
        <v>1393</v>
      </c>
      <c r="G93" s="182"/>
      <c r="H93" s="160" t="s">
        <v>1424</v>
      </c>
      <c r="I93" s="160" t="s">
        <v>1425</v>
      </c>
      <c r="J93" s="160"/>
      <c r="K93" s="172"/>
    </row>
    <row r="94" spans="2:11" customFormat="1" ht="15" customHeight="1">
      <c r="B94" s="183"/>
      <c r="C94" s="160" t="s">
        <v>1426</v>
      </c>
      <c r="D94" s="160"/>
      <c r="E94" s="160"/>
      <c r="F94" s="181" t="s">
        <v>1393</v>
      </c>
      <c r="G94" s="182"/>
      <c r="H94" s="160" t="s">
        <v>1427</v>
      </c>
      <c r="I94" s="160" t="s">
        <v>1428</v>
      </c>
      <c r="J94" s="160"/>
      <c r="K94" s="172"/>
    </row>
    <row r="95" spans="2:11" customFormat="1" ht="15" customHeight="1">
      <c r="B95" s="183"/>
      <c r="C95" s="160" t="s">
        <v>1429</v>
      </c>
      <c r="D95" s="160"/>
      <c r="E95" s="160"/>
      <c r="F95" s="181" t="s">
        <v>1393</v>
      </c>
      <c r="G95" s="182"/>
      <c r="H95" s="160" t="s">
        <v>1429</v>
      </c>
      <c r="I95" s="160" t="s">
        <v>1428</v>
      </c>
      <c r="J95" s="160"/>
      <c r="K95" s="172"/>
    </row>
    <row r="96" spans="2:11" customFormat="1" ht="15" customHeight="1">
      <c r="B96" s="183"/>
      <c r="C96" s="160" t="s">
        <v>35</v>
      </c>
      <c r="D96" s="160"/>
      <c r="E96" s="160"/>
      <c r="F96" s="181" t="s">
        <v>1393</v>
      </c>
      <c r="G96" s="182"/>
      <c r="H96" s="160" t="s">
        <v>1430</v>
      </c>
      <c r="I96" s="160" t="s">
        <v>1428</v>
      </c>
      <c r="J96" s="160"/>
      <c r="K96" s="172"/>
    </row>
    <row r="97" spans="2:11" customFormat="1" ht="15" customHeight="1">
      <c r="B97" s="183"/>
      <c r="C97" s="160" t="s">
        <v>45</v>
      </c>
      <c r="D97" s="160"/>
      <c r="E97" s="160"/>
      <c r="F97" s="181" t="s">
        <v>1393</v>
      </c>
      <c r="G97" s="182"/>
      <c r="H97" s="160" t="s">
        <v>1431</v>
      </c>
      <c r="I97" s="160" t="s">
        <v>1428</v>
      </c>
      <c r="J97" s="160"/>
      <c r="K97" s="172"/>
    </row>
    <row r="98" spans="2:11" customFormat="1" ht="15" customHeight="1">
      <c r="B98" s="184"/>
      <c r="C98" s="185"/>
      <c r="D98" s="185"/>
      <c r="E98" s="185"/>
      <c r="F98" s="185"/>
      <c r="G98" s="185"/>
      <c r="H98" s="185"/>
      <c r="I98" s="185"/>
      <c r="J98" s="185"/>
      <c r="K98" s="186"/>
    </row>
    <row r="99" spans="2:11" customFormat="1" ht="18.75" customHeight="1">
      <c r="B99" s="187"/>
      <c r="C99" s="188"/>
      <c r="D99" s="188"/>
      <c r="E99" s="188"/>
      <c r="F99" s="188"/>
      <c r="G99" s="188"/>
      <c r="H99" s="188"/>
      <c r="I99" s="188"/>
      <c r="J99" s="188"/>
      <c r="K99" s="187"/>
    </row>
    <row r="100" spans="2:11" customFormat="1" ht="18.75" customHeight="1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</row>
    <row r="101" spans="2:11" customFormat="1" ht="7.5" customHeight="1">
      <c r="B101" s="168"/>
      <c r="C101" s="169"/>
      <c r="D101" s="169"/>
      <c r="E101" s="169"/>
      <c r="F101" s="169"/>
      <c r="G101" s="169"/>
      <c r="H101" s="169"/>
      <c r="I101" s="169"/>
      <c r="J101" s="169"/>
      <c r="K101" s="170"/>
    </row>
    <row r="102" spans="2:11" customFormat="1" ht="45" customHeight="1">
      <c r="B102" s="171"/>
      <c r="C102" s="278" t="s">
        <v>1432</v>
      </c>
      <c r="D102" s="278"/>
      <c r="E102" s="278"/>
      <c r="F102" s="278"/>
      <c r="G102" s="278"/>
      <c r="H102" s="278"/>
      <c r="I102" s="278"/>
      <c r="J102" s="278"/>
      <c r="K102" s="172"/>
    </row>
    <row r="103" spans="2:11" customFormat="1" ht="17.25" customHeight="1">
      <c r="B103" s="171"/>
      <c r="C103" s="173" t="s">
        <v>1387</v>
      </c>
      <c r="D103" s="173"/>
      <c r="E103" s="173"/>
      <c r="F103" s="173" t="s">
        <v>1388</v>
      </c>
      <c r="G103" s="174"/>
      <c r="H103" s="173" t="s">
        <v>51</v>
      </c>
      <c r="I103" s="173" t="s">
        <v>54</v>
      </c>
      <c r="J103" s="173" t="s">
        <v>1389</v>
      </c>
      <c r="K103" s="172"/>
    </row>
    <row r="104" spans="2:11" customFormat="1" ht="17.25" customHeight="1">
      <c r="B104" s="171"/>
      <c r="C104" s="175" t="s">
        <v>1390</v>
      </c>
      <c r="D104" s="175"/>
      <c r="E104" s="175"/>
      <c r="F104" s="176" t="s">
        <v>1391</v>
      </c>
      <c r="G104" s="177"/>
      <c r="H104" s="175"/>
      <c r="I104" s="175"/>
      <c r="J104" s="175" t="s">
        <v>1392</v>
      </c>
      <c r="K104" s="172"/>
    </row>
    <row r="105" spans="2:11" customFormat="1" ht="5.25" customHeight="1">
      <c r="B105" s="171"/>
      <c r="C105" s="173"/>
      <c r="D105" s="173"/>
      <c r="E105" s="173"/>
      <c r="F105" s="173"/>
      <c r="G105" s="189"/>
      <c r="H105" s="173"/>
      <c r="I105" s="173"/>
      <c r="J105" s="173"/>
      <c r="K105" s="172"/>
    </row>
    <row r="106" spans="2:11" customFormat="1" ht="15" customHeight="1">
      <c r="B106" s="171"/>
      <c r="C106" s="160" t="s">
        <v>50</v>
      </c>
      <c r="D106" s="180"/>
      <c r="E106" s="180"/>
      <c r="F106" s="181" t="s">
        <v>1393</v>
      </c>
      <c r="G106" s="160"/>
      <c r="H106" s="160" t="s">
        <v>1433</v>
      </c>
      <c r="I106" s="160" t="s">
        <v>1395</v>
      </c>
      <c r="J106" s="160">
        <v>20</v>
      </c>
      <c r="K106" s="172"/>
    </row>
    <row r="107" spans="2:11" customFormat="1" ht="15" customHeight="1">
      <c r="B107" s="171"/>
      <c r="C107" s="160" t="s">
        <v>1396</v>
      </c>
      <c r="D107" s="160"/>
      <c r="E107" s="160"/>
      <c r="F107" s="181" t="s">
        <v>1393</v>
      </c>
      <c r="G107" s="160"/>
      <c r="H107" s="160" t="s">
        <v>1433</v>
      </c>
      <c r="I107" s="160" t="s">
        <v>1395</v>
      </c>
      <c r="J107" s="160">
        <v>120</v>
      </c>
      <c r="K107" s="172"/>
    </row>
    <row r="108" spans="2:11" customFormat="1" ht="15" customHeight="1">
      <c r="B108" s="183"/>
      <c r="C108" s="160" t="s">
        <v>1398</v>
      </c>
      <c r="D108" s="160"/>
      <c r="E108" s="160"/>
      <c r="F108" s="181" t="s">
        <v>1399</v>
      </c>
      <c r="G108" s="160"/>
      <c r="H108" s="160" t="s">
        <v>1433</v>
      </c>
      <c r="I108" s="160" t="s">
        <v>1395</v>
      </c>
      <c r="J108" s="160">
        <v>50</v>
      </c>
      <c r="K108" s="172"/>
    </row>
    <row r="109" spans="2:11" customFormat="1" ht="15" customHeight="1">
      <c r="B109" s="183"/>
      <c r="C109" s="160" t="s">
        <v>1401</v>
      </c>
      <c r="D109" s="160"/>
      <c r="E109" s="160"/>
      <c r="F109" s="181" t="s">
        <v>1393</v>
      </c>
      <c r="G109" s="160"/>
      <c r="H109" s="160" t="s">
        <v>1433</v>
      </c>
      <c r="I109" s="160" t="s">
        <v>1403</v>
      </c>
      <c r="J109" s="160"/>
      <c r="K109" s="172"/>
    </row>
    <row r="110" spans="2:11" customFormat="1" ht="15" customHeight="1">
      <c r="B110" s="183"/>
      <c r="C110" s="160" t="s">
        <v>1412</v>
      </c>
      <c r="D110" s="160"/>
      <c r="E110" s="160"/>
      <c r="F110" s="181" t="s">
        <v>1399</v>
      </c>
      <c r="G110" s="160"/>
      <c r="H110" s="160" t="s">
        <v>1433</v>
      </c>
      <c r="I110" s="160" t="s">
        <v>1395</v>
      </c>
      <c r="J110" s="160">
        <v>50</v>
      </c>
      <c r="K110" s="172"/>
    </row>
    <row r="111" spans="2:11" customFormat="1" ht="15" customHeight="1">
      <c r="B111" s="183"/>
      <c r="C111" s="160" t="s">
        <v>1420</v>
      </c>
      <c r="D111" s="160"/>
      <c r="E111" s="160"/>
      <c r="F111" s="181" t="s">
        <v>1399</v>
      </c>
      <c r="G111" s="160"/>
      <c r="H111" s="160" t="s">
        <v>1433</v>
      </c>
      <c r="I111" s="160" t="s">
        <v>1395</v>
      </c>
      <c r="J111" s="160">
        <v>50</v>
      </c>
      <c r="K111" s="172"/>
    </row>
    <row r="112" spans="2:11" customFormat="1" ht="15" customHeight="1">
      <c r="B112" s="183"/>
      <c r="C112" s="160" t="s">
        <v>1418</v>
      </c>
      <c r="D112" s="160"/>
      <c r="E112" s="160"/>
      <c r="F112" s="181" t="s">
        <v>1399</v>
      </c>
      <c r="G112" s="160"/>
      <c r="H112" s="160" t="s">
        <v>1433</v>
      </c>
      <c r="I112" s="160" t="s">
        <v>1395</v>
      </c>
      <c r="J112" s="160">
        <v>50</v>
      </c>
      <c r="K112" s="172"/>
    </row>
    <row r="113" spans="2:11" customFormat="1" ht="15" customHeight="1">
      <c r="B113" s="183"/>
      <c r="C113" s="160" t="s">
        <v>50</v>
      </c>
      <c r="D113" s="160"/>
      <c r="E113" s="160"/>
      <c r="F113" s="181" t="s">
        <v>1393</v>
      </c>
      <c r="G113" s="160"/>
      <c r="H113" s="160" t="s">
        <v>1434</v>
      </c>
      <c r="I113" s="160" t="s">
        <v>1395</v>
      </c>
      <c r="J113" s="160">
        <v>20</v>
      </c>
      <c r="K113" s="172"/>
    </row>
    <row r="114" spans="2:11" customFormat="1" ht="15" customHeight="1">
      <c r="B114" s="183"/>
      <c r="C114" s="160" t="s">
        <v>1435</v>
      </c>
      <c r="D114" s="160"/>
      <c r="E114" s="160"/>
      <c r="F114" s="181" t="s">
        <v>1393</v>
      </c>
      <c r="G114" s="160"/>
      <c r="H114" s="160" t="s">
        <v>1436</v>
      </c>
      <c r="I114" s="160" t="s">
        <v>1395</v>
      </c>
      <c r="J114" s="160">
        <v>120</v>
      </c>
      <c r="K114" s="172"/>
    </row>
    <row r="115" spans="2:11" customFormat="1" ht="15" customHeight="1">
      <c r="B115" s="183"/>
      <c r="C115" s="160" t="s">
        <v>35</v>
      </c>
      <c r="D115" s="160"/>
      <c r="E115" s="160"/>
      <c r="F115" s="181" t="s">
        <v>1393</v>
      </c>
      <c r="G115" s="160"/>
      <c r="H115" s="160" t="s">
        <v>1437</v>
      </c>
      <c r="I115" s="160" t="s">
        <v>1428</v>
      </c>
      <c r="J115" s="160"/>
      <c r="K115" s="172"/>
    </row>
    <row r="116" spans="2:11" customFormat="1" ht="15" customHeight="1">
      <c r="B116" s="183"/>
      <c r="C116" s="160" t="s">
        <v>45</v>
      </c>
      <c r="D116" s="160"/>
      <c r="E116" s="160"/>
      <c r="F116" s="181" t="s">
        <v>1393</v>
      </c>
      <c r="G116" s="160"/>
      <c r="H116" s="160" t="s">
        <v>1438</v>
      </c>
      <c r="I116" s="160" t="s">
        <v>1428</v>
      </c>
      <c r="J116" s="160"/>
      <c r="K116" s="172"/>
    </row>
    <row r="117" spans="2:11" customFormat="1" ht="15" customHeight="1">
      <c r="B117" s="183"/>
      <c r="C117" s="160" t="s">
        <v>54</v>
      </c>
      <c r="D117" s="160"/>
      <c r="E117" s="160"/>
      <c r="F117" s="181" t="s">
        <v>1393</v>
      </c>
      <c r="G117" s="160"/>
      <c r="H117" s="160" t="s">
        <v>1439</v>
      </c>
      <c r="I117" s="160" t="s">
        <v>1440</v>
      </c>
      <c r="J117" s="160"/>
      <c r="K117" s="172"/>
    </row>
    <row r="118" spans="2:11" customFormat="1" ht="15" customHeight="1">
      <c r="B118" s="184"/>
      <c r="C118" s="190"/>
      <c r="D118" s="190"/>
      <c r="E118" s="190"/>
      <c r="F118" s="190"/>
      <c r="G118" s="190"/>
      <c r="H118" s="190"/>
      <c r="I118" s="190"/>
      <c r="J118" s="190"/>
      <c r="K118" s="186"/>
    </row>
    <row r="119" spans="2:11" customFormat="1" ht="18.75" customHeight="1">
      <c r="B119" s="191"/>
      <c r="C119" s="192"/>
      <c r="D119" s="192"/>
      <c r="E119" s="192"/>
      <c r="F119" s="193"/>
      <c r="G119" s="192"/>
      <c r="H119" s="192"/>
      <c r="I119" s="192"/>
      <c r="J119" s="192"/>
      <c r="K119" s="191"/>
    </row>
    <row r="120" spans="2:11" customFormat="1" ht="18.75" customHeight="1"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</row>
    <row r="121" spans="2:11" customFormat="1" ht="7.5" customHeight="1">
      <c r="B121" s="194"/>
      <c r="C121" s="195"/>
      <c r="D121" s="195"/>
      <c r="E121" s="195"/>
      <c r="F121" s="195"/>
      <c r="G121" s="195"/>
      <c r="H121" s="195"/>
      <c r="I121" s="195"/>
      <c r="J121" s="195"/>
      <c r="K121" s="196"/>
    </row>
    <row r="122" spans="2:11" customFormat="1" ht="45" customHeight="1">
      <c r="B122" s="197"/>
      <c r="C122" s="276" t="s">
        <v>1441</v>
      </c>
      <c r="D122" s="276"/>
      <c r="E122" s="276"/>
      <c r="F122" s="276"/>
      <c r="G122" s="276"/>
      <c r="H122" s="276"/>
      <c r="I122" s="276"/>
      <c r="J122" s="276"/>
      <c r="K122" s="198"/>
    </row>
    <row r="123" spans="2:11" customFormat="1" ht="17.25" customHeight="1">
      <c r="B123" s="199"/>
      <c r="C123" s="173" t="s">
        <v>1387</v>
      </c>
      <c r="D123" s="173"/>
      <c r="E123" s="173"/>
      <c r="F123" s="173" t="s">
        <v>1388</v>
      </c>
      <c r="G123" s="174"/>
      <c r="H123" s="173" t="s">
        <v>51</v>
      </c>
      <c r="I123" s="173" t="s">
        <v>54</v>
      </c>
      <c r="J123" s="173" t="s">
        <v>1389</v>
      </c>
      <c r="K123" s="200"/>
    </row>
    <row r="124" spans="2:11" customFormat="1" ht="17.25" customHeight="1">
      <c r="B124" s="199"/>
      <c r="C124" s="175" t="s">
        <v>1390</v>
      </c>
      <c r="D124" s="175"/>
      <c r="E124" s="175"/>
      <c r="F124" s="176" t="s">
        <v>1391</v>
      </c>
      <c r="G124" s="177"/>
      <c r="H124" s="175"/>
      <c r="I124" s="175"/>
      <c r="J124" s="175" t="s">
        <v>1392</v>
      </c>
      <c r="K124" s="200"/>
    </row>
    <row r="125" spans="2:11" customFormat="1" ht="5.25" customHeight="1">
      <c r="B125" s="201"/>
      <c r="C125" s="178"/>
      <c r="D125" s="178"/>
      <c r="E125" s="178"/>
      <c r="F125" s="178"/>
      <c r="G125" s="202"/>
      <c r="H125" s="178"/>
      <c r="I125" s="178"/>
      <c r="J125" s="178"/>
      <c r="K125" s="203"/>
    </row>
    <row r="126" spans="2:11" customFormat="1" ht="15" customHeight="1">
      <c r="B126" s="201"/>
      <c r="C126" s="160" t="s">
        <v>1396</v>
      </c>
      <c r="D126" s="180"/>
      <c r="E126" s="180"/>
      <c r="F126" s="181" t="s">
        <v>1393</v>
      </c>
      <c r="G126" s="160"/>
      <c r="H126" s="160" t="s">
        <v>1433</v>
      </c>
      <c r="I126" s="160" t="s">
        <v>1395</v>
      </c>
      <c r="J126" s="160">
        <v>120</v>
      </c>
      <c r="K126" s="204"/>
    </row>
    <row r="127" spans="2:11" customFormat="1" ht="15" customHeight="1">
      <c r="B127" s="201"/>
      <c r="C127" s="160" t="s">
        <v>1442</v>
      </c>
      <c r="D127" s="160"/>
      <c r="E127" s="160"/>
      <c r="F127" s="181" t="s">
        <v>1393</v>
      </c>
      <c r="G127" s="160"/>
      <c r="H127" s="160" t="s">
        <v>1443</v>
      </c>
      <c r="I127" s="160" t="s">
        <v>1395</v>
      </c>
      <c r="J127" s="160" t="s">
        <v>1444</v>
      </c>
      <c r="K127" s="204"/>
    </row>
    <row r="128" spans="2:11" customFormat="1" ht="15" customHeight="1">
      <c r="B128" s="201"/>
      <c r="C128" s="160" t="s">
        <v>1341</v>
      </c>
      <c r="D128" s="160"/>
      <c r="E128" s="160"/>
      <c r="F128" s="181" t="s">
        <v>1393</v>
      </c>
      <c r="G128" s="160"/>
      <c r="H128" s="160" t="s">
        <v>1445</v>
      </c>
      <c r="I128" s="160" t="s">
        <v>1395</v>
      </c>
      <c r="J128" s="160" t="s">
        <v>1444</v>
      </c>
      <c r="K128" s="204"/>
    </row>
    <row r="129" spans="2:11" customFormat="1" ht="15" customHeight="1">
      <c r="B129" s="201"/>
      <c r="C129" s="160" t="s">
        <v>1404</v>
      </c>
      <c r="D129" s="160"/>
      <c r="E129" s="160"/>
      <c r="F129" s="181" t="s">
        <v>1399</v>
      </c>
      <c r="G129" s="160"/>
      <c r="H129" s="160" t="s">
        <v>1405</v>
      </c>
      <c r="I129" s="160" t="s">
        <v>1395</v>
      </c>
      <c r="J129" s="160">
        <v>15</v>
      </c>
      <c r="K129" s="204"/>
    </row>
    <row r="130" spans="2:11" customFormat="1" ht="15" customHeight="1">
      <c r="B130" s="201"/>
      <c r="C130" s="160" t="s">
        <v>1406</v>
      </c>
      <c r="D130" s="160"/>
      <c r="E130" s="160"/>
      <c r="F130" s="181" t="s">
        <v>1399</v>
      </c>
      <c r="G130" s="160"/>
      <c r="H130" s="160" t="s">
        <v>1407</v>
      </c>
      <c r="I130" s="160" t="s">
        <v>1395</v>
      </c>
      <c r="J130" s="160">
        <v>15</v>
      </c>
      <c r="K130" s="204"/>
    </row>
    <row r="131" spans="2:11" customFormat="1" ht="15" customHeight="1">
      <c r="B131" s="201"/>
      <c r="C131" s="160" t="s">
        <v>1408</v>
      </c>
      <c r="D131" s="160"/>
      <c r="E131" s="160"/>
      <c r="F131" s="181" t="s">
        <v>1399</v>
      </c>
      <c r="G131" s="160"/>
      <c r="H131" s="160" t="s">
        <v>1409</v>
      </c>
      <c r="I131" s="160" t="s">
        <v>1395</v>
      </c>
      <c r="J131" s="160">
        <v>20</v>
      </c>
      <c r="K131" s="204"/>
    </row>
    <row r="132" spans="2:11" customFormat="1" ht="15" customHeight="1">
      <c r="B132" s="201"/>
      <c r="C132" s="160" t="s">
        <v>1410</v>
      </c>
      <c r="D132" s="160"/>
      <c r="E132" s="160"/>
      <c r="F132" s="181" t="s">
        <v>1399</v>
      </c>
      <c r="G132" s="160"/>
      <c r="H132" s="160" t="s">
        <v>1411</v>
      </c>
      <c r="I132" s="160" t="s">
        <v>1395</v>
      </c>
      <c r="J132" s="160">
        <v>20</v>
      </c>
      <c r="K132" s="204"/>
    </row>
    <row r="133" spans="2:11" customFormat="1" ht="15" customHeight="1">
      <c r="B133" s="201"/>
      <c r="C133" s="160" t="s">
        <v>1398</v>
      </c>
      <c r="D133" s="160"/>
      <c r="E133" s="160"/>
      <c r="F133" s="181" t="s">
        <v>1399</v>
      </c>
      <c r="G133" s="160"/>
      <c r="H133" s="160" t="s">
        <v>1433</v>
      </c>
      <c r="I133" s="160" t="s">
        <v>1395</v>
      </c>
      <c r="J133" s="160">
        <v>50</v>
      </c>
      <c r="K133" s="204"/>
    </row>
    <row r="134" spans="2:11" customFormat="1" ht="15" customHeight="1">
      <c r="B134" s="201"/>
      <c r="C134" s="160" t="s">
        <v>1412</v>
      </c>
      <c r="D134" s="160"/>
      <c r="E134" s="160"/>
      <c r="F134" s="181" t="s">
        <v>1399</v>
      </c>
      <c r="G134" s="160"/>
      <c r="H134" s="160" t="s">
        <v>1433</v>
      </c>
      <c r="I134" s="160" t="s">
        <v>1395</v>
      </c>
      <c r="J134" s="160">
        <v>50</v>
      </c>
      <c r="K134" s="204"/>
    </row>
    <row r="135" spans="2:11" customFormat="1" ht="15" customHeight="1">
      <c r="B135" s="201"/>
      <c r="C135" s="160" t="s">
        <v>1418</v>
      </c>
      <c r="D135" s="160"/>
      <c r="E135" s="160"/>
      <c r="F135" s="181" t="s">
        <v>1399</v>
      </c>
      <c r="G135" s="160"/>
      <c r="H135" s="160" t="s">
        <v>1433</v>
      </c>
      <c r="I135" s="160" t="s">
        <v>1395</v>
      </c>
      <c r="J135" s="160">
        <v>50</v>
      </c>
      <c r="K135" s="204"/>
    </row>
    <row r="136" spans="2:11" customFormat="1" ht="15" customHeight="1">
      <c r="B136" s="201"/>
      <c r="C136" s="160" t="s">
        <v>1420</v>
      </c>
      <c r="D136" s="160"/>
      <c r="E136" s="160"/>
      <c r="F136" s="181" t="s">
        <v>1399</v>
      </c>
      <c r="G136" s="160"/>
      <c r="H136" s="160" t="s">
        <v>1433</v>
      </c>
      <c r="I136" s="160" t="s">
        <v>1395</v>
      </c>
      <c r="J136" s="160">
        <v>50</v>
      </c>
      <c r="K136" s="204"/>
    </row>
    <row r="137" spans="2:11" customFormat="1" ht="15" customHeight="1">
      <c r="B137" s="201"/>
      <c r="C137" s="160" t="s">
        <v>1421</v>
      </c>
      <c r="D137" s="160"/>
      <c r="E137" s="160"/>
      <c r="F137" s="181" t="s">
        <v>1399</v>
      </c>
      <c r="G137" s="160"/>
      <c r="H137" s="160" t="s">
        <v>1446</v>
      </c>
      <c r="I137" s="160" t="s">
        <v>1395</v>
      </c>
      <c r="J137" s="160">
        <v>255</v>
      </c>
      <c r="K137" s="204"/>
    </row>
    <row r="138" spans="2:11" customFormat="1" ht="15" customHeight="1">
      <c r="B138" s="201"/>
      <c r="C138" s="160" t="s">
        <v>1423</v>
      </c>
      <c r="D138" s="160"/>
      <c r="E138" s="160"/>
      <c r="F138" s="181" t="s">
        <v>1393</v>
      </c>
      <c r="G138" s="160"/>
      <c r="H138" s="160" t="s">
        <v>1447</v>
      </c>
      <c r="I138" s="160" t="s">
        <v>1425</v>
      </c>
      <c r="J138" s="160"/>
      <c r="K138" s="204"/>
    </row>
    <row r="139" spans="2:11" customFormat="1" ht="15" customHeight="1">
      <c r="B139" s="201"/>
      <c r="C139" s="160" t="s">
        <v>1426</v>
      </c>
      <c r="D139" s="160"/>
      <c r="E139" s="160"/>
      <c r="F139" s="181" t="s">
        <v>1393</v>
      </c>
      <c r="G139" s="160"/>
      <c r="H139" s="160" t="s">
        <v>1448</v>
      </c>
      <c r="I139" s="160" t="s">
        <v>1428</v>
      </c>
      <c r="J139" s="160"/>
      <c r="K139" s="204"/>
    </row>
    <row r="140" spans="2:11" customFormat="1" ht="15" customHeight="1">
      <c r="B140" s="201"/>
      <c r="C140" s="160" t="s">
        <v>1429</v>
      </c>
      <c r="D140" s="160"/>
      <c r="E140" s="160"/>
      <c r="F140" s="181" t="s">
        <v>1393</v>
      </c>
      <c r="G140" s="160"/>
      <c r="H140" s="160" t="s">
        <v>1429</v>
      </c>
      <c r="I140" s="160" t="s">
        <v>1428</v>
      </c>
      <c r="J140" s="160"/>
      <c r="K140" s="204"/>
    </row>
    <row r="141" spans="2:11" customFormat="1" ht="15" customHeight="1">
      <c r="B141" s="201"/>
      <c r="C141" s="160" t="s">
        <v>35</v>
      </c>
      <c r="D141" s="160"/>
      <c r="E141" s="160"/>
      <c r="F141" s="181" t="s">
        <v>1393</v>
      </c>
      <c r="G141" s="160"/>
      <c r="H141" s="160" t="s">
        <v>1449</v>
      </c>
      <c r="I141" s="160" t="s">
        <v>1428</v>
      </c>
      <c r="J141" s="160"/>
      <c r="K141" s="204"/>
    </row>
    <row r="142" spans="2:11" customFormat="1" ht="15" customHeight="1">
      <c r="B142" s="201"/>
      <c r="C142" s="160" t="s">
        <v>1450</v>
      </c>
      <c r="D142" s="160"/>
      <c r="E142" s="160"/>
      <c r="F142" s="181" t="s">
        <v>1393</v>
      </c>
      <c r="G142" s="160"/>
      <c r="H142" s="160" t="s">
        <v>1451</v>
      </c>
      <c r="I142" s="160" t="s">
        <v>1428</v>
      </c>
      <c r="J142" s="160"/>
      <c r="K142" s="204"/>
    </row>
    <row r="143" spans="2:11" customFormat="1" ht="15" customHeight="1">
      <c r="B143" s="205"/>
      <c r="C143" s="206"/>
      <c r="D143" s="206"/>
      <c r="E143" s="206"/>
      <c r="F143" s="206"/>
      <c r="G143" s="206"/>
      <c r="H143" s="206"/>
      <c r="I143" s="206"/>
      <c r="J143" s="206"/>
      <c r="K143" s="207"/>
    </row>
    <row r="144" spans="2:11" customFormat="1" ht="18.75" customHeight="1">
      <c r="B144" s="192"/>
      <c r="C144" s="192"/>
      <c r="D144" s="192"/>
      <c r="E144" s="192"/>
      <c r="F144" s="193"/>
      <c r="G144" s="192"/>
      <c r="H144" s="192"/>
      <c r="I144" s="192"/>
      <c r="J144" s="192"/>
      <c r="K144" s="192"/>
    </row>
    <row r="145" spans="2:11" customFormat="1" ht="18.75" customHeight="1"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</row>
    <row r="146" spans="2:11" customFormat="1" ht="7.5" customHeight="1">
      <c r="B146" s="168"/>
      <c r="C146" s="169"/>
      <c r="D146" s="169"/>
      <c r="E146" s="169"/>
      <c r="F146" s="169"/>
      <c r="G146" s="169"/>
      <c r="H146" s="169"/>
      <c r="I146" s="169"/>
      <c r="J146" s="169"/>
      <c r="K146" s="170"/>
    </row>
    <row r="147" spans="2:11" customFormat="1" ht="45" customHeight="1">
      <c r="B147" s="171"/>
      <c r="C147" s="278" t="s">
        <v>1452</v>
      </c>
      <c r="D147" s="278"/>
      <c r="E147" s="278"/>
      <c r="F147" s="278"/>
      <c r="G147" s="278"/>
      <c r="H147" s="278"/>
      <c r="I147" s="278"/>
      <c r="J147" s="278"/>
      <c r="K147" s="172"/>
    </row>
    <row r="148" spans="2:11" customFormat="1" ht="17.25" customHeight="1">
      <c r="B148" s="171"/>
      <c r="C148" s="173" t="s">
        <v>1387</v>
      </c>
      <c r="D148" s="173"/>
      <c r="E148" s="173"/>
      <c r="F148" s="173" t="s">
        <v>1388</v>
      </c>
      <c r="G148" s="174"/>
      <c r="H148" s="173" t="s">
        <v>51</v>
      </c>
      <c r="I148" s="173" t="s">
        <v>54</v>
      </c>
      <c r="J148" s="173" t="s">
        <v>1389</v>
      </c>
      <c r="K148" s="172"/>
    </row>
    <row r="149" spans="2:11" customFormat="1" ht="17.25" customHeight="1">
      <c r="B149" s="171"/>
      <c r="C149" s="175" t="s">
        <v>1390</v>
      </c>
      <c r="D149" s="175"/>
      <c r="E149" s="175"/>
      <c r="F149" s="176" t="s">
        <v>1391</v>
      </c>
      <c r="G149" s="177"/>
      <c r="H149" s="175"/>
      <c r="I149" s="175"/>
      <c r="J149" s="175" t="s">
        <v>1392</v>
      </c>
      <c r="K149" s="172"/>
    </row>
    <row r="150" spans="2:11" customFormat="1" ht="5.25" customHeight="1">
      <c r="B150" s="183"/>
      <c r="C150" s="178"/>
      <c r="D150" s="178"/>
      <c r="E150" s="178"/>
      <c r="F150" s="178"/>
      <c r="G150" s="179"/>
      <c r="H150" s="178"/>
      <c r="I150" s="178"/>
      <c r="J150" s="178"/>
      <c r="K150" s="204"/>
    </row>
    <row r="151" spans="2:11" customFormat="1" ht="15" customHeight="1">
      <c r="B151" s="183"/>
      <c r="C151" s="208" t="s">
        <v>1396</v>
      </c>
      <c r="D151" s="160"/>
      <c r="E151" s="160"/>
      <c r="F151" s="209" t="s">
        <v>1393</v>
      </c>
      <c r="G151" s="160"/>
      <c r="H151" s="208" t="s">
        <v>1433</v>
      </c>
      <c r="I151" s="208" t="s">
        <v>1395</v>
      </c>
      <c r="J151" s="208">
        <v>120</v>
      </c>
      <c r="K151" s="204"/>
    </row>
    <row r="152" spans="2:11" customFormat="1" ht="15" customHeight="1">
      <c r="B152" s="183"/>
      <c r="C152" s="208" t="s">
        <v>1442</v>
      </c>
      <c r="D152" s="160"/>
      <c r="E152" s="160"/>
      <c r="F152" s="209" t="s">
        <v>1393</v>
      </c>
      <c r="G152" s="160"/>
      <c r="H152" s="208" t="s">
        <v>1453</v>
      </c>
      <c r="I152" s="208" t="s">
        <v>1395</v>
      </c>
      <c r="J152" s="208" t="s">
        <v>1444</v>
      </c>
      <c r="K152" s="204"/>
    </row>
    <row r="153" spans="2:11" customFormat="1" ht="15" customHeight="1">
      <c r="B153" s="183"/>
      <c r="C153" s="208" t="s">
        <v>1341</v>
      </c>
      <c r="D153" s="160"/>
      <c r="E153" s="160"/>
      <c r="F153" s="209" t="s">
        <v>1393</v>
      </c>
      <c r="G153" s="160"/>
      <c r="H153" s="208" t="s">
        <v>1454</v>
      </c>
      <c r="I153" s="208" t="s">
        <v>1395</v>
      </c>
      <c r="J153" s="208" t="s">
        <v>1444</v>
      </c>
      <c r="K153" s="204"/>
    </row>
    <row r="154" spans="2:11" customFormat="1" ht="15" customHeight="1">
      <c r="B154" s="183"/>
      <c r="C154" s="208" t="s">
        <v>1398</v>
      </c>
      <c r="D154" s="160"/>
      <c r="E154" s="160"/>
      <c r="F154" s="209" t="s">
        <v>1399</v>
      </c>
      <c r="G154" s="160"/>
      <c r="H154" s="208" t="s">
        <v>1433</v>
      </c>
      <c r="I154" s="208" t="s">
        <v>1395</v>
      </c>
      <c r="J154" s="208">
        <v>50</v>
      </c>
      <c r="K154" s="204"/>
    </row>
    <row r="155" spans="2:11" customFormat="1" ht="15" customHeight="1">
      <c r="B155" s="183"/>
      <c r="C155" s="208" t="s">
        <v>1401</v>
      </c>
      <c r="D155" s="160"/>
      <c r="E155" s="160"/>
      <c r="F155" s="209" t="s">
        <v>1393</v>
      </c>
      <c r="G155" s="160"/>
      <c r="H155" s="208" t="s">
        <v>1433</v>
      </c>
      <c r="I155" s="208" t="s">
        <v>1403</v>
      </c>
      <c r="J155" s="208"/>
      <c r="K155" s="204"/>
    </row>
    <row r="156" spans="2:11" customFormat="1" ht="15" customHeight="1">
      <c r="B156" s="183"/>
      <c r="C156" s="208" t="s">
        <v>1412</v>
      </c>
      <c r="D156" s="160"/>
      <c r="E156" s="160"/>
      <c r="F156" s="209" t="s">
        <v>1399</v>
      </c>
      <c r="G156" s="160"/>
      <c r="H156" s="208" t="s">
        <v>1433</v>
      </c>
      <c r="I156" s="208" t="s">
        <v>1395</v>
      </c>
      <c r="J156" s="208">
        <v>50</v>
      </c>
      <c r="K156" s="204"/>
    </row>
    <row r="157" spans="2:11" customFormat="1" ht="15" customHeight="1">
      <c r="B157" s="183"/>
      <c r="C157" s="208" t="s">
        <v>1420</v>
      </c>
      <c r="D157" s="160"/>
      <c r="E157" s="160"/>
      <c r="F157" s="209" t="s">
        <v>1399</v>
      </c>
      <c r="G157" s="160"/>
      <c r="H157" s="208" t="s">
        <v>1433</v>
      </c>
      <c r="I157" s="208" t="s">
        <v>1395</v>
      </c>
      <c r="J157" s="208">
        <v>50</v>
      </c>
      <c r="K157" s="204"/>
    </row>
    <row r="158" spans="2:11" customFormat="1" ht="15" customHeight="1">
      <c r="B158" s="183"/>
      <c r="C158" s="208" t="s">
        <v>1418</v>
      </c>
      <c r="D158" s="160"/>
      <c r="E158" s="160"/>
      <c r="F158" s="209" t="s">
        <v>1399</v>
      </c>
      <c r="G158" s="160"/>
      <c r="H158" s="208" t="s">
        <v>1433</v>
      </c>
      <c r="I158" s="208" t="s">
        <v>1395</v>
      </c>
      <c r="J158" s="208">
        <v>50</v>
      </c>
      <c r="K158" s="204"/>
    </row>
    <row r="159" spans="2:11" customFormat="1" ht="15" customHeight="1">
      <c r="B159" s="183"/>
      <c r="C159" s="208" t="s">
        <v>120</v>
      </c>
      <c r="D159" s="160"/>
      <c r="E159" s="160"/>
      <c r="F159" s="209" t="s">
        <v>1393</v>
      </c>
      <c r="G159" s="160"/>
      <c r="H159" s="208" t="s">
        <v>1455</v>
      </c>
      <c r="I159" s="208" t="s">
        <v>1395</v>
      </c>
      <c r="J159" s="208" t="s">
        <v>1456</v>
      </c>
      <c r="K159" s="204"/>
    </row>
    <row r="160" spans="2:11" customFormat="1" ht="15" customHeight="1">
      <c r="B160" s="183"/>
      <c r="C160" s="208" t="s">
        <v>1457</v>
      </c>
      <c r="D160" s="160"/>
      <c r="E160" s="160"/>
      <c r="F160" s="209" t="s">
        <v>1393</v>
      </c>
      <c r="G160" s="160"/>
      <c r="H160" s="208" t="s">
        <v>1458</v>
      </c>
      <c r="I160" s="208" t="s">
        <v>1428</v>
      </c>
      <c r="J160" s="208"/>
      <c r="K160" s="204"/>
    </row>
    <row r="161" spans="2:11" customFormat="1" ht="15" customHeight="1">
      <c r="B161" s="210"/>
      <c r="C161" s="190"/>
      <c r="D161" s="190"/>
      <c r="E161" s="190"/>
      <c r="F161" s="190"/>
      <c r="G161" s="190"/>
      <c r="H161" s="190"/>
      <c r="I161" s="190"/>
      <c r="J161" s="190"/>
      <c r="K161" s="211"/>
    </row>
    <row r="162" spans="2:11" customFormat="1" ht="18.75" customHeight="1">
      <c r="B162" s="192"/>
      <c r="C162" s="202"/>
      <c r="D162" s="202"/>
      <c r="E162" s="202"/>
      <c r="F162" s="212"/>
      <c r="G162" s="202"/>
      <c r="H162" s="202"/>
      <c r="I162" s="202"/>
      <c r="J162" s="202"/>
      <c r="K162" s="192"/>
    </row>
    <row r="163" spans="2:11" customFormat="1" ht="18.75" customHeight="1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</row>
    <row r="164" spans="2:11" customFormat="1" ht="7.5" customHeight="1">
      <c r="B164" s="149"/>
      <c r="C164" s="150"/>
      <c r="D164" s="150"/>
      <c r="E164" s="150"/>
      <c r="F164" s="150"/>
      <c r="G164" s="150"/>
      <c r="H164" s="150"/>
      <c r="I164" s="150"/>
      <c r="J164" s="150"/>
      <c r="K164" s="151"/>
    </row>
    <row r="165" spans="2:11" customFormat="1" ht="45" customHeight="1">
      <c r="B165" s="152"/>
      <c r="C165" s="276" t="s">
        <v>1459</v>
      </c>
      <c r="D165" s="276"/>
      <c r="E165" s="276"/>
      <c r="F165" s="276"/>
      <c r="G165" s="276"/>
      <c r="H165" s="276"/>
      <c r="I165" s="276"/>
      <c r="J165" s="276"/>
      <c r="K165" s="153"/>
    </row>
    <row r="166" spans="2:11" customFormat="1" ht="17.25" customHeight="1">
      <c r="B166" s="152"/>
      <c r="C166" s="173" t="s">
        <v>1387</v>
      </c>
      <c r="D166" s="173"/>
      <c r="E166" s="173"/>
      <c r="F166" s="173" t="s">
        <v>1388</v>
      </c>
      <c r="G166" s="213"/>
      <c r="H166" s="214" t="s">
        <v>51</v>
      </c>
      <c r="I166" s="214" t="s">
        <v>54</v>
      </c>
      <c r="J166" s="173" t="s">
        <v>1389</v>
      </c>
      <c r="K166" s="153"/>
    </row>
    <row r="167" spans="2:11" customFormat="1" ht="17.25" customHeight="1">
      <c r="B167" s="154"/>
      <c r="C167" s="175" t="s">
        <v>1390</v>
      </c>
      <c r="D167" s="175"/>
      <c r="E167" s="175"/>
      <c r="F167" s="176" t="s">
        <v>1391</v>
      </c>
      <c r="G167" s="215"/>
      <c r="H167" s="216"/>
      <c r="I167" s="216"/>
      <c r="J167" s="175" t="s">
        <v>1392</v>
      </c>
      <c r="K167" s="155"/>
    </row>
    <row r="168" spans="2:11" customFormat="1" ht="5.25" customHeight="1">
      <c r="B168" s="183"/>
      <c r="C168" s="178"/>
      <c r="D168" s="178"/>
      <c r="E168" s="178"/>
      <c r="F168" s="178"/>
      <c r="G168" s="179"/>
      <c r="H168" s="178"/>
      <c r="I168" s="178"/>
      <c r="J168" s="178"/>
      <c r="K168" s="204"/>
    </row>
    <row r="169" spans="2:11" customFormat="1" ht="15" customHeight="1">
      <c r="B169" s="183"/>
      <c r="C169" s="160" t="s">
        <v>1396</v>
      </c>
      <c r="D169" s="160"/>
      <c r="E169" s="160"/>
      <c r="F169" s="181" t="s">
        <v>1393</v>
      </c>
      <c r="G169" s="160"/>
      <c r="H169" s="160" t="s">
        <v>1433</v>
      </c>
      <c r="I169" s="160" t="s">
        <v>1395</v>
      </c>
      <c r="J169" s="160">
        <v>120</v>
      </c>
      <c r="K169" s="204"/>
    </row>
    <row r="170" spans="2:11" customFormat="1" ht="15" customHeight="1">
      <c r="B170" s="183"/>
      <c r="C170" s="160" t="s">
        <v>1442</v>
      </c>
      <c r="D170" s="160"/>
      <c r="E170" s="160"/>
      <c r="F170" s="181" t="s">
        <v>1393</v>
      </c>
      <c r="G170" s="160"/>
      <c r="H170" s="160" t="s">
        <v>1443</v>
      </c>
      <c r="I170" s="160" t="s">
        <v>1395</v>
      </c>
      <c r="J170" s="160" t="s">
        <v>1444</v>
      </c>
      <c r="K170" s="204"/>
    </row>
    <row r="171" spans="2:11" customFormat="1" ht="15" customHeight="1">
      <c r="B171" s="183"/>
      <c r="C171" s="160" t="s">
        <v>1341</v>
      </c>
      <c r="D171" s="160"/>
      <c r="E171" s="160"/>
      <c r="F171" s="181" t="s">
        <v>1393</v>
      </c>
      <c r="G171" s="160"/>
      <c r="H171" s="160" t="s">
        <v>1460</v>
      </c>
      <c r="I171" s="160" t="s">
        <v>1395</v>
      </c>
      <c r="J171" s="160" t="s">
        <v>1444</v>
      </c>
      <c r="K171" s="204"/>
    </row>
    <row r="172" spans="2:11" customFormat="1" ht="15" customHeight="1">
      <c r="B172" s="183"/>
      <c r="C172" s="160" t="s">
        <v>1398</v>
      </c>
      <c r="D172" s="160"/>
      <c r="E172" s="160"/>
      <c r="F172" s="181" t="s">
        <v>1399</v>
      </c>
      <c r="G172" s="160"/>
      <c r="H172" s="160" t="s">
        <v>1460</v>
      </c>
      <c r="I172" s="160" t="s">
        <v>1395</v>
      </c>
      <c r="J172" s="160">
        <v>50</v>
      </c>
      <c r="K172" s="204"/>
    </row>
    <row r="173" spans="2:11" customFormat="1" ht="15" customHeight="1">
      <c r="B173" s="183"/>
      <c r="C173" s="160" t="s">
        <v>1401</v>
      </c>
      <c r="D173" s="160"/>
      <c r="E173" s="160"/>
      <c r="F173" s="181" t="s">
        <v>1393</v>
      </c>
      <c r="G173" s="160"/>
      <c r="H173" s="160" t="s">
        <v>1460</v>
      </c>
      <c r="I173" s="160" t="s">
        <v>1403</v>
      </c>
      <c r="J173" s="160"/>
      <c r="K173" s="204"/>
    </row>
    <row r="174" spans="2:11" customFormat="1" ht="15" customHeight="1">
      <c r="B174" s="183"/>
      <c r="C174" s="160" t="s">
        <v>1412</v>
      </c>
      <c r="D174" s="160"/>
      <c r="E174" s="160"/>
      <c r="F174" s="181" t="s">
        <v>1399</v>
      </c>
      <c r="G174" s="160"/>
      <c r="H174" s="160" t="s">
        <v>1460</v>
      </c>
      <c r="I174" s="160" t="s">
        <v>1395</v>
      </c>
      <c r="J174" s="160">
        <v>50</v>
      </c>
      <c r="K174" s="204"/>
    </row>
    <row r="175" spans="2:11" customFormat="1" ht="15" customHeight="1">
      <c r="B175" s="183"/>
      <c r="C175" s="160" t="s">
        <v>1420</v>
      </c>
      <c r="D175" s="160"/>
      <c r="E175" s="160"/>
      <c r="F175" s="181" t="s">
        <v>1399</v>
      </c>
      <c r="G175" s="160"/>
      <c r="H175" s="160" t="s">
        <v>1460</v>
      </c>
      <c r="I175" s="160" t="s">
        <v>1395</v>
      </c>
      <c r="J175" s="160">
        <v>50</v>
      </c>
      <c r="K175" s="204"/>
    </row>
    <row r="176" spans="2:11" customFormat="1" ht="15" customHeight="1">
      <c r="B176" s="183"/>
      <c r="C176" s="160" t="s">
        <v>1418</v>
      </c>
      <c r="D176" s="160"/>
      <c r="E176" s="160"/>
      <c r="F176" s="181" t="s">
        <v>1399</v>
      </c>
      <c r="G176" s="160"/>
      <c r="H176" s="160" t="s">
        <v>1460</v>
      </c>
      <c r="I176" s="160" t="s">
        <v>1395</v>
      </c>
      <c r="J176" s="160">
        <v>50</v>
      </c>
      <c r="K176" s="204"/>
    </row>
    <row r="177" spans="2:11" customFormat="1" ht="15" customHeight="1">
      <c r="B177" s="183"/>
      <c r="C177" s="160" t="s">
        <v>128</v>
      </c>
      <c r="D177" s="160"/>
      <c r="E177" s="160"/>
      <c r="F177" s="181" t="s">
        <v>1393</v>
      </c>
      <c r="G177" s="160"/>
      <c r="H177" s="160" t="s">
        <v>1461</v>
      </c>
      <c r="I177" s="160" t="s">
        <v>1462</v>
      </c>
      <c r="J177" s="160"/>
      <c r="K177" s="204"/>
    </row>
    <row r="178" spans="2:11" customFormat="1" ht="15" customHeight="1">
      <c r="B178" s="183"/>
      <c r="C178" s="160" t="s">
        <v>54</v>
      </c>
      <c r="D178" s="160"/>
      <c r="E178" s="160"/>
      <c r="F178" s="181" t="s">
        <v>1393</v>
      </c>
      <c r="G178" s="160"/>
      <c r="H178" s="160" t="s">
        <v>1463</v>
      </c>
      <c r="I178" s="160" t="s">
        <v>1464</v>
      </c>
      <c r="J178" s="160">
        <v>1</v>
      </c>
      <c r="K178" s="204"/>
    </row>
    <row r="179" spans="2:11" customFormat="1" ht="15" customHeight="1">
      <c r="B179" s="183"/>
      <c r="C179" s="160" t="s">
        <v>50</v>
      </c>
      <c r="D179" s="160"/>
      <c r="E179" s="160"/>
      <c r="F179" s="181" t="s">
        <v>1393</v>
      </c>
      <c r="G179" s="160"/>
      <c r="H179" s="160" t="s">
        <v>1465</v>
      </c>
      <c r="I179" s="160" t="s">
        <v>1395</v>
      </c>
      <c r="J179" s="160">
        <v>20</v>
      </c>
      <c r="K179" s="204"/>
    </row>
    <row r="180" spans="2:11" customFormat="1" ht="15" customHeight="1">
      <c r="B180" s="183"/>
      <c r="C180" s="160" t="s">
        <v>51</v>
      </c>
      <c r="D180" s="160"/>
      <c r="E180" s="160"/>
      <c r="F180" s="181" t="s">
        <v>1393</v>
      </c>
      <c r="G180" s="160"/>
      <c r="H180" s="160" t="s">
        <v>1466</v>
      </c>
      <c r="I180" s="160" t="s">
        <v>1395</v>
      </c>
      <c r="J180" s="160">
        <v>255</v>
      </c>
      <c r="K180" s="204"/>
    </row>
    <row r="181" spans="2:11" customFormat="1" ht="15" customHeight="1">
      <c r="B181" s="183"/>
      <c r="C181" s="160" t="s">
        <v>129</v>
      </c>
      <c r="D181" s="160"/>
      <c r="E181" s="160"/>
      <c r="F181" s="181" t="s">
        <v>1393</v>
      </c>
      <c r="G181" s="160"/>
      <c r="H181" s="160" t="s">
        <v>1357</v>
      </c>
      <c r="I181" s="160" t="s">
        <v>1395</v>
      </c>
      <c r="J181" s="160">
        <v>10</v>
      </c>
      <c r="K181" s="204"/>
    </row>
    <row r="182" spans="2:11" customFormat="1" ht="15" customHeight="1">
      <c r="B182" s="183"/>
      <c r="C182" s="160" t="s">
        <v>130</v>
      </c>
      <c r="D182" s="160"/>
      <c r="E182" s="160"/>
      <c r="F182" s="181" t="s">
        <v>1393</v>
      </c>
      <c r="G182" s="160"/>
      <c r="H182" s="160" t="s">
        <v>1467</v>
      </c>
      <c r="I182" s="160" t="s">
        <v>1428</v>
      </c>
      <c r="J182" s="160"/>
      <c r="K182" s="204"/>
    </row>
    <row r="183" spans="2:11" customFormat="1" ht="15" customHeight="1">
      <c r="B183" s="183"/>
      <c r="C183" s="160" t="s">
        <v>1468</v>
      </c>
      <c r="D183" s="160"/>
      <c r="E183" s="160"/>
      <c r="F183" s="181" t="s">
        <v>1393</v>
      </c>
      <c r="G183" s="160"/>
      <c r="H183" s="160" t="s">
        <v>1469</v>
      </c>
      <c r="I183" s="160" t="s">
        <v>1428</v>
      </c>
      <c r="J183" s="160"/>
      <c r="K183" s="204"/>
    </row>
    <row r="184" spans="2:11" customFormat="1" ht="15" customHeight="1">
      <c r="B184" s="183"/>
      <c r="C184" s="160" t="s">
        <v>1457</v>
      </c>
      <c r="D184" s="160"/>
      <c r="E184" s="160"/>
      <c r="F184" s="181" t="s">
        <v>1393</v>
      </c>
      <c r="G184" s="160"/>
      <c r="H184" s="160" t="s">
        <v>1470</v>
      </c>
      <c r="I184" s="160" t="s">
        <v>1428</v>
      </c>
      <c r="J184" s="160"/>
      <c r="K184" s="204"/>
    </row>
    <row r="185" spans="2:11" customFormat="1" ht="15" customHeight="1">
      <c r="B185" s="183"/>
      <c r="C185" s="160" t="s">
        <v>132</v>
      </c>
      <c r="D185" s="160"/>
      <c r="E185" s="160"/>
      <c r="F185" s="181" t="s">
        <v>1399</v>
      </c>
      <c r="G185" s="160"/>
      <c r="H185" s="160" t="s">
        <v>1471</v>
      </c>
      <c r="I185" s="160" t="s">
        <v>1395</v>
      </c>
      <c r="J185" s="160">
        <v>50</v>
      </c>
      <c r="K185" s="204"/>
    </row>
    <row r="186" spans="2:11" customFormat="1" ht="15" customHeight="1">
      <c r="B186" s="183"/>
      <c r="C186" s="160" t="s">
        <v>1472</v>
      </c>
      <c r="D186" s="160"/>
      <c r="E186" s="160"/>
      <c r="F186" s="181" t="s">
        <v>1399</v>
      </c>
      <c r="G186" s="160"/>
      <c r="H186" s="160" t="s">
        <v>1473</v>
      </c>
      <c r="I186" s="160" t="s">
        <v>1474</v>
      </c>
      <c r="J186" s="160"/>
      <c r="K186" s="204"/>
    </row>
    <row r="187" spans="2:11" customFormat="1" ht="15" customHeight="1">
      <c r="B187" s="183"/>
      <c r="C187" s="160" t="s">
        <v>1475</v>
      </c>
      <c r="D187" s="160"/>
      <c r="E187" s="160"/>
      <c r="F187" s="181" t="s">
        <v>1399</v>
      </c>
      <c r="G187" s="160"/>
      <c r="H187" s="160" t="s">
        <v>1476</v>
      </c>
      <c r="I187" s="160" t="s">
        <v>1474</v>
      </c>
      <c r="J187" s="160"/>
      <c r="K187" s="204"/>
    </row>
    <row r="188" spans="2:11" customFormat="1" ht="15" customHeight="1">
      <c r="B188" s="183"/>
      <c r="C188" s="160" t="s">
        <v>1477</v>
      </c>
      <c r="D188" s="160"/>
      <c r="E188" s="160"/>
      <c r="F188" s="181" t="s">
        <v>1399</v>
      </c>
      <c r="G188" s="160"/>
      <c r="H188" s="160" t="s">
        <v>1478</v>
      </c>
      <c r="I188" s="160" t="s">
        <v>1474</v>
      </c>
      <c r="J188" s="160"/>
      <c r="K188" s="204"/>
    </row>
    <row r="189" spans="2:11" customFormat="1" ht="15" customHeight="1">
      <c r="B189" s="183"/>
      <c r="C189" s="217" t="s">
        <v>1479</v>
      </c>
      <c r="D189" s="160"/>
      <c r="E189" s="160"/>
      <c r="F189" s="181" t="s">
        <v>1399</v>
      </c>
      <c r="G189" s="160"/>
      <c r="H189" s="160" t="s">
        <v>1480</v>
      </c>
      <c r="I189" s="160" t="s">
        <v>1481</v>
      </c>
      <c r="J189" s="218" t="s">
        <v>1482</v>
      </c>
      <c r="K189" s="204"/>
    </row>
    <row r="190" spans="2:11" customFormat="1" ht="15" customHeight="1">
      <c r="B190" s="219"/>
      <c r="C190" s="220" t="s">
        <v>1483</v>
      </c>
      <c r="D190" s="221"/>
      <c r="E190" s="221"/>
      <c r="F190" s="222" t="s">
        <v>1399</v>
      </c>
      <c r="G190" s="221"/>
      <c r="H190" s="221" t="s">
        <v>1484</v>
      </c>
      <c r="I190" s="221" t="s">
        <v>1481</v>
      </c>
      <c r="J190" s="223" t="s">
        <v>1482</v>
      </c>
      <c r="K190" s="224"/>
    </row>
    <row r="191" spans="2:11" customFormat="1" ht="15" customHeight="1">
      <c r="B191" s="183"/>
      <c r="C191" s="217" t="s">
        <v>39</v>
      </c>
      <c r="D191" s="160"/>
      <c r="E191" s="160"/>
      <c r="F191" s="181" t="s">
        <v>1393</v>
      </c>
      <c r="G191" s="160"/>
      <c r="H191" s="157" t="s">
        <v>1485</v>
      </c>
      <c r="I191" s="160" t="s">
        <v>1486</v>
      </c>
      <c r="J191" s="160"/>
      <c r="K191" s="204"/>
    </row>
    <row r="192" spans="2:11" customFormat="1" ht="15" customHeight="1">
      <c r="B192" s="183"/>
      <c r="C192" s="217" t="s">
        <v>1487</v>
      </c>
      <c r="D192" s="160"/>
      <c r="E192" s="160"/>
      <c r="F192" s="181" t="s">
        <v>1393</v>
      </c>
      <c r="G192" s="160"/>
      <c r="H192" s="160" t="s">
        <v>1488</v>
      </c>
      <c r="I192" s="160" t="s">
        <v>1428</v>
      </c>
      <c r="J192" s="160"/>
      <c r="K192" s="204"/>
    </row>
    <row r="193" spans="2:11" customFormat="1" ht="15" customHeight="1">
      <c r="B193" s="183"/>
      <c r="C193" s="217" t="s">
        <v>1489</v>
      </c>
      <c r="D193" s="160"/>
      <c r="E193" s="160"/>
      <c r="F193" s="181" t="s">
        <v>1393</v>
      </c>
      <c r="G193" s="160"/>
      <c r="H193" s="160" t="s">
        <v>1490</v>
      </c>
      <c r="I193" s="160" t="s">
        <v>1428</v>
      </c>
      <c r="J193" s="160"/>
      <c r="K193" s="204"/>
    </row>
    <row r="194" spans="2:11" customFormat="1" ht="15" customHeight="1">
      <c r="B194" s="183"/>
      <c r="C194" s="217" t="s">
        <v>1491</v>
      </c>
      <c r="D194" s="160"/>
      <c r="E194" s="160"/>
      <c r="F194" s="181" t="s">
        <v>1399</v>
      </c>
      <c r="G194" s="160"/>
      <c r="H194" s="160" t="s">
        <v>1492</v>
      </c>
      <c r="I194" s="160" t="s">
        <v>1428</v>
      </c>
      <c r="J194" s="160"/>
      <c r="K194" s="204"/>
    </row>
    <row r="195" spans="2:11" customFormat="1" ht="15" customHeight="1">
      <c r="B195" s="210"/>
      <c r="C195" s="225"/>
      <c r="D195" s="190"/>
      <c r="E195" s="190"/>
      <c r="F195" s="190"/>
      <c r="G195" s="190"/>
      <c r="H195" s="190"/>
      <c r="I195" s="190"/>
      <c r="J195" s="190"/>
      <c r="K195" s="211"/>
    </row>
    <row r="196" spans="2:11" customFormat="1" ht="18.75" customHeight="1">
      <c r="B196" s="192"/>
      <c r="C196" s="202"/>
      <c r="D196" s="202"/>
      <c r="E196" s="202"/>
      <c r="F196" s="212"/>
      <c r="G196" s="202"/>
      <c r="H196" s="202"/>
      <c r="I196" s="202"/>
      <c r="J196" s="202"/>
      <c r="K196" s="192"/>
    </row>
    <row r="197" spans="2:11" customFormat="1" ht="18.75" customHeight="1">
      <c r="B197" s="192"/>
      <c r="C197" s="202"/>
      <c r="D197" s="202"/>
      <c r="E197" s="202"/>
      <c r="F197" s="212"/>
      <c r="G197" s="202"/>
      <c r="H197" s="202"/>
      <c r="I197" s="202"/>
      <c r="J197" s="202"/>
      <c r="K197" s="192"/>
    </row>
    <row r="198" spans="2:11" customFormat="1" ht="18.75" customHeight="1"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</row>
    <row r="199" spans="2:11" customFormat="1" ht="13.5">
      <c r="B199" s="149"/>
      <c r="C199" s="150"/>
      <c r="D199" s="150"/>
      <c r="E199" s="150"/>
      <c r="F199" s="150"/>
      <c r="G199" s="150"/>
      <c r="H199" s="150"/>
      <c r="I199" s="150"/>
      <c r="J199" s="150"/>
      <c r="K199" s="151"/>
    </row>
    <row r="200" spans="2:11" customFormat="1" ht="21">
      <c r="B200" s="152"/>
      <c r="C200" s="276" t="s">
        <v>1493</v>
      </c>
      <c r="D200" s="276"/>
      <c r="E200" s="276"/>
      <c r="F200" s="276"/>
      <c r="G200" s="276"/>
      <c r="H200" s="276"/>
      <c r="I200" s="276"/>
      <c r="J200" s="276"/>
      <c r="K200" s="153"/>
    </row>
    <row r="201" spans="2:11" customFormat="1" ht="25.5" customHeight="1">
      <c r="B201" s="152"/>
      <c r="C201" s="226" t="s">
        <v>1494</v>
      </c>
      <c r="D201" s="226"/>
      <c r="E201" s="226"/>
      <c r="F201" s="226" t="s">
        <v>1495</v>
      </c>
      <c r="G201" s="227"/>
      <c r="H201" s="279" t="s">
        <v>1496</v>
      </c>
      <c r="I201" s="279"/>
      <c r="J201" s="279"/>
      <c r="K201" s="153"/>
    </row>
    <row r="202" spans="2:11" customFormat="1" ht="5.25" customHeight="1">
      <c r="B202" s="183"/>
      <c r="C202" s="178"/>
      <c r="D202" s="178"/>
      <c r="E202" s="178"/>
      <c r="F202" s="178"/>
      <c r="G202" s="202"/>
      <c r="H202" s="178"/>
      <c r="I202" s="178"/>
      <c r="J202" s="178"/>
      <c r="K202" s="204"/>
    </row>
    <row r="203" spans="2:11" customFormat="1" ht="15" customHeight="1">
      <c r="B203" s="183"/>
      <c r="C203" s="160" t="s">
        <v>1486</v>
      </c>
      <c r="D203" s="160"/>
      <c r="E203" s="160"/>
      <c r="F203" s="181" t="s">
        <v>40</v>
      </c>
      <c r="G203" s="160"/>
      <c r="H203" s="280" t="s">
        <v>1497</v>
      </c>
      <c r="I203" s="280"/>
      <c r="J203" s="280"/>
      <c r="K203" s="204"/>
    </row>
    <row r="204" spans="2:11" customFormat="1" ht="15" customHeight="1">
      <c r="B204" s="183"/>
      <c r="C204" s="160"/>
      <c r="D204" s="160"/>
      <c r="E204" s="160"/>
      <c r="F204" s="181" t="s">
        <v>41</v>
      </c>
      <c r="G204" s="160"/>
      <c r="H204" s="280" t="s">
        <v>1498</v>
      </c>
      <c r="I204" s="280"/>
      <c r="J204" s="280"/>
      <c r="K204" s="204"/>
    </row>
    <row r="205" spans="2:11" customFormat="1" ht="15" customHeight="1">
      <c r="B205" s="183"/>
      <c r="C205" s="160"/>
      <c r="D205" s="160"/>
      <c r="E205" s="160"/>
      <c r="F205" s="181" t="s">
        <v>44</v>
      </c>
      <c r="G205" s="160"/>
      <c r="H205" s="280" t="s">
        <v>1499</v>
      </c>
      <c r="I205" s="280"/>
      <c r="J205" s="280"/>
      <c r="K205" s="204"/>
    </row>
    <row r="206" spans="2:11" customFormat="1" ht="15" customHeight="1">
      <c r="B206" s="183"/>
      <c r="C206" s="160"/>
      <c r="D206" s="160"/>
      <c r="E206" s="160"/>
      <c r="F206" s="181" t="s">
        <v>42</v>
      </c>
      <c r="G206" s="160"/>
      <c r="H206" s="280" t="s">
        <v>1500</v>
      </c>
      <c r="I206" s="280"/>
      <c r="J206" s="280"/>
      <c r="K206" s="204"/>
    </row>
    <row r="207" spans="2:11" customFormat="1" ht="15" customHeight="1">
      <c r="B207" s="183"/>
      <c r="C207" s="160"/>
      <c r="D207" s="160"/>
      <c r="E207" s="160"/>
      <c r="F207" s="181" t="s">
        <v>43</v>
      </c>
      <c r="G207" s="160"/>
      <c r="H207" s="280" t="s">
        <v>1501</v>
      </c>
      <c r="I207" s="280"/>
      <c r="J207" s="280"/>
      <c r="K207" s="204"/>
    </row>
    <row r="208" spans="2:11" customFormat="1" ht="15" customHeight="1">
      <c r="B208" s="183"/>
      <c r="C208" s="160"/>
      <c r="D208" s="160"/>
      <c r="E208" s="160"/>
      <c r="F208" s="181"/>
      <c r="G208" s="160"/>
      <c r="H208" s="160"/>
      <c r="I208" s="160"/>
      <c r="J208" s="160"/>
      <c r="K208" s="204"/>
    </row>
    <row r="209" spans="2:11" customFormat="1" ht="15" customHeight="1">
      <c r="B209" s="183"/>
      <c r="C209" s="160" t="s">
        <v>1440</v>
      </c>
      <c r="D209" s="160"/>
      <c r="E209" s="160"/>
      <c r="F209" s="181" t="s">
        <v>76</v>
      </c>
      <c r="G209" s="160"/>
      <c r="H209" s="280" t="s">
        <v>1502</v>
      </c>
      <c r="I209" s="280"/>
      <c r="J209" s="280"/>
      <c r="K209" s="204"/>
    </row>
    <row r="210" spans="2:11" customFormat="1" ht="15" customHeight="1">
      <c r="B210" s="183"/>
      <c r="C210" s="160"/>
      <c r="D210" s="160"/>
      <c r="E210" s="160"/>
      <c r="F210" s="181" t="s">
        <v>1336</v>
      </c>
      <c r="G210" s="160"/>
      <c r="H210" s="280" t="s">
        <v>1337</v>
      </c>
      <c r="I210" s="280"/>
      <c r="J210" s="280"/>
      <c r="K210" s="204"/>
    </row>
    <row r="211" spans="2:11" customFormat="1" ht="15" customHeight="1">
      <c r="B211" s="183"/>
      <c r="C211" s="160"/>
      <c r="D211" s="160"/>
      <c r="E211" s="160"/>
      <c r="F211" s="181" t="s">
        <v>1334</v>
      </c>
      <c r="G211" s="160"/>
      <c r="H211" s="280" t="s">
        <v>1503</v>
      </c>
      <c r="I211" s="280"/>
      <c r="J211" s="280"/>
      <c r="K211" s="204"/>
    </row>
    <row r="212" spans="2:11" customFormat="1" ht="15" customHeight="1">
      <c r="B212" s="228"/>
      <c r="C212" s="160"/>
      <c r="D212" s="160"/>
      <c r="E212" s="160"/>
      <c r="F212" s="181" t="s">
        <v>111</v>
      </c>
      <c r="G212" s="217"/>
      <c r="H212" s="281" t="s">
        <v>1338</v>
      </c>
      <c r="I212" s="281"/>
      <c r="J212" s="281"/>
      <c r="K212" s="229"/>
    </row>
    <row r="213" spans="2:11" customFormat="1" ht="15" customHeight="1">
      <c r="B213" s="228"/>
      <c r="C213" s="160"/>
      <c r="D213" s="160"/>
      <c r="E213" s="160"/>
      <c r="F213" s="181" t="s">
        <v>1339</v>
      </c>
      <c r="G213" s="217"/>
      <c r="H213" s="281" t="s">
        <v>1504</v>
      </c>
      <c r="I213" s="281"/>
      <c r="J213" s="281"/>
      <c r="K213" s="229"/>
    </row>
    <row r="214" spans="2:11" customFormat="1" ht="15" customHeight="1">
      <c r="B214" s="228"/>
      <c r="C214" s="160"/>
      <c r="D214" s="160"/>
      <c r="E214" s="160"/>
      <c r="F214" s="181"/>
      <c r="G214" s="217"/>
      <c r="H214" s="208"/>
      <c r="I214" s="208"/>
      <c r="J214" s="208"/>
      <c r="K214" s="229"/>
    </row>
    <row r="215" spans="2:11" customFormat="1" ht="15" customHeight="1">
      <c r="B215" s="228"/>
      <c r="C215" s="160" t="s">
        <v>1464</v>
      </c>
      <c r="D215" s="160"/>
      <c r="E215" s="160"/>
      <c r="F215" s="181">
        <v>1</v>
      </c>
      <c r="G215" s="217"/>
      <c r="H215" s="281" t="s">
        <v>1505</v>
      </c>
      <c r="I215" s="281"/>
      <c r="J215" s="281"/>
      <c r="K215" s="229"/>
    </row>
    <row r="216" spans="2:11" customFormat="1" ht="15" customHeight="1">
      <c r="B216" s="228"/>
      <c r="C216" s="160"/>
      <c r="D216" s="160"/>
      <c r="E216" s="160"/>
      <c r="F216" s="181">
        <v>2</v>
      </c>
      <c r="G216" s="217"/>
      <c r="H216" s="281" t="s">
        <v>1506</v>
      </c>
      <c r="I216" s="281"/>
      <c r="J216" s="281"/>
      <c r="K216" s="229"/>
    </row>
    <row r="217" spans="2:11" customFormat="1" ht="15" customHeight="1">
      <c r="B217" s="228"/>
      <c r="C217" s="160"/>
      <c r="D217" s="160"/>
      <c r="E217" s="160"/>
      <c r="F217" s="181">
        <v>3</v>
      </c>
      <c r="G217" s="217"/>
      <c r="H217" s="281" t="s">
        <v>1507</v>
      </c>
      <c r="I217" s="281"/>
      <c r="J217" s="281"/>
      <c r="K217" s="229"/>
    </row>
    <row r="218" spans="2:11" customFormat="1" ht="15" customHeight="1">
      <c r="B218" s="228"/>
      <c r="C218" s="160"/>
      <c r="D218" s="160"/>
      <c r="E218" s="160"/>
      <c r="F218" s="181">
        <v>4</v>
      </c>
      <c r="G218" s="217"/>
      <c r="H218" s="281" t="s">
        <v>1508</v>
      </c>
      <c r="I218" s="281"/>
      <c r="J218" s="281"/>
      <c r="K218" s="229"/>
    </row>
    <row r="219" spans="2:11" customFormat="1" ht="12.75" customHeight="1">
      <c r="B219" s="230"/>
      <c r="C219" s="231"/>
      <c r="D219" s="231"/>
      <c r="E219" s="231"/>
      <c r="F219" s="231"/>
      <c r="G219" s="231"/>
      <c r="H219" s="231"/>
      <c r="I219" s="231"/>
      <c r="J219" s="231"/>
      <c r="K219" s="23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01.1 - Sdělovací a zab...</vt:lpstr>
      <vt:lpstr>SO 01.2 - Přeložky a ochr...</vt:lpstr>
      <vt:lpstr>SO 02 - Železniční svršek A</vt:lpstr>
      <vt:lpstr>SO 03 - Železniční spodek A</vt:lpstr>
      <vt:lpstr>SO 04 - Nástupiště A</vt:lpstr>
      <vt:lpstr>SO 05 - Železniční svršek B</vt:lpstr>
      <vt:lpstr>SO 06 - Železniční spodek B</vt:lpstr>
      <vt:lpstr>SO 07 - Nástupiště B</vt:lpstr>
      <vt:lpstr>SO 08 - Železniční svršek C</vt:lpstr>
      <vt:lpstr>SO 09 - Železniční spodek C</vt:lpstr>
      <vt:lpstr>SO 10 - Nástupiště C</vt:lpstr>
      <vt:lpstr>SO 98-98 - VON</vt:lpstr>
      <vt:lpstr>SO 99-99 - Materiál Objen...</vt:lpstr>
      <vt:lpstr>Pokyny pro vyplnění</vt:lpstr>
      <vt:lpstr>'Rekapitulace stavby'!Názvy_tisku</vt:lpstr>
      <vt:lpstr>'SO 01.1 - Sdělovací a zab...'!Názvy_tisku</vt:lpstr>
      <vt:lpstr>'SO 01.2 - Přeložky a ochr...'!Názvy_tisku</vt:lpstr>
      <vt:lpstr>'SO 02 - Železniční svršek A'!Názvy_tisku</vt:lpstr>
      <vt:lpstr>'SO 03 - Železniční spodek A'!Názvy_tisku</vt:lpstr>
      <vt:lpstr>'SO 04 - Nástupiště A'!Názvy_tisku</vt:lpstr>
      <vt:lpstr>'SO 05 - Železniční svršek B'!Názvy_tisku</vt:lpstr>
      <vt:lpstr>'SO 06 - Železniční spodek B'!Názvy_tisku</vt:lpstr>
      <vt:lpstr>'SO 07 - Nástupiště B'!Názvy_tisku</vt:lpstr>
      <vt:lpstr>'SO 08 - Železniční svršek C'!Názvy_tisku</vt:lpstr>
      <vt:lpstr>'SO 09 - Železniční spodek C'!Názvy_tisku</vt:lpstr>
      <vt:lpstr>'SO 10 - Nástupiště C'!Názvy_tisku</vt:lpstr>
      <vt:lpstr>'SO 98-98 - VON'!Názvy_tisku</vt:lpstr>
      <vt:lpstr>'SO 99-99 - Materiál Objen...'!Názvy_tisku</vt:lpstr>
      <vt:lpstr>'Pokyny pro vyplnění'!Oblast_tisku</vt:lpstr>
      <vt:lpstr>'Rekapitulace stavby'!Oblast_tisku</vt:lpstr>
      <vt:lpstr>'SO 01.1 - Sdělovací a zab...'!Oblast_tisku</vt:lpstr>
      <vt:lpstr>'SO 01.2 - Přeložky a ochr...'!Oblast_tisku</vt:lpstr>
      <vt:lpstr>'SO 02 - Železniční svršek A'!Oblast_tisku</vt:lpstr>
      <vt:lpstr>'SO 03 - Železniční spodek A'!Oblast_tisku</vt:lpstr>
      <vt:lpstr>'SO 04 - Nástupiště A'!Oblast_tisku</vt:lpstr>
      <vt:lpstr>'SO 05 - Železniční svršek B'!Oblast_tisku</vt:lpstr>
      <vt:lpstr>'SO 06 - Železniční spodek B'!Oblast_tisku</vt:lpstr>
      <vt:lpstr>'SO 07 - Nástupiště B'!Oblast_tisku</vt:lpstr>
      <vt:lpstr>'SO 08 - Železniční svršek C'!Oblast_tisku</vt:lpstr>
      <vt:lpstr>'SO 09 - Železniční spodek C'!Oblast_tisku</vt:lpstr>
      <vt:lpstr>'SO 10 - Nástupiště C'!Oblast_tisku</vt:lpstr>
      <vt:lpstr>'SO 98-98 - VON'!Oblast_tisku</vt:lpstr>
      <vt:lpstr>'SO 99-99 - Materiál Objen...'!Oblast_tisku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Desenský Jiří, DiS.</dc:creator>
  <cp:lastModifiedBy>Desenský Jiří, DiS.</cp:lastModifiedBy>
  <dcterms:created xsi:type="dcterms:W3CDTF">2024-10-22T11:44:47Z</dcterms:created>
  <dcterms:modified xsi:type="dcterms:W3CDTF">2024-10-23T05:42:43Z</dcterms:modified>
</cp:coreProperties>
</file>