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01 -  Objekt A+B" sheetId="2" r:id="rId2"/>
    <sheet name="02 -  Objekt D+E" sheetId="3" r:id="rId3"/>
    <sheet name="03 -  VRN" sheetId="4" r:id="rId4"/>
    <sheet name="Pokyny pro vyplnění" sheetId="5" r:id="rId5"/>
  </sheets>
  <definedNames>
    <definedName name="_xlnm.Print_Area" localSheetId="0">'Rekapitulace zakázky'!$D$4:$AO$33,'Rekapitulace zakázky'!$C$39:$AQ$55</definedName>
    <definedName name="_xlnm.Print_Titles" localSheetId="0">'Rekapitulace zakázky'!$49:$49</definedName>
    <definedName name="_xlnm._FilterDatabase" localSheetId="1" hidden="1">'01 -  Objekt A+B'!$C$85:$K$124</definedName>
    <definedName name="_xlnm.Print_Area" localSheetId="1">'01 -  Objekt A+B'!$C$4:$J$36,'01 -  Objekt A+B'!$C$42:$J$67,'01 -  Objekt A+B'!$C$73:$K$124</definedName>
    <definedName name="_xlnm.Print_Titles" localSheetId="1">'01 -  Objekt A+B'!$85:$85</definedName>
    <definedName name="_xlnm._FilterDatabase" localSheetId="2" hidden="1">'02 -  Objekt D+E'!$C$88:$K$140</definedName>
    <definedName name="_xlnm.Print_Area" localSheetId="2">'02 -  Objekt D+E'!$C$4:$J$36,'02 -  Objekt D+E'!$C$42:$J$70,'02 -  Objekt D+E'!$C$76:$K$140</definedName>
    <definedName name="_xlnm.Print_Titles" localSheetId="2">'02 -  Objekt D+E'!$88:$88</definedName>
    <definedName name="_xlnm._FilterDatabase" localSheetId="3" hidden="1">'03 -  VRN'!$C$79:$K$87</definedName>
    <definedName name="_xlnm.Print_Area" localSheetId="3">'03 -  VRN'!$C$4:$J$36,'03 -  VRN'!$C$42:$J$61,'03 -  VRN'!$C$67:$K$87</definedName>
    <definedName name="_xlnm.Print_Titles" localSheetId="3">'03 -  VRN'!$79:$79</definedName>
  </definedNames>
  <calcPr/>
</workbook>
</file>

<file path=xl/calcChain.xml><?xml version="1.0" encoding="utf-8"?>
<calcChain xmlns="http://schemas.openxmlformats.org/spreadsheetml/2006/main">
  <c i="1" r="AY54"/>
  <c r="AX54"/>
  <c i="4" r="BI87"/>
  <c r="BH87"/>
  <c r="BG87"/>
  <c r="BF87"/>
  <c r="T87"/>
  <c r="T86"/>
  <c r="R87"/>
  <c r="R86"/>
  <c r="P87"/>
  <c r="P86"/>
  <c r="BK87"/>
  <c r="BK86"/>
  <c r="J86"/>
  <c r="J87"/>
  <c r="BE87"/>
  <c r="J60"/>
  <c r="BI85"/>
  <c r="BH85"/>
  <c r="BG85"/>
  <c r="BF85"/>
  <c r="T85"/>
  <c r="T84"/>
  <c r="R85"/>
  <c r="R84"/>
  <c r="P85"/>
  <c r="P84"/>
  <c r="BK85"/>
  <c r="BK84"/>
  <c r="J84"/>
  <c r="J85"/>
  <c r="BE85"/>
  <c r="J59"/>
  <c r="BI83"/>
  <c r="F34"/>
  <c i="1" r="BD54"/>
  <c i="4" r="BH83"/>
  <c r="F33"/>
  <c i="1" r="BC54"/>
  <c i="4" r="BG83"/>
  <c r="F32"/>
  <c i="1" r="BB54"/>
  <c i="4" r="BF83"/>
  <c r="J31"/>
  <c i="1" r="AW54"/>
  <c i="4" r="F31"/>
  <c i="1" r="BA54"/>
  <c i="4" r="T83"/>
  <c r="T82"/>
  <c r="T81"/>
  <c r="T80"/>
  <c r="R83"/>
  <c r="R82"/>
  <c r="R81"/>
  <c r="R80"/>
  <c r="P83"/>
  <c r="P82"/>
  <c r="P81"/>
  <c r="P80"/>
  <c i="1" r="AU54"/>
  <c i="4" r="BK83"/>
  <c r="BK82"/>
  <c r="J82"/>
  <c r="BK81"/>
  <c r="J81"/>
  <c r="BK80"/>
  <c r="J80"/>
  <c r="J56"/>
  <c r="J27"/>
  <c i="1" r="AG54"/>
  <c i="4" r="J83"/>
  <c r="BE83"/>
  <c r="J30"/>
  <c i="1" r="AV54"/>
  <c i="4" r="F30"/>
  <c i="1" r="AZ54"/>
  <c i="4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3"/>
  <c r="AX53"/>
  <c i="3"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9"/>
  <c r="BI131"/>
  <c r="BH131"/>
  <c r="BG131"/>
  <c r="BF131"/>
  <c r="T131"/>
  <c r="T130"/>
  <c r="R131"/>
  <c r="R130"/>
  <c r="P131"/>
  <c r="P130"/>
  <c r="BK131"/>
  <c r="BK130"/>
  <c r="J130"/>
  <c r="J131"/>
  <c r="BE131"/>
  <c r="J68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67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6"/>
  <c r="BI112"/>
  <c r="BH112"/>
  <c r="BG112"/>
  <c r="BF112"/>
  <c r="T112"/>
  <c r="T111"/>
  <c r="R112"/>
  <c r="R111"/>
  <c r="P112"/>
  <c r="P111"/>
  <c r="BK112"/>
  <c r="BK111"/>
  <c r="J111"/>
  <c r="J112"/>
  <c r="BE112"/>
  <c r="J65"/>
  <c r="BI110"/>
  <c r="BH110"/>
  <c r="BG110"/>
  <c r="BF110"/>
  <c r="T110"/>
  <c r="T109"/>
  <c r="T108"/>
  <c r="R110"/>
  <c r="R109"/>
  <c r="R108"/>
  <c r="P110"/>
  <c r="P109"/>
  <c r="P108"/>
  <c r="BK110"/>
  <c r="BK109"/>
  <c r="J109"/>
  <c r="BK108"/>
  <c r="J108"/>
  <c r="J110"/>
  <c r="BE110"/>
  <c r="J64"/>
  <c r="J63"/>
  <c r="BI107"/>
  <c r="BH107"/>
  <c r="BG107"/>
  <c r="BF107"/>
  <c r="T107"/>
  <c r="T106"/>
  <c r="R107"/>
  <c r="R106"/>
  <c r="P107"/>
  <c r="P106"/>
  <c r="BK107"/>
  <c r="BK106"/>
  <c r="J106"/>
  <c r="J107"/>
  <c r="BE107"/>
  <c r="J62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T102"/>
  <c r="R103"/>
  <c r="R102"/>
  <c r="P103"/>
  <c r="P102"/>
  <c r="BK103"/>
  <c r="BK102"/>
  <c r="J102"/>
  <c r="J103"/>
  <c r="BE103"/>
  <c r="J61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60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T93"/>
  <c r="R94"/>
  <c r="R93"/>
  <c r="P94"/>
  <c r="P93"/>
  <c r="BK94"/>
  <c r="BK93"/>
  <c r="J93"/>
  <c r="J94"/>
  <c r="BE94"/>
  <c r="J59"/>
  <c r="BI92"/>
  <c r="F34"/>
  <c i="1" r="BD53"/>
  <c i="3" r="BH92"/>
  <c r="F33"/>
  <c i="1" r="BC53"/>
  <c i="3" r="BG92"/>
  <c r="F32"/>
  <c i="1" r="BB53"/>
  <c i="3" r="BF92"/>
  <c r="J31"/>
  <c i="1" r="AW53"/>
  <c i="3" r="F31"/>
  <c i="1" r="BA53"/>
  <c i="3" r="T92"/>
  <c r="T91"/>
  <c r="T90"/>
  <c r="T89"/>
  <c r="R92"/>
  <c r="R91"/>
  <c r="R90"/>
  <c r="R89"/>
  <c r="P92"/>
  <c r="P91"/>
  <c r="P90"/>
  <c r="P89"/>
  <c i="1" r="AU53"/>
  <c i="3" r="BK92"/>
  <c r="BK91"/>
  <c r="J91"/>
  <c r="BK90"/>
  <c r="J90"/>
  <c r="BK89"/>
  <c r="J89"/>
  <c r="J56"/>
  <c r="J27"/>
  <c i="1" r="AG53"/>
  <c i="3" r="J92"/>
  <c r="BE92"/>
  <c r="J30"/>
  <c i="1" r="AV53"/>
  <c i="3" r="F30"/>
  <c i="1" r="AZ53"/>
  <c i="3" r="J58"/>
  <c r="J57"/>
  <c r="J85"/>
  <c r="F85"/>
  <c r="F83"/>
  <c r="E81"/>
  <c r="J51"/>
  <c r="F51"/>
  <c r="F49"/>
  <c r="E47"/>
  <c r="J36"/>
  <c r="J18"/>
  <c r="E18"/>
  <c r="F86"/>
  <c r="F52"/>
  <c r="J17"/>
  <c r="J12"/>
  <c r="J83"/>
  <c r="J49"/>
  <c r="E7"/>
  <c r="E79"/>
  <c r="E45"/>
  <c i="1" r="AY52"/>
  <c r="AX52"/>
  <c i="2"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66"/>
  <c r="BI118"/>
  <c r="BH118"/>
  <c r="BG118"/>
  <c r="BF118"/>
  <c r="T118"/>
  <c r="T117"/>
  <c r="R118"/>
  <c r="R117"/>
  <c r="P118"/>
  <c r="P117"/>
  <c r="BK118"/>
  <c r="BK117"/>
  <c r="J117"/>
  <c r="J118"/>
  <c r="BE118"/>
  <c r="J65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T106"/>
  <c r="T105"/>
  <c r="R107"/>
  <c r="R106"/>
  <c r="R105"/>
  <c r="P107"/>
  <c r="P106"/>
  <c r="P105"/>
  <c r="BK107"/>
  <c r="BK106"/>
  <c r="J106"/>
  <c r="BK105"/>
  <c r="J105"/>
  <c r="J107"/>
  <c r="BE107"/>
  <c r="J64"/>
  <c r="J63"/>
  <c r="BI104"/>
  <c r="BH104"/>
  <c r="BG104"/>
  <c r="BF104"/>
  <c r="T104"/>
  <c r="T103"/>
  <c r="R104"/>
  <c r="R103"/>
  <c r="P104"/>
  <c r="P103"/>
  <c r="BK104"/>
  <c r="BK103"/>
  <c r="J103"/>
  <c r="J104"/>
  <c r="BE104"/>
  <c r="J62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1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0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T91"/>
  <c r="R92"/>
  <c r="R91"/>
  <c r="P92"/>
  <c r="P91"/>
  <c r="BK92"/>
  <c r="BK91"/>
  <c r="J91"/>
  <c r="J92"/>
  <c r="BE92"/>
  <c r="J59"/>
  <c r="BI90"/>
  <c r="BH90"/>
  <c r="BG90"/>
  <c r="BF90"/>
  <c r="T90"/>
  <c r="R90"/>
  <c r="P90"/>
  <c r="BK90"/>
  <c r="J90"/>
  <c r="BE90"/>
  <c r="BI89"/>
  <c r="F34"/>
  <c i="1" r="BD52"/>
  <c i="2" r="BH89"/>
  <c r="F33"/>
  <c i="1" r="BC52"/>
  <c i="2" r="BG89"/>
  <c r="F32"/>
  <c i="1" r="BB52"/>
  <c i="2" r="BF89"/>
  <c r="J31"/>
  <c i="1" r="AW52"/>
  <c i="2" r="F31"/>
  <c i="1" r="BA52"/>
  <c i="2" r="T89"/>
  <c r="T88"/>
  <c r="T87"/>
  <c r="T86"/>
  <c r="R89"/>
  <c r="R88"/>
  <c r="R87"/>
  <c r="R86"/>
  <c r="P89"/>
  <c r="P88"/>
  <c r="P87"/>
  <c r="P86"/>
  <c i="1" r="AU52"/>
  <c i="2" r="BK89"/>
  <c r="BK88"/>
  <c r="J88"/>
  <c r="BK87"/>
  <c r="J87"/>
  <c r="BK86"/>
  <c r="J86"/>
  <c r="J56"/>
  <c r="J27"/>
  <c i="1" r="AG52"/>
  <c i="2" r="J89"/>
  <c r="BE89"/>
  <c r="J30"/>
  <c i="1" r="AV52"/>
  <c i="2" r="F30"/>
  <c i="1" r="AZ52"/>
  <c i="2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<sst xmlns="http://schemas.openxmlformats.org/spreadsheetml/2006/main">
  <si>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</si>
  <si>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</si>
  <si>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</si>
  <si>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</si>
  <si>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</si>
  <si>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</si>
  <si>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</si>
  <si>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{61faa50d-18ef-4676-817d-ae7e72b97e38}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</si>
  <si>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</si>
  <si>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</si>
  <si>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</si>
  <si>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</si>
  <si>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</si>
  <si>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</si>
  <si>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</si>
  <si>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</si>
  <si>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</si>
  <si>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</si>
  <si>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</si>
  <si>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Most - oprava obvodového pláště – 2. etapa</t>
  </si>
  <si>
    <t>0,1</t>
  </si>
  <si>
    <t>KSO:</t>
  </si>
  <si>
    <t/>
  </si>
  <si>
    <t>CC-CZ:</t>
  </si>
  <si>
    <t>1</t>
  </si>
  <si>
    <t>Místo:</t>
  </si>
  <si>
    <t>Most ON</t>
  </si>
  <si>
    <t>Datum:</t>
  </si>
  <si>
    <t>26.9.2018</t>
  </si>
  <si>
    <t>10</t>
  </si>
  <si>
    <t>100</t>
  </si>
  <si>
    <t>Zadavatel:</t>
  </si>
  <si>
    <t>IČ:</t>
  </si>
  <si>
    <t>SŽDC s.o., Oblastní ředitelství Ústí n/L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</si>
  <si>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</si>
  <si>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</si>
  <si>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</si>
  <si>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</si>
  <si>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</si>
  <si>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</si>
  <si>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</si>
  <si>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</si>
  <si>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</si>
  <si>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</si>
  <si>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</si>
  <si>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</si>
  <si>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</si>
  <si>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</si>
  <si>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</si>
  <si>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</si>
  <si>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</si>
  <si>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</si>
  <si>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</si>
  <si>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</si>
  <si>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</si>
  <si>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</si>
  <si>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</si>
  <si>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</si>
  <si>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</si>
  <si>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</si>
  <si>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</si>
  <si>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</si>
  <si>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</si>
  <si>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</si>
  <si>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</si>
  <si>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</si>
  <si>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</si>
  <si>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</si>
  <si>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</si>
  <si>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</si>
  <si>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</si>
  <si>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</si>
  <si>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</si>
  <si>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</si>
  <si>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</si>
  <si>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</si>
  <si>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</si>
  <si>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</si>
  <si>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</si>
  <si>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</si>
  <si>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</si>
  <si>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</si>
  <si>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 Objekt A+B</t>
  </si>
  <si>
    <t>STA</t>
  </si>
  <si>
    <t>{34b1fbbb-fcb5-48ae-a3e1-73b3ae4716d4}</t>
  </si>
  <si>
    <t>2</t>
  </si>
  <si>
    <t>02</t>
  </si>
  <si>
    <t xml:space="preserve"> Objekt D+E</t>
  </si>
  <si>
    <t>{5ec96675-a691-4e07-8d4b-b930c0a1e28c}</t>
  </si>
  <si>
    <t xml:space="preserve"> VRN</t>
  </si>
  <si>
    <t>{f7e0a590-44a1-4fb5-b13a-62f8241711a6}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</si>
  <si>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</si>
  <si>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</si>
  <si>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</si>
  <si>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</si>
  <si>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</si>
  <si>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</si>
  <si>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</si>
  <si>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 xml:space="preserve">01 -  Objekt A+B</t>
  </si>
  <si>
    <t xml:space="preserve"> Most ON</t>
  </si>
  <si>
    <t>REKAPITULACE ČLENĚNÍ SOUPISU PRACÍ</t>
  </si>
  <si>
    <t>Kód dílu - Popis</t>
  </si>
  <si>
    <t>Cena celkem [CZK]</t>
  </si>
  <si>
    <t>Náklady soupisu celkem</t>
  </si>
  <si>
    <t>-1</t>
  </si>
  <si>
    <t xml:space="preserve">HSV -  Práce a dodávky HSV</t>
  </si>
  <si>
    <t xml:space="preserve">    3 -  Svislé a kompletní konstrukce</t>
  </si>
  <si>
    <t xml:space="preserve">    6 -  Úpravy povrchů, podlahy a osazování výplní</t>
  </si>
  <si>
    <t xml:space="preserve">    9 -  Ostatní konstrukce a práce, bourání</t>
  </si>
  <si>
    <t xml:space="preserve">    997 -  Přesun sutě</t>
  </si>
  <si>
    <t xml:space="preserve">    998 -  Přesun hmot</t>
  </si>
  <si>
    <t xml:space="preserve">PSV -  Práce a dodávky PSV</t>
  </si>
  <si>
    <t xml:space="preserve">    766 -  Konstrukce truhlářské</t>
  </si>
  <si>
    <t xml:space="preserve">    784 -  Dokončovací práce</t>
  </si>
  <si>
    <t xml:space="preserve">    786 -  Dokončovací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</si>
  <si>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</si>
  <si>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</si>
  <si>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</si>
  <si>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</si>
  <si>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</si>
  <si>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</si>
  <si>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</si>
  <si>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</si>
  <si>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</si>
  <si>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</si>
  <si>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</si>
  <si>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</si>
  <si>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</si>
  <si>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</si>
  <si>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</si>
  <si>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 xml:space="preserve"> Práce a dodávky HSV</t>
  </si>
  <si>
    <t>ROZPOCET</t>
  </si>
  <si>
    <t>3</t>
  </si>
  <si>
    <t xml:space="preserve"> Svislé a kompletní konstrukce</t>
  </si>
  <si>
    <t>13</t>
  </si>
  <si>
    <t>K</t>
  </si>
  <si>
    <t>310279842</t>
  </si>
  <si>
    <t>Zazdívka otvorů pl do 4 m2 ve zdivu nadzákladovém z nepálených tvárnic tl do 300 mm</t>
  </si>
  <si>
    <t>m3</t>
  </si>
  <si>
    <t>4</t>
  </si>
  <si>
    <t>-342778456</t>
  </si>
  <si>
    <t>31</t>
  </si>
  <si>
    <t>317235511</t>
  </si>
  <si>
    <t xml:space="preserve">Vyzdění prahu z cihelných příčkovek na MC </t>
  </si>
  <si>
    <t>m</t>
  </si>
  <si>
    <t>-1890662817</t>
  </si>
  <si>
    <t>6</t>
  </si>
  <si>
    <t xml:space="preserve"> Úpravy povrchů, podlahy a osazování výplní</t>
  </si>
  <si>
    <t>612142001</t>
  </si>
  <si>
    <t>Potažení vnitřních stěn sklovláknitým pletivem vtlačeným do tenkovrstvé hmoty</t>
  </si>
  <si>
    <t>m2</t>
  </si>
  <si>
    <t>-1719917651</t>
  </si>
  <si>
    <t>16</t>
  </si>
  <si>
    <t>612311131</t>
  </si>
  <si>
    <t>Potažení vnitřních stěn vápenným štukem tloušťky do 3 mm</t>
  </si>
  <si>
    <t>-1040123130</t>
  </si>
  <si>
    <t>28</t>
  </si>
  <si>
    <t>622142001</t>
  </si>
  <si>
    <t>Potažení vnějších stěn sklovláknitým pletivem vtlačeným do tenkovrstvé hmoty</t>
  </si>
  <si>
    <t>-613427483</t>
  </si>
  <si>
    <t>17</t>
  </si>
  <si>
    <t>622321111</t>
  </si>
  <si>
    <t>Vápenocementová omítka hrubá jednovrstvá zatřená vnějších stěn nanášená ručně</t>
  </si>
  <si>
    <t>-648202364</t>
  </si>
  <si>
    <t>9</t>
  </si>
  <si>
    <t xml:space="preserve"> Ostatní konstrukce a práce, bourání</t>
  </si>
  <si>
    <t>968062377</t>
  </si>
  <si>
    <t>Vybourání dřevěných rámů oken zdvojených včetně křídel pl přes 4 m2</t>
  </si>
  <si>
    <t>-50944135</t>
  </si>
  <si>
    <t>23</t>
  </si>
  <si>
    <t>968072456</t>
  </si>
  <si>
    <t>Vybourání kovových dveřních zárubní pl přes 2 m2</t>
  </si>
  <si>
    <t>-1777590865</t>
  </si>
  <si>
    <t>997</t>
  </si>
  <si>
    <t xml:space="preserve"> Přesun sutě</t>
  </si>
  <si>
    <t>11</t>
  </si>
  <si>
    <t>997006512</t>
  </si>
  <si>
    <t>Vodorovné doprava suti s naložením a složením na skládku do 1 km</t>
  </si>
  <si>
    <t>t</t>
  </si>
  <si>
    <t>1386979520</t>
  </si>
  <si>
    <t>997006519</t>
  </si>
  <si>
    <t>Příplatek k vodorovnému přemístění suti na skládku ZKD 1 km přes 1 km</t>
  </si>
  <si>
    <t>54910710</t>
  </si>
  <si>
    <t>12</t>
  </si>
  <si>
    <t>997013831</t>
  </si>
  <si>
    <t>Poplatek za uložení stavebního směsného odpadu na skládce (skládkovné)</t>
  </si>
  <si>
    <t>624433996</t>
  </si>
  <si>
    <t>998</t>
  </si>
  <si>
    <t xml:space="preserve"> Přesun hmot</t>
  </si>
  <si>
    <t>18</t>
  </si>
  <si>
    <t>998011001</t>
  </si>
  <si>
    <t>Přesun hmot pro budovy zděné v do 6 m</t>
  </si>
  <si>
    <t>-857362546</t>
  </si>
  <si>
    <t>PSV</t>
  </si>
  <si>
    <t xml:space="preserve"> Práce a dodávky PSV</t>
  </si>
  <si>
    <t>766</t>
  </si>
  <si>
    <t xml:space="preserve"> Konstrukce truhlářské</t>
  </si>
  <si>
    <t>766622123</t>
  </si>
  <si>
    <t>Montáž plastových oken plochy přes 1 m2 pevných výšky přes 2,5 m s rámem do celostěnových panelů</t>
  </si>
  <si>
    <t>-374806890</t>
  </si>
  <si>
    <t>5</t>
  </si>
  <si>
    <t>M</t>
  </si>
  <si>
    <t>O 01</t>
  </si>
  <si>
    <t>Okno plastové 118x192, pětikomorový profil, barva bílá, izolační dvojsklo, otvíravé</t>
  </si>
  <si>
    <t>kus</t>
  </si>
  <si>
    <t>32</t>
  </si>
  <si>
    <t>1233398372</t>
  </si>
  <si>
    <t>29</t>
  </si>
  <si>
    <t>766660411</t>
  </si>
  <si>
    <t>Montáž vchodových dveří 1křídlových bez nadsvětlíku do zdiva</t>
  </si>
  <si>
    <t>738156587</t>
  </si>
  <si>
    <t>30</t>
  </si>
  <si>
    <t>D 01</t>
  </si>
  <si>
    <t>Dveře jednokřídlé 80 x 215, hliníkové, barva šedá, plné</t>
  </si>
  <si>
    <t>1089703500</t>
  </si>
  <si>
    <t>766660451</t>
  </si>
  <si>
    <t>Montáž vchodových dveří 2křídlových bez nadsvětlíku do zdiva</t>
  </si>
  <si>
    <t>-924134791</t>
  </si>
  <si>
    <t>D 02</t>
  </si>
  <si>
    <t>Dveře dvoukřídlé 160, hliníkové, barva šedá, poloprosklené, dvojsklo bezpečnostní</t>
  </si>
  <si>
    <t>-873289285</t>
  </si>
  <si>
    <t>19</t>
  </si>
  <si>
    <t>D 03</t>
  </si>
  <si>
    <t>742612198</t>
  </si>
  <si>
    <t>7</t>
  </si>
  <si>
    <t>998766101</t>
  </si>
  <si>
    <t>Přesun hmot tonážní pro konstrukce truhlářské v objektech v do 6 m</t>
  </si>
  <si>
    <t>1087914714</t>
  </si>
  <si>
    <t>8</t>
  </si>
  <si>
    <t>998766181</t>
  </si>
  <si>
    <t>Příplatek k přesunu hmot tonážní 766 prováděný bez použití mechanizace</t>
  </si>
  <si>
    <t>-1620052693</t>
  </si>
  <si>
    <t>20</t>
  </si>
  <si>
    <t>998766192</t>
  </si>
  <si>
    <t>Příplatek k přesunu hmot tonážní 766 za zvětšený přesun do 100 m</t>
  </si>
  <si>
    <t>-424552753</t>
  </si>
  <si>
    <t>784</t>
  </si>
  <si>
    <t xml:space="preserve"> Dokončovací práce</t>
  </si>
  <si>
    <t>27</t>
  </si>
  <si>
    <t>784211111</t>
  </si>
  <si>
    <t xml:space="preserve">Dvojnásobné  bílé malby ze směsí za mokra velmi dobře otěruvzdorných v místnostech výšky do 3,80 m</t>
  </si>
  <si>
    <t>1662360945</t>
  </si>
  <si>
    <t>786</t>
  </si>
  <si>
    <t>78662411R</t>
  </si>
  <si>
    <t>Montáž lamelové žaluzie do oken zdvojených plastových otevíravých, sklápěcích a vyklápěcích</t>
  </si>
  <si>
    <t>140887615</t>
  </si>
  <si>
    <t>22</t>
  </si>
  <si>
    <t>O 2</t>
  </si>
  <si>
    <t>Žaluzie lamelové bílé RAL 9016 pro okno plastové 118x192</t>
  </si>
  <si>
    <t>kpl</t>
  </si>
  <si>
    <t>1225756496</t>
  </si>
  <si>
    <t>24</t>
  </si>
  <si>
    <t>998786101</t>
  </si>
  <si>
    <t>Přesun hmot tonážní pro čalounické úpravy v objektech v do 6 m</t>
  </si>
  <si>
    <t>1405988346</t>
  </si>
  <si>
    <t>25</t>
  </si>
  <si>
    <t>998786181</t>
  </si>
  <si>
    <t>Příplatek k přesunu hmot tonážní 786 prováděný bez použití mechanizace</t>
  </si>
  <si>
    <t>2057947907</t>
  </si>
  <si>
    <t>26</t>
  </si>
  <si>
    <t>998786192</t>
  </si>
  <si>
    <t>Příplatek k přesunu hmot tonážní 786 za zvětšený přesun do 100 m</t>
  </si>
  <si>
    <t>1510002050</t>
  </si>
  <si>
    <t xml:space="preserve">02 -  Objekt D+E</t>
  </si>
  <si>
    <t xml:space="preserve">    748 -  Elektromontáže</t>
  </si>
  <si>
    <t xml:space="preserve">    764 -  Konstrukce klempířské</t>
  </si>
  <si>
    <t xml:space="preserve">    767 -  Konstrukce zámečnické</t>
  </si>
  <si>
    <t>33</t>
  </si>
  <si>
    <t>-836521669</t>
  </si>
  <si>
    <t>-1474389736</t>
  </si>
  <si>
    <t>1610775607</t>
  </si>
  <si>
    <t>41</t>
  </si>
  <si>
    <t>-1397196996</t>
  </si>
  <si>
    <t>-960420829</t>
  </si>
  <si>
    <t>962081141</t>
  </si>
  <si>
    <t>Bourání příček ze skleněných tvárnic tl do 150 mm</t>
  </si>
  <si>
    <t>-173557325</t>
  </si>
  <si>
    <t>2040615079</t>
  </si>
  <si>
    <t>35</t>
  </si>
  <si>
    <t>342421354</t>
  </si>
  <si>
    <t>613888531</t>
  </si>
  <si>
    <t>-1146010907</t>
  </si>
  <si>
    <t>255130637</t>
  </si>
  <si>
    <t>-1375709064</t>
  </si>
  <si>
    <t>748</t>
  </si>
  <si>
    <t xml:space="preserve"> Elektromontáže</t>
  </si>
  <si>
    <t>39</t>
  </si>
  <si>
    <t>748132112R</t>
  </si>
  <si>
    <t>Přeložka stávajícího svítidla na novou stříšku</t>
  </si>
  <si>
    <t>-2111749175</t>
  </si>
  <si>
    <t>764</t>
  </si>
  <si>
    <t xml:space="preserve"> Konstrukce klempířské</t>
  </si>
  <si>
    <t>34</t>
  </si>
  <si>
    <t>764226441</t>
  </si>
  <si>
    <t>Oplechování parapetů rovných celoplošně lepené z Al plechu rš 150 mm</t>
  </si>
  <si>
    <t>787977883</t>
  </si>
  <si>
    <t>624032696</t>
  </si>
  <si>
    <t>-942702099</t>
  </si>
  <si>
    <t>O 02</t>
  </si>
  <si>
    <t>Okno plastové 118x192, pětikomorový profil, barva bílá, izolační dvojsklo bezpečnostní, otvíravé</t>
  </si>
  <si>
    <t>-349795884</t>
  </si>
  <si>
    <t>O 03</t>
  </si>
  <si>
    <t>Okno plastové 96x192, pětikomorový profil, barva bílá, izolační dvojsklo, otvíravé</t>
  </si>
  <si>
    <t>-1547624038</t>
  </si>
  <si>
    <t>76662212R</t>
  </si>
  <si>
    <t>Montáž hliníkových oken plochy přes 1 m2 pevných výšky přes 2,5 m s rámem do celostěnových panelů</t>
  </si>
  <si>
    <t>1779033847</t>
  </si>
  <si>
    <t>O 04</t>
  </si>
  <si>
    <t>Okno hliníkové 110x147, barva bílá, izolační dvojsklo bezpečnostní, otvíravé</t>
  </si>
  <si>
    <t>1092113565</t>
  </si>
  <si>
    <t>781362369</t>
  </si>
  <si>
    <t>D 01.1</t>
  </si>
  <si>
    <t>Dveře dvoukřídlé 160 x 215, hliníkové, barva šedá, poloprosklené, dvojsklo bezpečnostní</t>
  </si>
  <si>
    <t>-2008190546</t>
  </si>
  <si>
    <t>D 02.1</t>
  </si>
  <si>
    <t>Dveře dvoukřídlé 160 x 215, hliníkové, barva šedá, plné</t>
  </si>
  <si>
    <t>-708807628</t>
  </si>
  <si>
    <t>2009454726</t>
  </si>
  <si>
    <t>2123594720</t>
  </si>
  <si>
    <t>14</t>
  </si>
  <si>
    <t>-109702026</t>
  </si>
  <si>
    <t>767</t>
  </si>
  <si>
    <t xml:space="preserve"> Konstrukce zámečnické</t>
  </si>
  <si>
    <t>36</t>
  </si>
  <si>
    <t>767995113</t>
  </si>
  <si>
    <t>Montáž atypických zámečnických konstrukcí hmotnosti do 20 kg</t>
  </si>
  <si>
    <t>kg</t>
  </si>
  <si>
    <t>-1728867504</t>
  </si>
  <si>
    <t>37</t>
  </si>
  <si>
    <t>ST 1</t>
  </si>
  <si>
    <t>Vchodová stříška 1600 x 900 mm</t>
  </si>
  <si>
    <t>698441346</t>
  </si>
  <si>
    <t>38</t>
  </si>
  <si>
    <t>998767101</t>
  </si>
  <si>
    <t>Přesun hmot tonážní pro zámečnické konstrukce v objektech v do 6 m</t>
  </si>
  <si>
    <t>1286267547</t>
  </si>
  <si>
    <t>40</t>
  </si>
  <si>
    <t>-2048269552</t>
  </si>
  <si>
    <t>1724452841</t>
  </si>
  <si>
    <t>O 4</t>
  </si>
  <si>
    <t>474643721</t>
  </si>
  <si>
    <t>O 5</t>
  </si>
  <si>
    <t>Žaluzie lamelové bílé RAL 9016 pro okno plastové 96 x192</t>
  </si>
  <si>
    <t>-445368426</t>
  </si>
  <si>
    <t>786624121</t>
  </si>
  <si>
    <t>Montáž lamelové žaluzie do oken zdvojených kovových otevíravých, sklápěcích a vyklápěcích</t>
  </si>
  <si>
    <t>978325707</t>
  </si>
  <si>
    <t>O 6</t>
  </si>
  <si>
    <t>Žaluzie lamelové bílé RAL 9016 pro okno hliníkové 110x147</t>
  </si>
  <si>
    <t>-2144847790</t>
  </si>
  <si>
    <t>1281713290</t>
  </si>
  <si>
    <t>-362157723</t>
  </si>
  <si>
    <t>1770930569</t>
  </si>
  <si>
    <t xml:space="preserve">03 -  VRN</t>
  </si>
  <si>
    <t xml:space="preserve">VRN -  Vedlejší rozpočtové náklady</t>
  </si>
  <si>
    <t xml:space="preserve">    VRN3 -  Zařízení staveniště</t>
  </si>
  <si>
    <t xml:space="preserve">    VRN4 -  Inženýrská činnost</t>
  </si>
  <si>
    <t xml:space="preserve">    VRN7 -  Provozní vlivy</t>
  </si>
  <si>
    <t>VRN</t>
  </si>
  <si>
    <t xml:space="preserve"> Vedlejší rozpočtové náklady</t>
  </si>
  <si>
    <t>VRN3</t>
  </si>
  <si>
    <t xml:space="preserve"> Zařízení staveniště</t>
  </si>
  <si>
    <t>030001000</t>
  </si>
  <si>
    <t>Zařízení staveniště</t>
  </si>
  <si>
    <t>1024</t>
  </si>
  <si>
    <t>-41071130</t>
  </si>
  <si>
    <t>VRN4</t>
  </si>
  <si>
    <t xml:space="preserve"> Inženýrská činnost</t>
  </si>
  <si>
    <t>045002000</t>
  </si>
  <si>
    <t>Kompletační a koordinační činnost</t>
  </si>
  <si>
    <t>-2141753869</t>
  </si>
  <si>
    <t>VRN7</t>
  </si>
  <si>
    <t xml:space="preserve"> Provozní vlivy</t>
  </si>
  <si>
    <t>070001000</t>
  </si>
  <si>
    <t>Provozní vlivy</t>
  </si>
  <si>
    <t>3162661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</si>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</sst>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28" xfId="0" applyFont="1" applyBorder="1" applyAlignment="1" applyProtection="1">
      <alignment horizontal="center" vertical="center"/>
    </xf>
    <xf numFmtId="49" fontId="32" fillId="0" borderId="28" xfId="0" applyNumberFormat="1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center" vertical="center" wrapText="1"/>
    </xf>
    <xf numFmtId="167" fontId="32" fillId="0" borderId="28" xfId="0" applyNumberFormat="1" applyFont="1" applyBorder="1" applyAlignment="1" applyProtection="1">
      <alignment vertical="center"/>
    </xf>
    <xf numFmtId="4" fontId="32" fillId="3" borderId="28" xfId="0" applyNumberFormat="1" applyFont="1" applyFill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</xf>
    <xf numFmtId="0" fontId="32" fillId="0" borderId="5" xfId="0" applyFont="1" applyBorder="1" applyAlignment="1">
      <alignment vertical="center"/>
    </xf>
    <xf numFmtId="0" fontId="32" fillId="3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3" fillId="0" borderId="29" xfId="0" applyFont="1" applyBorder="1" applyAlignment="1">
      <alignment vertical="center" wrapText="1"/>
      <protection locked="0"/>
    </xf>
    <xf numFmtId="0" fontId="33" fillId="0" borderId="30" xfId="0" applyFont="1" applyBorder="1" applyAlignment="1">
      <alignment vertical="center" wrapText="1"/>
      <protection locked="0"/>
    </xf>
    <xf numFmtId="0" fontId="33" fillId="0" borderId="31" xfId="0" applyFont="1" applyBorder="1" applyAlignment="1">
      <alignment vertical="center" wrapText="1"/>
      <protection locked="0"/>
    </xf>
    <xf numFmtId="0" fontId="33" fillId="0" borderId="32" xfId="0" applyFont="1" applyBorder="1" applyAlignment="1">
      <alignment horizontal="center" vertical="center" wrapText="1"/>
      <protection locked="0"/>
    </xf>
    <xf numFmtId="0" fontId="34" fillId="0" borderId="1" xfId="0" applyFont="1" applyBorder="1" applyAlignment="1">
      <alignment horizontal="center" vertical="center" wrapText="1"/>
      <protection locked="0"/>
    </xf>
    <xf numFmtId="0" fontId="33" fillId="0" borderId="33" xfId="0" applyFont="1" applyBorder="1" applyAlignment="1">
      <alignment horizontal="center" vertical="center" wrapText="1"/>
      <protection locked="0"/>
    </xf>
    <xf numFmtId="0" fontId="33" fillId="0" borderId="32" xfId="0" applyFont="1" applyBorder="1" applyAlignment="1">
      <alignment vertical="center" wrapText="1"/>
      <protection locked="0"/>
    </xf>
    <xf numFmtId="0" fontId="35" fillId="0" borderId="34" xfId="0" applyFont="1" applyBorder="1" applyAlignment="1">
      <alignment horizontal="left" wrapText="1"/>
      <protection locked="0"/>
    </xf>
    <xf numFmtId="0" fontId="33" fillId="0" borderId="33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49" fontId="36" fillId="0" borderId="1" xfId="0" applyNumberFormat="1" applyFont="1" applyBorder="1" applyAlignment="1">
      <alignment horizontal="left" vertical="center" wrapText="1"/>
      <protection locked="0"/>
    </xf>
    <xf numFmtId="49" fontId="36" fillId="0" borderId="1" xfId="0" applyNumberFormat="1" applyFont="1" applyBorder="1" applyAlignment="1">
      <alignment vertical="center" wrapText="1"/>
      <protection locked="0"/>
    </xf>
    <xf numFmtId="0" fontId="33" fillId="0" borderId="35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vertical="center" wrapText="1"/>
      <protection locked="0"/>
    </xf>
    <xf numFmtId="0" fontId="33" fillId="0" borderId="36" xfId="0" applyFont="1" applyBorder="1" applyAlignment="1">
      <alignment vertical="center" wrapText="1"/>
      <protection locked="0"/>
    </xf>
    <xf numFmtId="0" fontId="33" fillId="0" borderId="1" xfId="0" applyFont="1" applyBorder="1" applyAlignment="1">
      <alignment vertical="top"/>
      <protection locked="0"/>
    </xf>
    <xf numFmtId="0" fontId="33" fillId="0" borderId="0" xfId="0" applyFont="1" applyAlignment="1">
      <alignment vertical="top"/>
      <protection locked="0"/>
    </xf>
    <xf numFmtId="0" fontId="33" fillId="0" borderId="29" xfId="0" applyFont="1" applyBorder="1" applyAlignment="1">
      <alignment horizontal="left" vertical="center"/>
      <protection locked="0"/>
    </xf>
    <xf numFmtId="0" fontId="33" fillId="0" borderId="30" xfId="0" applyFont="1" applyBorder="1" applyAlignment="1">
      <alignment horizontal="left" vertical="center"/>
      <protection locked="0"/>
    </xf>
    <xf numFmtId="0" fontId="33" fillId="0" borderId="31" xfId="0" applyFont="1" applyBorder="1" applyAlignment="1">
      <alignment horizontal="left" vertical="center"/>
      <protection locked="0"/>
    </xf>
    <xf numFmtId="0" fontId="33" fillId="0" borderId="32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center" vertical="center"/>
      <protection locked="0"/>
    </xf>
    <xf numFmtId="0" fontId="33" fillId="0" borderId="33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5" fillId="0" borderId="34" xfId="0" applyFont="1" applyBorder="1" applyAlignment="1">
      <alignment horizontal="center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36" fillId="0" borderId="0" xfId="0" applyFont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6" fillId="0" borderId="1" xfId="0" applyFont="1" applyFill="1" applyBorder="1" applyAlignment="1">
      <alignment horizontal="left" vertical="center"/>
      <protection locked="0"/>
    </xf>
    <xf numFmtId="0" fontId="36" fillId="0" borderId="1" xfId="0" applyFont="1" applyFill="1" applyBorder="1" applyAlignment="1">
      <alignment horizontal="center" vertical="center"/>
      <protection locked="0"/>
    </xf>
    <xf numFmtId="0" fontId="33" fillId="0" borderId="35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3" fillId="0" borderId="36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36" fillId="0" borderId="34" xfId="0" applyFont="1" applyBorder="1" applyAlignment="1">
      <alignment horizontal="left" vertical="center"/>
      <protection locked="0"/>
    </xf>
    <xf numFmtId="0" fontId="33" fillId="0" borderId="1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3" fillId="0" borderId="29" xfId="0" applyFont="1" applyBorder="1" applyAlignment="1">
      <alignment horizontal="left" vertical="center" wrapText="1"/>
      <protection locked="0"/>
    </xf>
    <xf numFmtId="0" fontId="33" fillId="0" borderId="30" xfId="0" applyFont="1" applyBorder="1" applyAlignment="1">
      <alignment horizontal="left" vertical="center" wrapText="1"/>
      <protection locked="0"/>
    </xf>
    <xf numFmtId="0" fontId="33" fillId="0" borderId="31" xfId="0" applyFont="1" applyBorder="1" applyAlignment="1">
      <alignment horizontal="left" vertical="center" wrapText="1"/>
      <protection locked="0"/>
    </xf>
    <xf numFmtId="0" fontId="33" fillId="0" borderId="32" xfId="0" applyFont="1" applyBorder="1" applyAlignment="1">
      <alignment horizontal="left" vertical="center" wrapText="1"/>
      <protection locked="0"/>
    </xf>
    <xf numFmtId="0" fontId="33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6" fillId="0" borderId="35" xfId="0" applyFont="1" applyBorder="1" applyAlignment="1">
      <alignment horizontal="left" vertical="center" wrapText="1"/>
      <protection locked="0"/>
    </xf>
    <xf numFmtId="0" fontId="36" fillId="0" borderId="34" xfId="0" applyFont="1" applyBorder="1" applyAlignment="1">
      <alignment horizontal="left" vertical="center" wrapText="1"/>
      <protection locked="0"/>
    </xf>
    <xf numFmtId="0" fontId="36" fillId="0" borderId="36" xfId="0" applyFont="1" applyBorder="1" applyAlignment="1">
      <alignment horizontal="left" vertical="center" wrapText="1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1" xfId="0" applyFont="1" applyBorder="1" applyAlignment="1">
      <alignment horizontal="center" vertical="top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8" fillId="0" borderId="0" xfId="0" applyFont="1" applyAlignment="1">
      <alignment vertical="center"/>
      <protection locked="0"/>
    </xf>
    <xf numFmtId="0" fontId="35" fillId="0" borderId="1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35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6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5" fillId="0" borderId="34" xfId="0" applyFont="1" applyBorder="1" applyAlignment="1">
      <alignment horizontal="left"/>
      <protection locked="0"/>
    </xf>
    <xf numFmtId="0" fontId="38" fillId="0" borderId="34" xfId="0" applyFont="1" applyBorder="1" applyAlignment="1">
      <protection locked="0"/>
    </xf>
    <xf numFmtId="0" fontId="33" fillId="0" borderId="32" xfId="0" applyFont="1" applyBorder="1" applyAlignment="1">
      <alignment vertical="top"/>
      <protection locked="0"/>
    </xf>
    <xf numFmtId="0" fontId="33" fillId="0" borderId="33" xfId="0" applyFont="1" applyBorder="1" applyAlignment="1">
      <alignment vertical="top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3" fillId="0" borderId="1" xfId="0" applyFont="1" applyBorder="1" applyAlignment="1">
      <alignment horizontal="left" vertical="top"/>
      <protection locked="0"/>
    </xf>
    <xf numFmtId="0" fontId="33" fillId="0" borderId="35" xfId="0" applyFont="1" applyBorder="1" applyAlignment="1">
      <alignment vertical="top"/>
      <protection locked="0"/>
    </xf>
    <xf numFmtId="0" fontId="33" fillId="0" borderId="34" xfId="0" applyFont="1" applyBorder="1" applyAlignment="1">
      <alignment vertical="top"/>
      <protection locked="0"/>
    </xf>
    <xf numFmtId="0" fontId="33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20</v>
      </c>
    </row>
    <row r="7" ht="14.4" customHeight="1">
      <c r="B7" s="24"/>
      <c r="C7" s="25"/>
      <c r="D7" s="36" t="s">
        <v>21</v>
      </c>
      <c r="E7" s="25"/>
      <c r="F7" s="25"/>
      <c r="G7" s="25"/>
      <c r="H7" s="25"/>
      <c r="I7" s="25"/>
      <c r="J7" s="25"/>
      <c r="K7" s="31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23</v>
      </c>
      <c r="AL7" s="25"/>
      <c r="AM7" s="25"/>
      <c r="AN7" s="31" t="s">
        <v>22</v>
      </c>
      <c r="AO7" s="25"/>
      <c r="AP7" s="25"/>
      <c r="AQ7" s="27"/>
      <c r="BE7" s="35"/>
      <c r="BS7" s="20" t="s">
        <v>24</v>
      </c>
    </row>
    <row r="8" ht="14.4" customHeight="1">
      <c r="B8" s="24"/>
      <c r="C8" s="25"/>
      <c r="D8" s="36" t="s">
        <v>25</v>
      </c>
      <c r="E8" s="25"/>
      <c r="F8" s="25"/>
      <c r="G8" s="25"/>
      <c r="H8" s="25"/>
      <c r="I8" s="25"/>
      <c r="J8" s="25"/>
      <c r="K8" s="31" t="s">
        <v>26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27</v>
      </c>
      <c r="AL8" s="25"/>
      <c r="AM8" s="25"/>
      <c r="AN8" s="37" t="s">
        <v>28</v>
      </c>
      <c r="AO8" s="25"/>
      <c r="AP8" s="25"/>
      <c r="AQ8" s="27"/>
      <c r="BE8" s="35"/>
      <c r="BS8" s="20" t="s">
        <v>29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30</v>
      </c>
    </row>
    <row r="10" ht="14.4" customHeight="1">
      <c r="B10" s="24"/>
      <c r="C10" s="25"/>
      <c r="D10" s="36" t="s">
        <v>31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32</v>
      </c>
      <c r="AL10" s="25"/>
      <c r="AM10" s="25"/>
      <c r="AN10" s="31" t="s">
        <v>22</v>
      </c>
      <c r="AO10" s="25"/>
      <c r="AP10" s="25"/>
      <c r="AQ10" s="27"/>
      <c r="BE10" s="35"/>
      <c r="BS10" s="20" t="s">
        <v>20</v>
      </c>
    </row>
    <row r="11" ht="18.48" customHeight="1">
      <c r="B11" s="24"/>
      <c r="C11" s="25"/>
      <c r="D11" s="25"/>
      <c r="E11" s="31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34</v>
      </c>
      <c r="AL11" s="25"/>
      <c r="AM11" s="25"/>
      <c r="AN11" s="31" t="s">
        <v>22</v>
      </c>
      <c r="AO11" s="25"/>
      <c r="AP11" s="25"/>
      <c r="AQ11" s="27"/>
      <c r="BE11" s="35"/>
      <c r="BS11" s="20" t="s">
        <v>20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20</v>
      </c>
    </row>
    <row r="13" ht="14.4" customHeight="1">
      <c r="B13" s="24"/>
      <c r="C13" s="25"/>
      <c r="D13" s="36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32</v>
      </c>
      <c r="AL13" s="25"/>
      <c r="AM13" s="25"/>
      <c r="AN13" s="38" t="s">
        <v>36</v>
      </c>
      <c r="AO13" s="25"/>
      <c r="AP13" s="25"/>
      <c r="AQ13" s="27"/>
      <c r="BE13" s="35"/>
      <c r="BS13" s="20" t="s">
        <v>20</v>
      </c>
    </row>
    <row r="14">
      <c r="B14" s="24"/>
      <c r="C14" s="25"/>
      <c r="D14" s="25"/>
      <c r="E14" s="38" t="s">
        <v>36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34</v>
      </c>
      <c r="AL14" s="25"/>
      <c r="AM14" s="25"/>
      <c r="AN14" s="38" t="s">
        <v>36</v>
      </c>
      <c r="AO14" s="25"/>
      <c r="AP14" s="25"/>
      <c r="AQ14" s="27"/>
      <c r="BE14" s="35"/>
      <c r="BS14" s="20" t="s">
        <v>20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32</v>
      </c>
      <c r="AL16" s="25"/>
      <c r="AM16" s="25"/>
      <c r="AN16" s="31" t="s">
        <v>22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38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34</v>
      </c>
      <c r="AL17" s="25"/>
      <c r="AM17" s="25"/>
      <c r="AN17" s="31" t="s">
        <v>22</v>
      </c>
      <c r="AO17" s="25"/>
      <c r="AP17" s="25"/>
      <c r="AQ17" s="27"/>
      <c r="BE17" s="35"/>
      <c r="BS17" s="20" t="s">
        <v>39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40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57" customHeight="1">
      <c r="B20" s="24"/>
      <c r="C20" s="25"/>
      <c r="D20" s="25"/>
      <c r="E20" s="40" t="s">
        <v>41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42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43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44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45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46</v>
      </c>
      <c r="E26" s="50"/>
      <c r="F26" s="51" t="s">
        <v>47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48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49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50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51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52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53</v>
      </c>
      <c r="U32" s="57"/>
      <c r="V32" s="57"/>
      <c r="W32" s="57"/>
      <c r="X32" s="59" t="s">
        <v>54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55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03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Most - oprava obvodového pláště – 2. etapa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25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>Most ON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27</v>
      </c>
      <c r="AJ44" s="70"/>
      <c r="AK44" s="70"/>
      <c r="AL44" s="70"/>
      <c r="AM44" s="81" t="str">
        <f>IF(AN8= "","",AN8)</f>
        <v>26.9.2018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31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>SŽDC s.o., Oblastní ředitelství Ústí n/L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37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56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35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57</v>
      </c>
      <c r="D49" s="93"/>
      <c r="E49" s="93"/>
      <c r="F49" s="93"/>
      <c r="G49" s="93"/>
      <c r="H49" s="94"/>
      <c r="I49" s="95" t="s">
        <v>58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59</v>
      </c>
      <c r="AH49" s="93"/>
      <c r="AI49" s="93"/>
      <c r="AJ49" s="93"/>
      <c r="AK49" s="93"/>
      <c r="AL49" s="93"/>
      <c r="AM49" s="93"/>
      <c r="AN49" s="95" t="s">
        <v>60</v>
      </c>
      <c r="AO49" s="93"/>
      <c r="AP49" s="93"/>
      <c r="AQ49" s="97" t="s">
        <v>61</v>
      </c>
      <c r="AR49" s="68"/>
      <c r="AS49" s="98" t="s">
        <v>62</v>
      </c>
      <c r="AT49" s="99" t="s">
        <v>63</v>
      </c>
      <c r="AU49" s="99" t="s">
        <v>64</v>
      </c>
      <c r="AV49" s="99" t="s">
        <v>65</v>
      </c>
      <c r="AW49" s="99" t="s">
        <v>66</v>
      </c>
      <c r="AX49" s="99" t="s">
        <v>67</v>
      </c>
      <c r="AY49" s="99" t="s">
        <v>68</v>
      </c>
      <c r="AZ49" s="99" t="s">
        <v>69</v>
      </c>
      <c r="BA49" s="99" t="s">
        <v>70</v>
      </c>
      <c r="BB49" s="99" t="s">
        <v>71</v>
      </c>
      <c r="BC49" s="99" t="s">
        <v>72</v>
      </c>
      <c r="BD49" s="100" t="s">
        <v>73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74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ROUND(SUM(AG52:AG54),2)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22</v>
      </c>
      <c r="AR51" s="79"/>
      <c r="AS51" s="109">
        <f>ROUND(SUM(AS52:AS54),2)</f>
        <v>0</v>
      </c>
      <c r="AT51" s="110">
        <f>ROUND(SUM(AV51:AW51),2)</f>
        <v>0</v>
      </c>
      <c r="AU51" s="111">
        <f>ROUND(SUM(AU52:AU54),5)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ROUND(SUM(AZ52:AZ54),2)</f>
        <v>0</v>
      </c>
      <c r="BA51" s="110">
        <f>ROUND(SUM(BA52:BA54),2)</f>
        <v>0</v>
      </c>
      <c r="BB51" s="110">
        <f>ROUND(SUM(BB52:BB54),2)</f>
        <v>0</v>
      </c>
      <c r="BC51" s="110">
        <f>ROUND(SUM(BC52:BC54),2)</f>
        <v>0</v>
      </c>
      <c r="BD51" s="112">
        <f>ROUND(SUM(BD52:BD54),2)</f>
        <v>0</v>
      </c>
      <c r="BS51" s="113" t="s">
        <v>75</v>
      </c>
      <c r="BT51" s="113" t="s">
        <v>76</v>
      </c>
      <c r="BU51" s="114" t="s">
        <v>77</v>
      </c>
      <c r="BV51" s="113" t="s">
        <v>78</v>
      </c>
      <c r="BW51" s="113" t="s">
        <v>7</v>
      </c>
      <c r="BX51" s="113" t="s">
        <v>79</v>
      </c>
      <c r="CL51" s="113" t="s">
        <v>22</v>
      </c>
    </row>
    <row r="52" s="5" customFormat="1" ht="16.5" customHeight="1">
      <c r="A52" s="115" t="s">
        <v>80</v>
      </c>
      <c r="B52" s="116"/>
      <c r="C52" s="117"/>
      <c r="D52" s="118" t="s">
        <v>81</v>
      </c>
      <c r="E52" s="118"/>
      <c r="F52" s="118"/>
      <c r="G52" s="118"/>
      <c r="H52" s="118"/>
      <c r="I52" s="119"/>
      <c r="J52" s="118" t="s">
        <v>82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'01 -  Objekt A+B'!J27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83</v>
      </c>
      <c r="AR52" s="122"/>
      <c r="AS52" s="123">
        <v>0</v>
      </c>
      <c r="AT52" s="124">
        <f>ROUND(SUM(AV52:AW52),2)</f>
        <v>0</v>
      </c>
      <c r="AU52" s="125">
        <f>'01 -  Objekt A+B'!P86</f>
        <v>0</v>
      </c>
      <c r="AV52" s="124">
        <f>'01 -  Objekt A+B'!J30</f>
        <v>0</v>
      </c>
      <c r="AW52" s="124">
        <f>'01 -  Objekt A+B'!J31</f>
        <v>0</v>
      </c>
      <c r="AX52" s="124">
        <f>'01 -  Objekt A+B'!J32</f>
        <v>0</v>
      </c>
      <c r="AY52" s="124">
        <f>'01 -  Objekt A+B'!J33</f>
        <v>0</v>
      </c>
      <c r="AZ52" s="124">
        <f>'01 -  Objekt A+B'!F30</f>
        <v>0</v>
      </c>
      <c r="BA52" s="124">
        <f>'01 -  Objekt A+B'!F31</f>
        <v>0</v>
      </c>
      <c r="BB52" s="124">
        <f>'01 -  Objekt A+B'!F32</f>
        <v>0</v>
      </c>
      <c r="BC52" s="124">
        <f>'01 -  Objekt A+B'!F33</f>
        <v>0</v>
      </c>
      <c r="BD52" s="126">
        <f>'01 -  Objekt A+B'!F34</f>
        <v>0</v>
      </c>
      <c r="BT52" s="127" t="s">
        <v>24</v>
      </c>
      <c r="BV52" s="127" t="s">
        <v>78</v>
      </c>
      <c r="BW52" s="127" t="s">
        <v>84</v>
      </c>
      <c r="BX52" s="127" t="s">
        <v>7</v>
      </c>
      <c r="CL52" s="127" t="s">
        <v>22</v>
      </c>
      <c r="CM52" s="127" t="s">
        <v>85</v>
      </c>
    </row>
    <row r="53" s="5" customFormat="1" ht="16.5" customHeight="1">
      <c r="A53" s="115" t="s">
        <v>80</v>
      </c>
      <c r="B53" s="116"/>
      <c r="C53" s="117"/>
      <c r="D53" s="118" t="s">
        <v>86</v>
      </c>
      <c r="E53" s="118"/>
      <c r="F53" s="118"/>
      <c r="G53" s="118"/>
      <c r="H53" s="118"/>
      <c r="I53" s="119"/>
      <c r="J53" s="118" t="s">
        <v>87</v>
      </c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20">
        <f>'02 -  Objekt D+E'!J27</f>
        <v>0</v>
      </c>
      <c r="AH53" s="119"/>
      <c r="AI53" s="119"/>
      <c r="AJ53" s="119"/>
      <c r="AK53" s="119"/>
      <c r="AL53" s="119"/>
      <c r="AM53" s="119"/>
      <c r="AN53" s="120">
        <f>SUM(AG53,AT53)</f>
        <v>0</v>
      </c>
      <c r="AO53" s="119"/>
      <c r="AP53" s="119"/>
      <c r="AQ53" s="121" t="s">
        <v>83</v>
      </c>
      <c r="AR53" s="122"/>
      <c r="AS53" s="123">
        <v>0</v>
      </c>
      <c r="AT53" s="124">
        <f>ROUND(SUM(AV53:AW53),2)</f>
        <v>0</v>
      </c>
      <c r="AU53" s="125">
        <f>'02 -  Objekt D+E'!P89</f>
        <v>0</v>
      </c>
      <c r="AV53" s="124">
        <f>'02 -  Objekt D+E'!J30</f>
        <v>0</v>
      </c>
      <c r="AW53" s="124">
        <f>'02 -  Objekt D+E'!J31</f>
        <v>0</v>
      </c>
      <c r="AX53" s="124">
        <f>'02 -  Objekt D+E'!J32</f>
        <v>0</v>
      </c>
      <c r="AY53" s="124">
        <f>'02 -  Objekt D+E'!J33</f>
        <v>0</v>
      </c>
      <c r="AZ53" s="124">
        <f>'02 -  Objekt D+E'!F30</f>
        <v>0</v>
      </c>
      <c r="BA53" s="124">
        <f>'02 -  Objekt D+E'!F31</f>
        <v>0</v>
      </c>
      <c r="BB53" s="124">
        <f>'02 -  Objekt D+E'!F32</f>
        <v>0</v>
      </c>
      <c r="BC53" s="124">
        <f>'02 -  Objekt D+E'!F33</f>
        <v>0</v>
      </c>
      <c r="BD53" s="126">
        <f>'02 -  Objekt D+E'!F34</f>
        <v>0</v>
      </c>
      <c r="BT53" s="127" t="s">
        <v>24</v>
      </c>
      <c r="BV53" s="127" t="s">
        <v>78</v>
      </c>
      <c r="BW53" s="127" t="s">
        <v>88</v>
      </c>
      <c r="BX53" s="127" t="s">
        <v>7</v>
      </c>
      <c r="CL53" s="127" t="s">
        <v>22</v>
      </c>
      <c r="CM53" s="127" t="s">
        <v>85</v>
      </c>
    </row>
    <row r="54" s="5" customFormat="1" ht="16.5" customHeight="1">
      <c r="A54" s="115" t="s">
        <v>80</v>
      </c>
      <c r="B54" s="116"/>
      <c r="C54" s="117"/>
      <c r="D54" s="118" t="s">
        <v>16</v>
      </c>
      <c r="E54" s="118"/>
      <c r="F54" s="118"/>
      <c r="G54" s="118"/>
      <c r="H54" s="118"/>
      <c r="I54" s="119"/>
      <c r="J54" s="118" t="s">
        <v>89</v>
      </c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20">
        <f>'03 -  VRN'!J27</f>
        <v>0</v>
      </c>
      <c r="AH54" s="119"/>
      <c r="AI54" s="119"/>
      <c r="AJ54" s="119"/>
      <c r="AK54" s="119"/>
      <c r="AL54" s="119"/>
      <c r="AM54" s="119"/>
      <c r="AN54" s="120">
        <f>SUM(AG54,AT54)</f>
        <v>0</v>
      </c>
      <c r="AO54" s="119"/>
      <c r="AP54" s="119"/>
      <c r="AQ54" s="121" t="s">
        <v>83</v>
      </c>
      <c r="AR54" s="122"/>
      <c r="AS54" s="128">
        <v>0</v>
      </c>
      <c r="AT54" s="129">
        <f>ROUND(SUM(AV54:AW54),2)</f>
        <v>0</v>
      </c>
      <c r="AU54" s="130">
        <f>'03 -  VRN'!P80</f>
        <v>0</v>
      </c>
      <c r="AV54" s="129">
        <f>'03 -  VRN'!J30</f>
        <v>0</v>
      </c>
      <c r="AW54" s="129">
        <f>'03 -  VRN'!J31</f>
        <v>0</v>
      </c>
      <c r="AX54" s="129">
        <f>'03 -  VRN'!J32</f>
        <v>0</v>
      </c>
      <c r="AY54" s="129">
        <f>'03 -  VRN'!J33</f>
        <v>0</v>
      </c>
      <c r="AZ54" s="129">
        <f>'03 -  VRN'!F30</f>
        <v>0</v>
      </c>
      <c r="BA54" s="129">
        <f>'03 -  VRN'!F31</f>
        <v>0</v>
      </c>
      <c r="BB54" s="129">
        <f>'03 -  VRN'!F32</f>
        <v>0</v>
      </c>
      <c r="BC54" s="129">
        <f>'03 -  VRN'!F33</f>
        <v>0</v>
      </c>
      <c r="BD54" s="131">
        <f>'03 -  VRN'!F34</f>
        <v>0</v>
      </c>
      <c r="BT54" s="127" t="s">
        <v>24</v>
      </c>
      <c r="BV54" s="127" t="s">
        <v>78</v>
      </c>
      <c r="BW54" s="127" t="s">
        <v>90</v>
      </c>
      <c r="BX54" s="127" t="s">
        <v>7</v>
      </c>
      <c r="CL54" s="127" t="s">
        <v>22</v>
      </c>
      <c r="CM54" s="127" t="s">
        <v>85</v>
      </c>
    </row>
    <row r="55" s="1" customFormat="1" ht="30" customHeight="1">
      <c r="B55" s="42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70"/>
      <c r="AP55" s="70"/>
      <c r="AQ55" s="70"/>
      <c r="AR55" s="68"/>
    </row>
    <row r="56" s="1" customFormat="1" ht="6.96" customHeight="1">
      <c r="B56" s="63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8"/>
    </row>
  </sheetData>
  <sheetProtection sheet="1" formatColumns="0" formatRows="0" objects="1" scenarios="1" spinCount="100000" saltValue="tgqtIU5syEy1ZR6PvcDcnNBmfNlnc8KBLoa7095XJukBlejbRJiZxvGBcrPwkSz/jyqb7McwRpfkUxytjwXfaQ==" hashValue="w3qEEnBOX0hx+Oixa5VnA6WaoQYE4P3EpJkje7mjbrUQiRzoHwFBwVMpSQ6TkUBfbOOlIAAPR1uBsH2FX6S8iw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 Objekt A+B'!C2" display="/"/>
    <hyperlink ref="A53" location="'02 -  Objekt D+E'!C2" display="/"/>
    <hyperlink ref="A54" location="'03 - 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91</v>
      </c>
      <c r="G1" s="135" t="s">
        <v>92</v>
      </c>
      <c r="H1" s="135"/>
      <c r="I1" s="136"/>
      <c r="J1" s="135" t="s">
        <v>93</v>
      </c>
      <c r="K1" s="134" t="s">
        <v>94</v>
      </c>
      <c r="L1" s="135" t="s">
        <v>95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84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85</v>
      </c>
    </row>
    <row r="4" ht="36.96" customHeight="1">
      <c r="B4" s="24"/>
      <c r="C4" s="25"/>
      <c r="D4" s="26" t="s">
        <v>96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Most - oprava obvodového pláště – 2. etapa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97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98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21</v>
      </c>
      <c r="E11" s="43"/>
      <c r="F11" s="31" t="s">
        <v>22</v>
      </c>
      <c r="G11" s="43"/>
      <c r="H11" s="43"/>
      <c r="I11" s="142" t="s">
        <v>23</v>
      </c>
      <c r="J11" s="31" t="s">
        <v>22</v>
      </c>
      <c r="K11" s="47"/>
    </row>
    <row r="12" s="1" customFormat="1" ht="14.4" customHeight="1">
      <c r="B12" s="42"/>
      <c r="C12" s="43"/>
      <c r="D12" s="36" t="s">
        <v>25</v>
      </c>
      <c r="E12" s="43"/>
      <c r="F12" s="31" t="s">
        <v>99</v>
      </c>
      <c r="G12" s="43"/>
      <c r="H12" s="43"/>
      <c r="I12" s="142" t="s">
        <v>27</v>
      </c>
      <c r="J12" s="143" t="str">
        <f>'Rekapitulace zakázky'!AN8</f>
        <v>26.9.2018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31</v>
      </c>
      <c r="E14" s="43"/>
      <c r="F14" s="43"/>
      <c r="G14" s="43"/>
      <c r="H14" s="43"/>
      <c r="I14" s="142" t="s">
        <v>32</v>
      </c>
      <c r="J14" s="31" t="s">
        <v>22</v>
      </c>
      <c r="K14" s="47"/>
    </row>
    <row r="15" s="1" customFormat="1" ht="18" customHeight="1">
      <c r="B15" s="42"/>
      <c r="C15" s="43"/>
      <c r="D15" s="43"/>
      <c r="E15" s="31" t="s">
        <v>33</v>
      </c>
      <c r="F15" s="43"/>
      <c r="G15" s="43"/>
      <c r="H15" s="43"/>
      <c r="I15" s="142" t="s">
        <v>34</v>
      </c>
      <c r="J15" s="31" t="s">
        <v>22</v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35</v>
      </c>
      <c r="E17" s="43"/>
      <c r="F17" s="43"/>
      <c r="G17" s="43"/>
      <c r="H17" s="43"/>
      <c r="I17" s="142" t="s">
        <v>32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34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37</v>
      </c>
      <c r="E20" s="43"/>
      <c r="F20" s="43"/>
      <c r="G20" s="43"/>
      <c r="H20" s="43"/>
      <c r="I20" s="142" t="s">
        <v>32</v>
      </c>
      <c r="J20" s="31" t="s">
        <v>22</v>
      </c>
      <c r="K20" s="47"/>
    </row>
    <row r="21" s="1" customFormat="1" ht="18" customHeight="1">
      <c r="B21" s="42"/>
      <c r="C21" s="43"/>
      <c r="D21" s="43"/>
      <c r="E21" s="31" t="s">
        <v>38</v>
      </c>
      <c r="F21" s="43"/>
      <c r="G21" s="43"/>
      <c r="H21" s="43"/>
      <c r="I21" s="142" t="s">
        <v>34</v>
      </c>
      <c r="J21" s="31" t="s">
        <v>22</v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40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22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42</v>
      </c>
      <c r="E27" s="43"/>
      <c r="F27" s="43"/>
      <c r="G27" s="43"/>
      <c r="H27" s="43"/>
      <c r="I27" s="140"/>
      <c r="J27" s="151">
        <f>ROUND(J86,2)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44</v>
      </c>
      <c r="G29" s="43"/>
      <c r="H29" s="43"/>
      <c r="I29" s="152" t="s">
        <v>43</v>
      </c>
      <c r="J29" s="48" t="s">
        <v>45</v>
      </c>
      <c r="K29" s="47"/>
    </row>
    <row r="30" s="1" customFormat="1" ht="14.4" customHeight="1">
      <c r="B30" s="42"/>
      <c r="C30" s="43"/>
      <c r="D30" s="51" t="s">
        <v>46</v>
      </c>
      <c r="E30" s="51" t="s">
        <v>47</v>
      </c>
      <c r="F30" s="153">
        <f>ROUND(SUM(BE86:BE124), 2)</f>
        <v>0</v>
      </c>
      <c r="G30" s="43"/>
      <c r="H30" s="43"/>
      <c r="I30" s="154">
        <v>0.20999999999999999</v>
      </c>
      <c r="J30" s="153">
        <f>ROUND(ROUND((SUM(BE86:BE124)), 2)*I30, 2)</f>
        <v>0</v>
      </c>
      <c r="K30" s="47"/>
    </row>
    <row r="31" s="1" customFormat="1" ht="14.4" customHeight="1">
      <c r="B31" s="42"/>
      <c r="C31" s="43"/>
      <c r="D31" s="43"/>
      <c r="E31" s="51" t="s">
        <v>48</v>
      </c>
      <c r="F31" s="153">
        <f>ROUND(SUM(BF86:BF124), 2)</f>
        <v>0</v>
      </c>
      <c r="G31" s="43"/>
      <c r="H31" s="43"/>
      <c r="I31" s="154">
        <v>0.14999999999999999</v>
      </c>
      <c r="J31" s="153">
        <f>ROUND(ROUND((SUM(BF86:BF124)),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49</v>
      </c>
      <c r="F32" s="153">
        <f>ROUND(SUM(BG86:BG124),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50</v>
      </c>
      <c r="F33" s="153">
        <f>ROUND(SUM(BH86:BH124),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51</v>
      </c>
      <c r="F34" s="153">
        <f>ROUND(SUM(BI86:BI124),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52</v>
      </c>
      <c r="E36" s="94"/>
      <c r="F36" s="94"/>
      <c r="G36" s="157" t="s">
        <v>53</v>
      </c>
      <c r="H36" s="158" t="s">
        <v>54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100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Most - oprava obvodového pláště – 2. etapa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97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 xml:space="preserve">01 -  Objekt A+B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25</v>
      </c>
      <c r="D49" s="43"/>
      <c r="E49" s="43"/>
      <c r="F49" s="31" t="str">
        <f>F12</f>
        <v xml:space="preserve"> Most ON</v>
      </c>
      <c r="G49" s="43"/>
      <c r="H49" s="43"/>
      <c r="I49" s="142" t="s">
        <v>27</v>
      </c>
      <c r="J49" s="143" t="str">
        <f>IF(J12="","",J12)</f>
        <v>26.9.2018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31</v>
      </c>
      <c r="D51" s="43"/>
      <c r="E51" s="43"/>
      <c r="F51" s="31" t="str">
        <f>E15</f>
        <v>SŽDC s.o., Oblastní ředitelství Ústí n/L</v>
      </c>
      <c r="G51" s="43"/>
      <c r="H51" s="43"/>
      <c r="I51" s="142" t="s">
        <v>37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35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101</v>
      </c>
      <c r="D54" s="155"/>
      <c r="E54" s="155"/>
      <c r="F54" s="155"/>
      <c r="G54" s="155"/>
      <c r="H54" s="155"/>
      <c r="I54" s="169"/>
      <c r="J54" s="170" t="s">
        <v>102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103</v>
      </c>
      <c r="D56" s="43"/>
      <c r="E56" s="43"/>
      <c r="F56" s="43"/>
      <c r="G56" s="43"/>
      <c r="H56" s="43"/>
      <c r="I56" s="140"/>
      <c r="J56" s="151">
        <f>J86</f>
        <v>0</v>
      </c>
      <c r="K56" s="47"/>
      <c r="AU56" s="20" t="s">
        <v>104</v>
      </c>
    </row>
    <row r="57" s="7" customFormat="1" ht="24.96" customHeight="1">
      <c r="B57" s="173"/>
      <c r="C57" s="174"/>
      <c r="D57" s="175" t="s">
        <v>105</v>
      </c>
      <c r="E57" s="176"/>
      <c r="F57" s="176"/>
      <c r="G57" s="176"/>
      <c r="H57" s="176"/>
      <c r="I57" s="177"/>
      <c r="J57" s="178">
        <f>J87</f>
        <v>0</v>
      </c>
      <c r="K57" s="179"/>
    </row>
    <row r="58" s="8" customFormat="1" ht="19.92" customHeight="1">
      <c r="B58" s="180"/>
      <c r="C58" s="181"/>
      <c r="D58" s="182" t="s">
        <v>106</v>
      </c>
      <c r="E58" s="183"/>
      <c r="F58" s="183"/>
      <c r="G58" s="183"/>
      <c r="H58" s="183"/>
      <c r="I58" s="184"/>
      <c r="J58" s="185">
        <f>J88</f>
        <v>0</v>
      </c>
      <c r="K58" s="186"/>
    </row>
    <row r="59" s="8" customFormat="1" ht="19.92" customHeight="1">
      <c r="B59" s="180"/>
      <c r="C59" s="181"/>
      <c r="D59" s="182" t="s">
        <v>107</v>
      </c>
      <c r="E59" s="183"/>
      <c r="F59" s="183"/>
      <c r="G59" s="183"/>
      <c r="H59" s="183"/>
      <c r="I59" s="184"/>
      <c r="J59" s="185">
        <f>J91</f>
        <v>0</v>
      </c>
      <c r="K59" s="186"/>
    </row>
    <row r="60" s="8" customFormat="1" ht="19.92" customHeight="1">
      <c r="B60" s="180"/>
      <c r="C60" s="181"/>
      <c r="D60" s="182" t="s">
        <v>108</v>
      </c>
      <c r="E60" s="183"/>
      <c r="F60" s="183"/>
      <c r="G60" s="183"/>
      <c r="H60" s="183"/>
      <c r="I60" s="184"/>
      <c r="J60" s="185">
        <f>J96</f>
        <v>0</v>
      </c>
      <c r="K60" s="186"/>
    </row>
    <row r="61" s="8" customFormat="1" ht="19.92" customHeight="1">
      <c r="B61" s="180"/>
      <c r="C61" s="181"/>
      <c r="D61" s="182" t="s">
        <v>109</v>
      </c>
      <c r="E61" s="183"/>
      <c r="F61" s="183"/>
      <c r="G61" s="183"/>
      <c r="H61" s="183"/>
      <c r="I61" s="184"/>
      <c r="J61" s="185">
        <f>J99</f>
        <v>0</v>
      </c>
      <c r="K61" s="186"/>
    </row>
    <row r="62" s="8" customFormat="1" ht="19.92" customHeight="1">
      <c r="B62" s="180"/>
      <c r="C62" s="181"/>
      <c r="D62" s="182" t="s">
        <v>110</v>
      </c>
      <c r="E62" s="183"/>
      <c r="F62" s="183"/>
      <c r="G62" s="183"/>
      <c r="H62" s="183"/>
      <c r="I62" s="184"/>
      <c r="J62" s="185">
        <f>J103</f>
        <v>0</v>
      </c>
      <c r="K62" s="186"/>
    </row>
    <row r="63" s="7" customFormat="1" ht="24.96" customHeight="1">
      <c r="B63" s="173"/>
      <c r="C63" s="174"/>
      <c r="D63" s="175" t="s">
        <v>111</v>
      </c>
      <c r="E63" s="176"/>
      <c r="F63" s="176"/>
      <c r="G63" s="176"/>
      <c r="H63" s="176"/>
      <c r="I63" s="177"/>
      <c r="J63" s="178">
        <f>J105</f>
        <v>0</v>
      </c>
      <c r="K63" s="179"/>
    </row>
    <row r="64" s="8" customFormat="1" ht="19.92" customHeight="1">
      <c r="B64" s="180"/>
      <c r="C64" s="181"/>
      <c r="D64" s="182" t="s">
        <v>112</v>
      </c>
      <c r="E64" s="183"/>
      <c r="F64" s="183"/>
      <c r="G64" s="183"/>
      <c r="H64" s="183"/>
      <c r="I64" s="184"/>
      <c r="J64" s="185">
        <f>J106</f>
        <v>0</v>
      </c>
      <c r="K64" s="186"/>
    </row>
    <row r="65" s="8" customFormat="1" ht="19.92" customHeight="1">
      <c r="B65" s="180"/>
      <c r="C65" s="181"/>
      <c r="D65" s="182" t="s">
        <v>113</v>
      </c>
      <c r="E65" s="183"/>
      <c r="F65" s="183"/>
      <c r="G65" s="183"/>
      <c r="H65" s="183"/>
      <c r="I65" s="184"/>
      <c r="J65" s="185">
        <f>J117</f>
        <v>0</v>
      </c>
      <c r="K65" s="186"/>
    </row>
    <row r="66" s="8" customFormat="1" ht="19.92" customHeight="1">
      <c r="B66" s="180"/>
      <c r="C66" s="181"/>
      <c r="D66" s="182" t="s">
        <v>114</v>
      </c>
      <c r="E66" s="183"/>
      <c r="F66" s="183"/>
      <c r="G66" s="183"/>
      <c r="H66" s="183"/>
      <c r="I66" s="184"/>
      <c r="J66" s="185">
        <f>J119</f>
        <v>0</v>
      </c>
      <c r="K66" s="186"/>
    </row>
    <row r="67" s="1" customFormat="1" ht="21.84" customHeight="1">
      <c r="B67" s="42"/>
      <c r="C67" s="43"/>
      <c r="D67" s="43"/>
      <c r="E67" s="43"/>
      <c r="F67" s="43"/>
      <c r="G67" s="43"/>
      <c r="H67" s="43"/>
      <c r="I67" s="140"/>
      <c r="J67" s="43"/>
      <c r="K67" s="47"/>
    </row>
    <row r="68" s="1" customFormat="1" ht="6.96" customHeight="1">
      <c r="B68" s="63"/>
      <c r="C68" s="64"/>
      <c r="D68" s="64"/>
      <c r="E68" s="64"/>
      <c r="F68" s="64"/>
      <c r="G68" s="64"/>
      <c r="H68" s="64"/>
      <c r="I68" s="162"/>
      <c r="J68" s="64"/>
      <c r="K68" s="65"/>
    </row>
    <row r="72" s="1" customFormat="1" ht="6.96" customHeight="1">
      <c r="B72" s="66"/>
      <c r="C72" s="67"/>
      <c r="D72" s="67"/>
      <c r="E72" s="67"/>
      <c r="F72" s="67"/>
      <c r="G72" s="67"/>
      <c r="H72" s="67"/>
      <c r="I72" s="165"/>
      <c r="J72" s="67"/>
      <c r="K72" s="67"/>
      <c r="L72" s="68"/>
    </row>
    <row r="73" s="1" customFormat="1" ht="36.96" customHeight="1">
      <c r="B73" s="42"/>
      <c r="C73" s="69" t="s">
        <v>115</v>
      </c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 ht="6.96" customHeight="1">
      <c r="B74" s="42"/>
      <c r="C74" s="70"/>
      <c r="D74" s="70"/>
      <c r="E74" s="70"/>
      <c r="F74" s="70"/>
      <c r="G74" s="70"/>
      <c r="H74" s="70"/>
      <c r="I74" s="187"/>
      <c r="J74" s="70"/>
      <c r="K74" s="70"/>
      <c r="L74" s="68"/>
    </row>
    <row r="75" s="1" customFormat="1" ht="14.4" customHeight="1">
      <c r="B75" s="42"/>
      <c r="C75" s="72" t="s">
        <v>18</v>
      </c>
      <c r="D75" s="70"/>
      <c r="E75" s="70"/>
      <c r="F75" s="70"/>
      <c r="G75" s="70"/>
      <c r="H75" s="70"/>
      <c r="I75" s="187"/>
      <c r="J75" s="70"/>
      <c r="K75" s="70"/>
      <c r="L75" s="68"/>
    </row>
    <row r="76" s="1" customFormat="1" ht="16.5" customHeight="1">
      <c r="B76" s="42"/>
      <c r="C76" s="70"/>
      <c r="D76" s="70"/>
      <c r="E76" s="188" t="str">
        <f>E7</f>
        <v>Most - oprava obvodového pláště – 2. etapa</v>
      </c>
      <c r="F76" s="72"/>
      <c r="G76" s="72"/>
      <c r="H76" s="72"/>
      <c r="I76" s="187"/>
      <c r="J76" s="70"/>
      <c r="K76" s="70"/>
      <c r="L76" s="68"/>
    </row>
    <row r="77" s="1" customFormat="1" ht="14.4" customHeight="1">
      <c r="B77" s="42"/>
      <c r="C77" s="72" t="s">
        <v>97</v>
      </c>
      <c r="D77" s="70"/>
      <c r="E77" s="70"/>
      <c r="F77" s="70"/>
      <c r="G77" s="70"/>
      <c r="H77" s="70"/>
      <c r="I77" s="187"/>
      <c r="J77" s="70"/>
      <c r="K77" s="70"/>
      <c r="L77" s="68"/>
    </row>
    <row r="78" s="1" customFormat="1" ht="17.25" customHeight="1">
      <c r="B78" s="42"/>
      <c r="C78" s="70"/>
      <c r="D78" s="70"/>
      <c r="E78" s="78" t="str">
        <f>E9</f>
        <v xml:space="preserve">01 -  Objekt A+B</v>
      </c>
      <c r="F78" s="70"/>
      <c r="G78" s="70"/>
      <c r="H78" s="70"/>
      <c r="I78" s="187"/>
      <c r="J78" s="70"/>
      <c r="K78" s="70"/>
      <c r="L78" s="68"/>
    </row>
    <row r="79" s="1" customFormat="1" ht="6.96" customHeight="1">
      <c r="B79" s="42"/>
      <c r="C79" s="70"/>
      <c r="D79" s="70"/>
      <c r="E79" s="70"/>
      <c r="F79" s="70"/>
      <c r="G79" s="70"/>
      <c r="H79" s="70"/>
      <c r="I79" s="187"/>
      <c r="J79" s="70"/>
      <c r="K79" s="70"/>
      <c r="L79" s="68"/>
    </row>
    <row r="80" s="1" customFormat="1" ht="18" customHeight="1">
      <c r="B80" s="42"/>
      <c r="C80" s="72" t="s">
        <v>25</v>
      </c>
      <c r="D80" s="70"/>
      <c r="E80" s="70"/>
      <c r="F80" s="189" t="str">
        <f>F12</f>
        <v xml:space="preserve"> Most ON</v>
      </c>
      <c r="G80" s="70"/>
      <c r="H80" s="70"/>
      <c r="I80" s="190" t="s">
        <v>27</v>
      </c>
      <c r="J80" s="81" t="str">
        <f>IF(J12="","",J12)</f>
        <v>26.9.2018</v>
      </c>
      <c r="K80" s="70"/>
      <c r="L80" s="68"/>
    </row>
    <row r="81" s="1" customFormat="1" ht="6.96" customHeight="1">
      <c r="B81" s="42"/>
      <c r="C81" s="70"/>
      <c r="D81" s="70"/>
      <c r="E81" s="70"/>
      <c r="F81" s="70"/>
      <c r="G81" s="70"/>
      <c r="H81" s="70"/>
      <c r="I81" s="187"/>
      <c r="J81" s="70"/>
      <c r="K81" s="70"/>
      <c r="L81" s="68"/>
    </row>
    <row r="82" s="1" customFormat="1">
      <c r="B82" s="42"/>
      <c r="C82" s="72" t="s">
        <v>31</v>
      </c>
      <c r="D82" s="70"/>
      <c r="E82" s="70"/>
      <c r="F82" s="189" t="str">
        <f>E15</f>
        <v>SŽDC s.o., Oblastní ředitelství Ústí n/L</v>
      </c>
      <c r="G82" s="70"/>
      <c r="H82" s="70"/>
      <c r="I82" s="190" t="s">
        <v>37</v>
      </c>
      <c r="J82" s="189" t="str">
        <f>E21</f>
        <v xml:space="preserve"> </v>
      </c>
      <c r="K82" s="70"/>
      <c r="L82" s="68"/>
    </row>
    <row r="83" s="1" customFormat="1" ht="14.4" customHeight="1">
      <c r="B83" s="42"/>
      <c r="C83" s="72" t="s">
        <v>35</v>
      </c>
      <c r="D83" s="70"/>
      <c r="E83" s="70"/>
      <c r="F83" s="189" t="str">
        <f>IF(E18="","",E18)</f>
        <v/>
      </c>
      <c r="G83" s="70"/>
      <c r="H83" s="70"/>
      <c r="I83" s="187"/>
      <c r="J83" s="70"/>
      <c r="K83" s="70"/>
      <c r="L83" s="68"/>
    </row>
    <row r="84" s="1" customFormat="1" ht="10.32" customHeight="1">
      <c r="B84" s="42"/>
      <c r="C84" s="70"/>
      <c r="D84" s="70"/>
      <c r="E84" s="70"/>
      <c r="F84" s="70"/>
      <c r="G84" s="70"/>
      <c r="H84" s="70"/>
      <c r="I84" s="187"/>
      <c r="J84" s="70"/>
      <c r="K84" s="70"/>
      <c r="L84" s="68"/>
    </row>
    <row r="85" s="9" customFormat="1" ht="29.28" customHeight="1">
      <c r="B85" s="191"/>
      <c r="C85" s="192" t="s">
        <v>116</v>
      </c>
      <c r="D85" s="193" t="s">
        <v>61</v>
      </c>
      <c r="E85" s="193" t="s">
        <v>57</v>
      </c>
      <c r="F85" s="193" t="s">
        <v>117</v>
      </c>
      <c r="G85" s="193" t="s">
        <v>118</v>
      </c>
      <c r="H85" s="193" t="s">
        <v>119</v>
      </c>
      <c r="I85" s="194" t="s">
        <v>120</v>
      </c>
      <c r="J85" s="193" t="s">
        <v>102</v>
      </c>
      <c r="K85" s="195" t="s">
        <v>121</v>
      </c>
      <c r="L85" s="196"/>
      <c r="M85" s="98" t="s">
        <v>122</v>
      </c>
      <c r="N85" s="99" t="s">
        <v>46</v>
      </c>
      <c r="O85" s="99" t="s">
        <v>123</v>
      </c>
      <c r="P85" s="99" t="s">
        <v>124</v>
      </c>
      <c r="Q85" s="99" t="s">
        <v>125</v>
      </c>
      <c r="R85" s="99" t="s">
        <v>126</v>
      </c>
      <c r="S85" s="99" t="s">
        <v>127</v>
      </c>
      <c r="T85" s="100" t="s">
        <v>128</v>
      </c>
    </row>
    <row r="86" s="1" customFormat="1" ht="29.28" customHeight="1">
      <c r="B86" s="42"/>
      <c r="C86" s="104" t="s">
        <v>103</v>
      </c>
      <c r="D86" s="70"/>
      <c r="E86" s="70"/>
      <c r="F86" s="70"/>
      <c r="G86" s="70"/>
      <c r="H86" s="70"/>
      <c r="I86" s="187"/>
      <c r="J86" s="197">
        <f>BK86</f>
        <v>0</v>
      </c>
      <c r="K86" s="70"/>
      <c r="L86" s="68"/>
      <c r="M86" s="101"/>
      <c r="N86" s="102"/>
      <c r="O86" s="102"/>
      <c r="P86" s="198">
        <f>P87+P105</f>
        <v>0</v>
      </c>
      <c r="Q86" s="102"/>
      <c r="R86" s="198">
        <f>R87+R105</f>
        <v>11.744207020000001</v>
      </c>
      <c r="S86" s="102"/>
      <c r="T86" s="199">
        <f>T87+T105</f>
        <v>6.9478819999999999</v>
      </c>
      <c r="AT86" s="20" t="s">
        <v>75</v>
      </c>
      <c r="AU86" s="20" t="s">
        <v>104</v>
      </c>
      <c r="BK86" s="200">
        <f>BK87+BK105</f>
        <v>0</v>
      </c>
    </row>
    <row r="87" s="10" customFormat="1" ht="37.44" customHeight="1">
      <c r="B87" s="201"/>
      <c r="C87" s="202"/>
      <c r="D87" s="203" t="s">
        <v>75</v>
      </c>
      <c r="E87" s="204" t="s">
        <v>129</v>
      </c>
      <c r="F87" s="204" t="s">
        <v>130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P88+P91+P96+P99+P103</f>
        <v>0</v>
      </c>
      <c r="Q87" s="209"/>
      <c r="R87" s="210">
        <f>R88+R91+R96+R99+R103</f>
        <v>1.4444116</v>
      </c>
      <c r="S87" s="209"/>
      <c r="T87" s="211">
        <f>T88+T91+T96+T99+T103</f>
        <v>6.9478819999999999</v>
      </c>
      <c r="AR87" s="212" t="s">
        <v>24</v>
      </c>
      <c r="AT87" s="213" t="s">
        <v>75</v>
      </c>
      <c r="AU87" s="213" t="s">
        <v>76</v>
      </c>
      <c r="AY87" s="212" t="s">
        <v>131</v>
      </c>
      <c r="BK87" s="214">
        <f>BK88+BK91+BK96+BK99+BK103</f>
        <v>0</v>
      </c>
    </row>
    <row r="88" s="10" customFormat="1" ht="19.92" customHeight="1">
      <c r="B88" s="201"/>
      <c r="C88" s="202"/>
      <c r="D88" s="203" t="s">
        <v>75</v>
      </c>
      <c r="E88" s="215" t="s">
        <v>132</v>
      </c>
      <c r="F88" s="215" t="s">
        <v>133</v>
      </c>
      <c r="G88" s="202"/>
      <c r="H88" s="202"/>
      <c r="I88" s="205"/>
      <c r="J88" s="216">
        <f>BK88</f>
        <v>0</v>
      </c>
      <c r="K88" s="202"/>
      <c r="L88" s="207"/>
      <c r="M88" s="208"/>
      <c r="N88" s="209"/>
      <c r="O88" s="209"/>
      <c r="P88" s="210">
        <f>SUM(P89:P90)</f>
        <v>0</v>
      </c>
      <c r="Q88" s="209"/>
      <c r="R88" s="210">
        <f>SUM(R89:R90)</f>
        <v>1.3191612000000001</v>
      </c>
      <c r="S88" s="209"/>
      <c r="T88" s="211">
        <f>SUM(T89:T90)</f>
        <v>0</v>
      </c>
      <c r="AR88" s="212" t="s">
        <v>24</v>
      </c>
      <c r="AT88" s="213" t="s">
        <v>75</v>
      </c>
      <c r="AU88" s="213" t="s">
        <v>24</v>
      </c>
      <c r="AY88" s="212" t="s">
        <v>131</v>
      </c>
      <c r="BK88" s="214">
        <f>SUM(BK89:BK90)</f>
        <v>0</v>
      </c>
    </row>
    <row r="89" s="1" customFormat="1" ht="25.5" customHeight="1">
      <c r="B89" s="42"/>
      <c r="C89" s="217" t="s">
        <v>134</v>
      </c>
      <c r="D89" s="217" t="s">
        <v>135</v>
      </c>
      <c r="E89" s="218" t="s">
        <v>136</v>
      </c>
      <c r="F89" s="219" t="s">
        <v>137</v>
      </c>
      <c r="G89" s="220" t="s">
        <v>138</v>
      </c>
      <c r="H89" s="221">
        <v>1.032</v>
      </c>
      <c r="I89" s="222"/>
      <c r="J89" s="223">
        <f>ROUND(I89*H89,2)</f>
        <v>0</v>
      </c>
      <c r="K89" s="219" t="s">
        <v>22</v>
      </c>
      <c r="L89" s="68"/>
      <c r="M89" s="224" t="s">
        <v>22</v>
      </c>
      <c r="N89" s="225" t="s">
        <v>47</v>
      </c>
      <c r="O89" s="43"/>
      <c r="P89" s="226">
        <f>O89*H89</f>
        <v>0</v>
      </c>
      <c r="Q89" s="226">
        <v>1.07965</v>
      </c>
      <c r="R89" s="226">
        <f>Q89*H89</f>
        <v>1.1141988</v>
      </c>
      <c r="S89" s="226">
        <v>0</v>
      </c>
      <c r="T89" s="227">
        <f>S89*H89</f>
        <v>0</v>
      </c>
      <c r="AR89" s="20" t="s">
        <v>139</v>
      </c>
      <c r="AT89" s="20" t="s">
        <v>135</v>
      </c>
      <c r="AU89" s="20" t="s">
        <v>85</v>
      </c>
      <c r="AY89" s="20" t="s">
        <v>131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24</v>
      </c>
      <c r="BK89" s="228">
        <f>ROUND(I89*H89,2)</f>
        <v>0</v>
      </c>
      <c r="BL89" s="20" t="s">
        <v>139</v>
      </c>
      <c r="BM89" s="20" t="s">
        <v>140</v>
      </c>
    </row>
    <row r="90" s="1" customFormat="1" ht="16.5" customHeight="1">
      <c r="B90" s="42"/>
      <c r="C90" s="217" t="s">
        <v>141</v>
      </c>
      <c r="D90" s="217" t="s">
        <v>135</v>
      </c>
      <c r="E90" s="218" t="s">
        <v>142</v>
      </c>
      <c r="F90" s="219" t="s">
        <v>143</v>
      </c>
      <c r="G90" s="220" t="s">
        <v>144</v>
      </c>
      <c r="H90" s="221">
        <v>3.2400000000000002</v>
      </c>
      <c r="I90" s="222"/>
      <c r="J90" s="223">
        <f>ROUND(I90*H90,2)</f>
        <v>0</v>
      </c>
      <c r="K90" s="219" t="s">
        <v>22</v>
      </c>
      <c r="L90" s="68"/>
      <c r="M90" s="224" t="s">
        <v>22</v>
      </c>
      <c r="N90" s="225" t="s">
        <v>47</v>
      </c>
      <c r="O90" s="43"/>
      <c r="P90" s="226">
        <f>O90*H90</f>
        <v>0</v>
      </c>
      <c r="Q90" s="226">
        <v>0.063259999999999997</v>
      </c>
      <c r="R90" s="226">
        <f>Q90*H90</f>
        <v>0.20496240000000002</v>
      </c>
      <c r="S90" s="226">
        <v>0</v>
      </c>
      <c r="T90" s="227">
        <f>S90*H90</f>
        <v>0</v>
      </c>
      <c r="AR90" s="20" t="s">
        <v>139</v>
      </c>
      <c r="AT90" s="20" t="s">
        <v>135</v>
      </c>
      <c r="AU90" s="20" t="s">
        <v>85</v>
      </c>
      <c r="AY90" s="20" t="s">
        <v>131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24</v>
      </c>
      <c r="BK90" s="228">
        <f>ROUND(I90*H90,2)</f>
        <v>0</v>
      </c>
      <c r="BL90" s="20" t="s">
        <v>139</v>
      </c>
      <c r="BM90" s="20" t="s">
        <v>145</v>
      </c>
    </row>
    <row r="91" s="10" customFormat="1" ht="29.88" customHeight="1">
      <c r="B91" s="201"/>
      <c r="C91" s="202"/>
      <c r="D91" s="203" t="s">
        <v>75</v>
      </c>
      <c r="E91" s="215" t="s">
        <v>146</v>
      </c>
      <c r="F91" s="215" t="s">
        <v>147</v>
      </c>
      <c r="G91" s="202"/>
      <c r="H91" s="202"/>
      <c r="I91" s="205"/>
      <c r="J91" s="216">
        <f>BK91</f>
        <v>0</v>
      </c>
      <c r="K91" s="202"/>
      <c r="L91" s="207"/>
      <c r="M91" s="208"/>
      <c r="N91" s="209"/>
      <c r="O91" s="209"/>
      <c r="P91" s="210">
        <f>SUM(P92:P95)</f>
        <v>0</v>
      </c>
      <c r="Q91" s="209"/>
      <c r="R91" s="210">
        <f>SUM(R92:R95)</f>
        <v>0.12525039999999998</v>
      </c>
      <c r="S91" s="209"/>
      <c r="T91" s="211">
        <f>SUM(T92:T95)</f>
        <v>0</v>
      </c>
      <c r="AR91" s="212" t="s">
        <v>24</v>
      </c>
      <c r="AT91" s="213" t="s">
        <v>75</v>
      </c>
      <c r="AU91" s="213" t="s">
        <v>24</v>
      </c>
      <c r="AY91" s="212" t="s">
        <v>131</v>
      </c>
      <c r="BK91" s="214">
        <f>SUM(BK92:BK95)</f>
        <v>0</v>
      </c>
    </row>
    <row r="92" s="1" customFormat="1" ht="25.5" customHeight="1">
      <c r="B92" s="42"/>
      <c r="C92" s="217" t="s">
        <v>10</v>
      </c>
      <c r="D92" s="217" t="s">
        <v>135</v>
      </c>
      <c r="E92" s="218" t="s">
        <v>148</v>
      </c>
      <c r="F92" s="219" t="s">
        <v>149</v>
      </c>
      <c r="G92" s="220" t="s">
        <v>150</v>
      </c>
      <c r="H92" s="221">
        <v>3.4399999999999999</v>
      </c>
      <c r="I92" s="222"/>
      <c r="J92" s="223">
        <f>ROUND(I92*H92,2)</f>
        <v>0</v>
      </c>
      <c r="K92" s="219" t="s">
        <v>22</v>
      </c>
      <c r="L92" s="68"/>
      <c r="M92" s="224" t="s">
        <v>22</v>
      </c>
      <c r="N92" s="225" t="s">
        <v>47</v>
      </c>
      <c r="O92" s="43"/>
      <c r="P92" s="226">
        <f>O92*H92</f>
        <v>0</v>
      </c>
      <c r="Q92" s="226">
        <v>0.0048900000000000002</v>
      </c>
      <c r="R92" s="226">
        <f>Q92*H92</f>
        <v>0.016821599999999999</v>
      </c>
      <c r="S92" s="226">
        <v>0</v>
      </c>
      <c r="T92" s="227">
        <f>S92*H92</f>
        <v>0</v>
      </c>
      <c r="AR92" s="20" t="s">
        <v>139</v>
      </c>
      <c r="AT92" s="20" t="s">
        <v>135</v>
      </c>
      <c r="AU92" s="20" t="s">
        <v>85</v>
      </c>
      <c r="AY92" s="20" t="s">
        <v>131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24</v>
      </c>
      <c r="BK92" s="228">
        <f>ROUND(I92*H92,2)</f>
        <v>0</v>
      </c>
      <c r="BL92" s="20" t="s">
        <v>139</v>
      </c>
      <c r="BM92" s="20" t="s">
        <v>151</v>
      </c>
    </row>
    <row r="93" s="1" customFormat="1" ht="16.5" customHeight="1">
      <c r="B93" s="42"/>
      <c r="C93" s="217" t="s">
        <v>152</v>
      </c>
      <c r="D93" s="217" t="s">
        <v>135</v>
      </c>
      <c r="E93" s="218" t="s">
        <v>153</v>
      </c>
      <c r="F93" s="219" t="s">
        <v>154</v>
      </c>
      <c r="G93" s="220" t="s">
        <v>150</v>
      </c>
      <c r="H93" s="221">
        <v>3.4399999999999999</v>
      </c>
      <c r="I93" s="222"/>
      <c r="J93" s="223">
        <f>ROUND(I93*H93,2)</f>
        <v>0</v>
      </c>
      <c r="K93" s="219" t="s">
        <v>22</v>
      </c>
      <c r="L93" s="68"/>
      <c r="M93" s="224" t="s">
        <v>22</v>
      </c>
      <c r="N93" s="225" t="s">
        <v>47</v>
      </c>
      <c r="O93" s="43"/>
      <c r="P93" s="226">
        <f>O93*H93</f>
        <v>0</v>
      </c>
      <c r="Q93" s="226">
        <v>0.0030000000000000001</v>
      </c>
      <c r="R93" s="226">
        <f>Q93*H93</f>
        <v>0.010319999999999999</v>
      </c>
      <c r="S93" s="226">
        <v>0</v>
      </c>
      <c r="T93" s="227">
        <f>S93*H93</f>
        <v>0</v>
      </c>
      <c r="AR93" s="20" t="s">
        <v>139</v>
      </c>
      <c r="AT93" s="20" t="s">
        <v>135</v>
      </c>
      <c r="AU93" s="20" t="s">
        <v>85</v>
      </c>
      <c r="AY93" s="20" t="s">
        <v>131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24</v>
      </c>
      <c r="BK93" s="228">
        <f>ROUND(I93*H93,2)</f>
        <v>0</v>
      </c>
      <c r="BL93" s="20" t="s">
        <v>139</v>
      </c>
      <c r="BM93" s="20" t="s">
        <v>155</v>
      </c>
    </row>
    <row r="94" s="1" customFormat="1" ht="25.5" customHeight="1">
      <c r="B94" s="42"/>
      <c r="C94" s="217" t="s">
        <v>156</v>
      </c>
      <c r="D94" s="217" t="s">
        <v>135</v>
      </c>
      <c r="E94" s="218" t="s">
        <v>157</v>
      </c>
      <c r="F94" s="219" t="s">
        <v>158</v>
      </c>
      <c r="G94" s="220" t="s">
        <v>150</v>
      </c>
      <c r="H94" s="221">
        <v>3.4399999999999999</v>
      </c>
      <c r="I94" s="222"/>
      <c r="J94" s="223">
        <f>ROUND(I94*H94,2)</f>
        <v>0</v>
      </c>
      <c r="K94" s="219" t="s">
        <v>22</v>
      </c>
      <c r="L94" s="68"/>
      <c r="M94" s="224" t="s">
        <v>22</v>
      </c>
      <c r="N94" s="225" t="s">
        <v>47</v>
      </c>
      <c r="O94" s="43"/>
      <c r="P94" s="226">
        <f>O94*H94</f>
        <v>0</v>
      </c>
      <c r="Q94" s="226">
        <v>0.0048900000000000002</v>
      </c>
      <c r="R94" s="226">
        <f>Q94*H94</f>
        <v>0.016821599999999999</v>
      </c>
      <c r="S94" s="226">
        <v>0</v>
      </c>
      <c r="T94" s="227">
        <f>S94*H94</f>
        <v>0</v>
      </c>
      <c r="AR94" s="20" t="s">
        <v>139</v>
      </c>
      <c r="AT94" s="20" t="s">
        <v>135</v>
      </c>
      <c r="AU94" s="20" t="s">
        <v>85</v>
      </c>
      <c r="AY94" s="20" t="s">
        <v>131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24</v>
      </c>
      <c r="BK94" s="228">
        <f>ROUND(I94*H94,2)</f>
        <v>0</v>
      </c>
      <c r="BL94" s="20" t="s">
        <v>139</v>
      </c>
      <c r="BM94" s="20" t="s">
        <v>159</v>
      </c>
    </row>
    <row r="95" s="1" customFormat="1" ht="25.5" customHeight="1">
      <c r="B95" s="42"/>
      <c r="C95" s="217" t="s">
        <v>160</v>
      </c>
      <c r="D95" s="217" t="s">
        <v>135</v>
      </c>
      <c r="E95" s="218" t="s">
        <v>161</v>
      </c>
      <c r="F95" s="219" t="s">
        <v>162</v>
      </c>
      <c r="G95" s="220" t="s">
        <v>150</v>
      </c>
      <c r="H95" s="221">
        <v>3.4399999999999999</v>
      </c>
      <c r="I95" s="222"/>
      <c r="J95" s="223">
        <f>ROUND(I95*H95,2)</f>
        <v>0</v>
      </c>
      <c r="K95" s="219" t="s">
        <v>22</v>
      </c>
      <c r="L95" s="68"/>
      <c r="M95" s="224" t="s">
        <v>22</v>
      </c>
      <c r="N95" s="225" t="s">
        <v>47</v>
      </c>
      <c r="O95" s="43"/>
      <c r="P95" s="226">
        <f>O95*H95</f>
        <v>0</v>
      </c>
      <c r="Q95" s="226">
        <v>0.023630000000000002</v>
      </c>
      <c r="R95" s="226">
        <f>Q95*H95</f>
        <v>0.081287200000000004</v>
      </c>
      <c r="S95" s="226">
        <v>0</v>
      </c>
      <c r="T95" s="227">
        <f>S95*H95</f>
        <v>0</v>
      </c>
      <c r="AR95" s="20" t="s">
        <v>139</v>
      </c>
      <c r="AT95" s="20" t="s">
        <v>135</v>
      </c>
      <c r="AU95" s="20" t="s">
        <v>85</v>
      </c>
      <c r="AY95" s="20" t="s">
        <v>131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24</v>
      </c>
      <c r="BK95" s="228">
        <f>ROUND(I95*H95,2)</f>
        <v>0</v>
      </c>
      <c r="BL95" s="20" t="s">
        <v>139</v>
      </c>
      <c r="BM95" s="20" t="s">
        <v>163</v>
      </c>
    </row>
    <row r="96" s="10" customFormat="1" ht="29.88" customHeight="1">
      <c r="B96" s="201"/>
      <c r="C96" s="202"/>
      <c r="D96" s="203" t="s">
        <v>75</v>
      </c>
      <c r="E96" s="215" t="s">
        <v>164</v>
      </c>
      <c r="F96" s="215" t="s">
        <v>165</v>
      </c>
      <c r="G96" s="202"/>
      <c r="H96" s="202"/>
      <c r="I96" s="205"/>
      <c r="J96" s="216">
        <f>BK96</f>
        <v>0</v>
      </c>
      <c r="K96" s="202"/>
      <c r="L96" s="207"/>
      <c r="M96" s="208"/>
      <c r="N96" s="209"/>
      <c r="O96" s="209"/>
      <c r="P96" s="210">
        <f>SUM(P97:P98)</f>
        <v>0</v>
      </c>
      <c r="Q96" s="209"/>
      <c r="R96" s="210">
        <f>SUM(R97:R98)</f>
        <v>0</v>
      </c>
      <c r="S96" s="209"/>
      <c r="T96" s="211">
        <f>SUM(T97:T98)</f>
        <v>6.9478819999999999</v>
      </c>
      <c r="AR96" s="212" t="s">
        <v>24</v>
      </c>
      <c r="AT96" s="213" t="s">
        <v>75</v>
      </c>
      <c r="AU96" s="213" t="s">
        <v>24</v>
      </c>
      <c r="AY96" s="212" t="s">
        <v>131</v>
      </c>
      <c r="BK96" s="214">
        <f>SUM(BK97:BK98)</f>
        <v>0</v>
      </c>
    </row>
    <row r="97" s="1" customFormat="1" ht="16.5" customHeight="1">
      <c r="B97" s="42"/>
      <c r="C97" s="217" t="s">
        <v>132</v>
      </c>
      <c r="D97" s="217" t="s">
        <v>135</v>
      </c>
      <c r="E97" s="218" t="s">
        <v>166</v>
      </c>
      <c r="F97" s="219" t="s">
        <v>167</v>
      </c>
      <c r="G97" s="220" t="s">
        <v>150</v>
      </c>
      <c r="H97" s="221">
        <v>197.107</v>
      </c>
      <c r="I97" s="222"/>
      <c r="J97" s="223">
        <f>ROUND(I97*H97,2)</f>
        <v>0</v>
      </c>
      <c r="K97" s="219" t="s">
        <v>22</v>
      </c>
      <c r="L97" s="68"/>
      <c r="M97" s="224" t="s">
        <v>22</v>
      </c>
      <c r="N97" s="225" t="s">
        <v>47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0.032000000000000001</v>
      </c>
      <c r="T97" s="227">
        <f>S97*H97</f>
        <v>6.3074240000000001</v>
      </c>
      <c r="AR97" s="20" t="s">
        <v>139</v>
      </c>
      <c r="AT97" s="20" t="s">
        <v>135</v>
      </c>
      <c r="AU97" s="20" t="s">
        <v>85</v>
      </c>
      <c r="AY97" s="20" t="s">
        <v>131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24</v>
      </c>
      <c r="BK97" s="228">
        <f>ROUND(I97*H97,2)</f>
        <v>0</v>
      </c>
      <c r="BL97" s="20" t="s">
        <v>139</v>
      </c>
      <c r="BM97" s="20" t="s">
        <v>168</v>
      </c>
    </row>
    <row r="98" s="1" customFormat="1" ht="16.5" customHeight="1">
      <c r="B98" s="42"/>
      <c r="C98" s="217" t="s">
        <v>169</v>
      </c>
      <c r="D98" s="217" t="s">
        <v>135</v>
      </c>
      <c r="E98" s="218" t="s">
        <v>170</v>
      </c>
      <c r="F98" s="219" t="s">
        <v>171</v>
      </c>
      <c r="G98" s="220" t="s">
        <v>150</v>
      </c>
      <c r="H98" s="221">
        <v>10.166</v>
      </c>
      <c r="I98" s="222"/>
      <c r="J98" s="223">
        <f>ROUND(I98*H98,2)</f>
        <v>0</v>
      </c>
      <c r="K98" s="219" t="s">
        <v>22</v>
      </c>
      <c r="L98" s="68"/>
      <c r="M98" s="224" t="s">
        <v>22</v>
      </c>
      <c r="N98" s="225" t="s">
        <v>47</v>
      </c>
      <c r="O98" s="43"/>
      <c r="P98" s="226">
        <f>O98*H98</f>
        <v>0</v>
      </c>
      <c r="Q98" s="226">
        <v>0</v>
      </c>
      <c r="R98" s="226">
        <f>Q98*H98</f>
        <v>0</v>
      </c>
      <c r="S98" s="226">
        <v>0.063</v>
      </c>
      <c r="T98" s="227">
        <f>S98*H98</f>
        <v>0.64045800000000008</v>
      </c>
      <c r="AR98" s="20" t="s">
        <v>139</v>
      </c>
      <c r="AT98" s="20" t="s">
        <v>135</v>
      </c>
      <c r="AU98" s="20" t="s">
        <v>85</v>
      </c>
      <c r="AY98" s="20" t="s">
        <v>131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24</v>
      </c>
      <c r="BK98" s="228">
        <f>ROUND(I98*H98,2)</f>
        <v>0</v>
      </c>
      <c r="BL98" s="20" t="s">
        <v>139</v>
      </c>
      <c r="BM98" s="20" t="s">
        <v>172</v>
      </c>
    </row>
    <row r="99" s="10" customFormat="1" ht="29.88" customHeight="1">
      <c r="B99" s="201"/>
      <c r="C99" s="202"/>
      <c r="D99" s="203" t="s">
        <v>75</v>
      </c>
      <c r="E99" s="215" t="s">
        <v>173</v>
      </c>
      <c r="F99" s="215" t="s">
        <v>174</v>
      </c>
      <c r="G99" s="202"/>
      <c r="H99" s="202"/>
      <c r="I99" s="205"/>
      <c r="J99" s="216">
        <f>BK99</f>
        <v>0</v>
      </c>
      <c r="K99" s="202"/>
      <c r="L99" s="207"/>
      <c r="M99" s="208"/>
      <c r="N99" s="209"/>
      <c r="O99" s="209"/>
      <c r="P99" s="210">
        <f>SUM(P100:P102)</f>
        <v>0</v>
      </c>
      <c r="Q99" s="209"/>
      <c r="R99" s="210">
        <f>SUM(R100:R102)</f>
        <v>0</v>
      </c>
      <c r="S99" s="209"/>
      <c r="T99" s="211">
        <f>SUM(T100:T102)</f>
        <v>0</v>
      </c>
      <c r="AR99" s="212" t="s">
        <v>24</v>
      </c>
      <c r="AT99" s="213" t="s">
        <v>75</v>
      </c>
      <c r="AU99" s="213" t="s">
        <v>24</v>
      </c>
      <c r="AY99" s="212" t="s">
        <v>131</v>
      </c>
      <c r="BK99" s="214">
        <f>SUM(BK100:BK102)</f>
        <v>0</v>
      </c>
    </row>
    <row r="100" s="1" customFormat="1" ht="16.5" customHeight="1">
      <c r="B100" s="42"/>
      <c r="C100" s="217" t="s">
        <v>175</v>
      </c>
      <c r="D100" s="217" t="s">
        <v>135</v>
      </c>
      <c r="E100" s="218" t="s">
        <v>176</v>
      </c>
      <c r="F100" s="219" t="s">
        <v>177</v>
      </c>
      <c r="G100" s="220" t="s">
        <v>178</v>
      </c>
      <c r="H100" s="221">
        <v>6.9480000000000004</v>
      </c>
      <c r="I100" s="222"/>
      <c r="J100" s="223">
        <f>ROUND(I100*H100,2)</f>
        <v>0</v>
      </c>
      <c r="K100" s="219" t="s">
        <v>22</v>
      </c>
      <c r="L100" s="68"/>
      <c r="M100" s="224" t="s">
        <v>22</v>
      </c>
      <c r="N100" s="225" t="s">
        <v>47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139</v>
      </c>
      <c r="AT100" s="20" t="s">
        <v>135</v>
      </c>
      <c r="AU100" s="20" t="s">
        <v>85</v>
      </c>
      <c r="AY100" s="20" t="s">
        <v>131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24</v>
      </c>
      <c r="BK100" s="228">
        <f>ROUND(I100*H100,2)</f>
        <v>0</v>
      </c>
      <c r="BL100" s="20" t="s">
        <v>139</v>
      </c>
      <c r="BM100" s="20" t="s">
        <v>179</v>
      </c>
    </row>
    <row r="101" s="1" customFormat="1" ht="16.5" customHeight="1">
      <c r="B101" s="42"/>
      <c r="C101" s="217" t="s">
        <v>29</v>
      </c>
      <c r="D101" s="217" t="s">
        <v>135</v>
      </c>
      <c r="E101" s="218" t="s">
        <v>180</v>
      </c>
      <c r="F101" s="219" t="s">
        <v>181</v>
      </c>
      <c r="G101" s="220" t="s">
        <v>178</v>
      </c>
      <c r="H101" s="221">
        <v>62.531999999999996</v>
      </c>
      <c r="I101" s="222"/>
      <c r="J101" s="223">
        <f>ROUND(I101*H101,2)</f>
        <v>0</v>
      </c>
      <c r="K101" s="219" t="s">
        <v>22</v>
      </c>
      <c r="L101" s="68"/>
      <c r="M101" s="224" t="s">
        <v>22</v>
      </c>
      <c r="N101" s="225" t="s">
        <v>47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139</v>
      </c>
      <c r="AT101" s="20" t="s">
        <v>135</v>
      </c>
      <c r="AU101" s="20" t="s">
        <v>85</v>
      </c>
      <c r="AY101" s="20" t="s">
        <v>131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24</v>
      </c>
      <c r="BK101" s="228">
        <f>ROUND(I101*H101,2)</f>
        <v>0</v>
      </c>
      <c r="BL101" s="20" t="s">
        <v>139</v>
      </c>
      <c r="BM101" s="20" t="s">
        <v>182</v>
      </c>
    </row>
    <row r="102" s="1" customFormat="1" ht="16.5" customHeight="1">
      <c r="B102" s="42"/>
      <c r="C102" s="217" t="s">
        <v>183</v>
      </c>
      <c r="D102" s="217" t="s">
        <v>135</v>
      </c>
      <c r="E102" s="218" t="s">
        <v>184</v>
      </c>
      <c r="F102" s="219" t="s">
        <v>185</v>
      </c>
      <c r="G102" s="220" t="s">
        <v>178</v>
      </c>
      <c r="H102" s="221">
        <v>6.9480000000000004</v>
      </c>
      <c r="I102" s="222"/>
      <c r="J102" s="223">
        <f>ROUND(I102*H102,2)</f>
        <v>0</v>
      </c>
      <c r="K102" s="219" t="s">
        <v>22</v>
      </c>
      <c r="L102" s="68"/>
      <c r="M102" s="224" t="s">
        <v>22</v>
      </c>
      <c r="N102" s="225" t="s">
        <v>47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139</v>
      </c>
      <c r="AT102" s="20" t="s">
        <v>135</v>
      </c>
      <c r="AU102" s="20" t="s">
        <v>85</v>
      </c>
      <c r="AY102" s="20" t="s">
        <v>131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24</v>
      </c>
      <c r="BK102" s="228">
        <f>ROUND(I102*H102,2)</f>
        <v>0</v>
      </c>
      <c r="BL102" s="20" t="s">
        <v>139</v>
      </c>
      <c r="BM102" s="20" t="s">
        <v>186</v>
      </c>
    </row>
    <row r="103" s="10" customFormat="1" ht="29.88" customHeight="1">
      <c r="B103" s="201"/>
      <c r="C103" s="202"/>
      <c r="D103" s="203" t="s">
        <v>75</v>
      </c>
      <c r="E103" s="215" t="s">
        <v>187</v>
      </c>
      <c r="F103" s="215" t="s">
        <v>188</v>
      </c>
      <c r="G103" s="202"/>
      <c r="H103" s="202"/>
      <c r="I103" s="205"/>
      <c r="J103" s="216">
        <f>BK103</f>
        <v>0</v>
      </c>
      <c r="K103" s="202"/>
      <c r="L103" s="207"/>
      <c r="M103" s="208"/>
      <c r="N103" s="209"/>
      <c r="O103" s="209"/>
      <c r="P103" s="210">
        <f>P104</f>
        <v>0</v>
      </c>
      <c r="Q103" s="209"/>
      <c r="R103" s="210">
        <f>R104</f>
        <v>0</v>
      </c>
      <c r="S103" s="209"/>
      <c r="T103" s="211">
        <f>T104</f>
        <v>0</v>
      </c>
      <c r="AR103" s="212" t="s">
        <v>24</v>
      </c>
      <c r="AT103" s="213" t="s">
        <v>75</v>
      </c>
      <c r="AU103" s="213" t="s">
        <v>24</v>
      </c>
      <c r="AY103" s="212" t="s">
        <v>131</v>
      </c>
      <c r="BK103" s="214">
        <f>BK104</f>
        <v>0</v>
      </c>
    </row>
    <row r="104" s="1" customFormat="1" ht="16.5" customHeight="1">
      <c r="B104" s="42"/>
      <c r="C104" s="217" t="s">
        <v>189</v>
      </c>
      <c r="D104" s="217" t="s">
        <v>135</v>
      </c>
      <c r="E104" s="218" t="s">
        <v>190</v>
      </c>
      <c r="F104" s="219" t="s">
        <v>191</v>
      </c>
      <c r="G104" s="220" t="s">
        <v>178</v>
      </c>
      <c r="H104" s="221">
        <v>1.444</v>
      </c>
      <c r="I104" s="222"/>
      <c r="J104" s="223">
        <f>ROUND(I104*H104,2)</f>
        <v>0</v>
      </c>
      <c r="K104" s="219" t="s">
        <v>22</v>
      </c>
      <c r="L104" s="68"/>
      <c r="M104" s="224" t="s">
        <v>22</v>
      </c>
      <c r="N104" s="225" t="s">
        <v>47</v>
      </c>
      <c r="O104" s="4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20" t="s">
        <v>139</v>
      </c>
      <c r="AT104" s="20" t="s">
        <v>135</v>
      </c>
      <c r="AU104" s="20" t="s">
        <v>85</v>
      </c>
      <c r="AY104" s="20" t="s">
        <v>131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24</v>
      </c>
      <c r="BK104" s="228">
        <f>ROUND(I104*H104,2)</f>
        <v>0</v>
      </c>
      <c r="BL104" s="20" t="s">
        <v>139</v>
      </c>
      <c r="BM104" s="20" t="s">
        <v>192</v>
      </c>
    </row>
    <row r="105" s="10" customFormat="1" ht="37.44" customHeight="1">
      <c r="B105" s="201"/>
      <c r="C105" s="202"/>
      <c r="D105" s="203" t="s">
        <v>75</v>
      </c>
      <c r="E105" s="204" t="s">
        <v>193</v>
      </c>
      <c r="F105" s="204" t="s">
        <v>194</v>
      </c>
      <c r="G105" s="202"/>
      <c r="H105" s="202"/>
      <c r="I105" s="205"/>
      <c r="J105" s="206">
        <f>BK105</f>
        <v>0</v>
      </c>
      <c r="K105" s="202"/>
      <c r="L105" s="207"/>
      <c r="M105" s="208"/>
      <c r="N105" s="209"/>
      <c r="O105" s="209"/>
      <c r="P105" s="210">
        <f>P106+P117+P119</f>
        <v>0</v>
      </c>
      <c r="Q105" s="209"/>
      <c r="R105" s="210">
        <f>R106+R117+R119</f>
        <v>10.299795420000001</v>
      </c>
      <c r="S105" s="209"/>
      <c r="T105" s="211">
        <f>T106+T117+T119</f>
        <v>0</v>
      </c>
      <c r="AR105" s="212" t="s">
        <v>85</v>
      </c>
      <c r="AT105" s="213" t="s">
        <v>75</v>
      </c>
      <c r="AU105" s="213" t="s">
        <v>76</v>
      </c>
      <c r="AY105" s="212" t="s">
        <v>131</v>
      </c>
      <c r="BK105" s="214">
        <f>BK106+BK117+BK119</f>
        <v>0</v>
      </c>
    </row>
    <row r="106" s="10" customFormat="1" ht="19.92" customHeight="1">
      <c r="B106" s="201"/>
      <c r="C106" s="202"/>
      <c r="D106" s="203" t="s">
        <v>75</v>
      </c>
      <c r="E106" s="215" t="s">
        <v>195</v>
      </c>
      <c r="F106" s="215" t="s">
        <v>196</v>
      </c>
      <c r="G106" s="202"/>
      <c r="H106" s="202"/>
      <c r="I106" s="205"/>
      <c r="J106" s="216">
        <f>BK106</f>
        <v>0</v>
      </c>
      <c r="K106" s="202"/>
      <c r="L106" s="207"/>
      <c r="M106" s="208"/>
      <c r="N106" s="209"/>
      <c r="O106" s="209"/>
      <c r="P106" s="210">
        <f>SUM(P107:P116)</f>
        <v>0</v>
      </c>
      <c r="Q106" s="209"/>
      <c r="R106" s="210">
        <f>SUM(R107:R116)</f>
        <v>10.124797820000001</v>
      </c>
      <c r="S106" s="209"/>
      <c r="T106" s="211">
        <f>SUM(T107:T116)</f>
        <v>0</v>
      </c>
      <c r="AR106" s="212" t="s">
        <v>85</v>
      </c>
      <c r="AT106" s="213" t="s">
        <v>75</v>
      </c>
      <c r="AU106" s="213" t="s">
        <v>24</v>
      </c>
      <c r="AY106" s="212" t="s">
        <v>131</v>
      </c>
      <c r="BK106" s="214">
        <f>SUM(BK107:BK116)</f>
        <v>0</v>
      </c>
    </row>
    <row r="107" s="1" customFormat="1" ht="25.5" customHeight="1">
      <c r="B107" s="42"/>
      <c r="C107" s="217" t="s">
        <v>24</v>
      </c>
      <c r="D107" s="217" t="s">
        <v>135</v>
      </c>
      <c r="E107" s="218" t="s">
        <v>197</v>
      </c>
      <c r="F107" s="219" t="s">
        <v>198</v>
      </c>
      <c r="G107" s="220" t="s">
        <v>150</v>
      </c>
      <c r="H107" s="221">
        <v>197.107</v>
      </c>
      <c r="I107" s="222"/>
      <c r="J107" s="223">
        <f>ROUND(I107*H107,2)</f>
        <v>0</v>
      </c>
      <c r="K107" s="219" t="s">
        <v>22</v>
      </c>
      <c r="L107" s="68"/>
      <c r="M107" s="224" t="s">
        <v>22</v>
      </c>
      <c r="N107" s="225" t="s">
        <v>47</v>
      </c>
      <c r="O107" s="43"/>
      <c r="P107" s="226">
        <f>O107*H107</f>
        <v>0</v>
      </c>
      <c r="Q107" s="226">
        <v>0.00025999999999999998</v>
      </c>
      <c r="R107" s="226">
        <f>Q107*H107</f>
        <v>0.051247819999999993</v>
      </c>
      <c r="S107" s="226">
        <v>0</v>
      </c>
      <c r="T107" s="227">
        <f>S107*H107</f>
        <v>0</v>
      </c>
      <c r="AR107" s="20" t="s">
        <v>152</v>
      </c>
      <c r="AT107" s="20" t="s">
        <v>135</v>
      </c>
      <c r="AU107" s="20" t="s">
        <v>85</v>
      </c>
      <c r="AY107" s="20" t="s">
        <v>131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24</v>
      </c>
      <c r="BK107" s="228">
        <f>ROUND(I107*H107,2)</f>
        <v>0</v>
      </c>
      <c r="BL107" s="20" t="s">
        <v>152</v>
      </c>
      <c r="BM107" s="20" t="s">
        <v>199</v>
      </c>
    </row>
    <row r="108" s="1" customFormat="1" ht="25.5" customHeight="1">
      <c r="B108" s="42"/>
      <c r="C108" s="229" t="s">
        <v>200</v>
      </c>
      <c r="D108" s="229" t="s">
        <v>201</v>
      </c>
      <c r="E108" s="230" t="s">
        <v>202</v>
      </c>
      <c r="F108" s="231" t="s">
        <v>203</v>
      </c>
      <c r="G108" s="232" t="s">
        <v>204</v>
      </c>
      <c r="H108" s="233">
        <v>87</v>
      </c>
      <c r="I108" s="234"/>
      <c r="J108" s="235">
        <f>ROUND(I108*H108,2)</f>
        <v>0</v>
      </c>
      <c r="K108" s="231" t="s">
        <v>22</v>
      </c>
      <c r="L108" s="236"/>
      <c r="M108" s="237" t="s">
        <v>22</v>
      </c>
      <c r="N108" s="238" t="s">
        <v>47</v>
      </c>
      <c r="O108" s="43"/>
      <c r="P108" s="226">
        <f>O108*H108</f>
        <v>0</v>
      </c>
      <c r="Q108" s="226">
        <v>0.113</v>
      </c>
      <c r="R108" s="226">
        <f>Q108*H108</f>
        <v>9.8309999999999995</v>
      </c>
      <c r="S108" s="226">
        <v>0</v>
      </c>
      <c r="T108" s="227">
        <f>S108*H108</f>
        <v>0</v>
      </c>
      <c r="AR108" s="20" t="s">
        <v>205</v>
      </c>
      <c r="AT108" s="20" t="s">
        <v>201</v>
      </c>
      <c r="AU108" s="20" t="s">
        <v>85</v>
      </c>
      <c r="AY108" s="20" t="s">
        <v>131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24</v>
      </c>
      <c r="BK108" s="228">
        <f>ROUND(I108*H108,2)</f>
        <v>0</v>
      </c>
      <c r="BL108" s="20" t="s">
        <v>152</v>
      </c>
      <c r="BM108" s="20" t="s">
        <v>206</v>
      </c>
    </row>
    <row r="109" s="1" customFormat="1" ht="16.5" customHeight="1">
      <c r="B109" s="42"/>
      <c r="C109" s="217" t="s">
        <v>207</v>
      </c>
      <c r="D109" s="217" t="s">
        <v>135</v>
      </c>
      <c r="E109" s="218" t="s">
        <v>208</v>
      </c>
      <c r="F109" s="219" t="s">
        <v>209</v>
      </c>
      <c r="G109" s="220" t="s">
        <v>204</v>
      </c>
      <c r="H109" s="221">
        <v>1</v>
      </c>
      <c r="I109" s="222"/>
      <c r="J109" s="223">
        <f>ROUND(I109*H109,2)</f>
        <v>0</v>
      </c>
      <c r="K109" s="219" t="s">
        <v>22</v>
      </c>
      <c r="L109" s="68"/>
      <c r="M109" s="224" t="s">
        <v>22</v>
      </c>
      <c r="N109" s="225" t="s">
        <v>47</v>
      </c>
      <c r="O109" s="43"/>
      <c r="P109" s="226">
        <f>O109*H109</f>
        <v>0</v>
      </c>
      <c r="Q109" s="226">
        <v>0.00087000000000000001</v>
      </c>
      <c r="R109" s="226">
        <f>Q109*H109</f>
        <v>0.00087000000000000001</v>
      </c>
      <c r="S109" s="226">
        <v>0</v>
      </c>
      <c r="T109" s="227">
        <f>S109*H109</f>
        <v>0</v>
      </c>
      <c r="AR109" s="20" t="s">
        <v>152</v>
      </c>
      <c r="AT109" s="20" t="s">
        <v>135</v>
      </c>
      <c r="AU109" s="20" t="s">
        <v>85</v>
      </c>
      <c r="AY109" s="20" t="s">
        <v>131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24</v>
      </c>
      <c r="BK109" s="228">
        <f>ROUND(I109*H109,2)</f>
        <v>0</v>
      </c>
      <c r="BL109" s="20" t="s">
        <v>152</v>
      </c>
      <c r="BM109" s="20" t="s">
        <v>210</v>
      </c>
    </row>
    <row r="110" s="1" customFormat="1" ht="16.5" customHeight="1">
      <c r="B110" s="42"/>
      <c r="C110" s="229" t="s">
        <v>211</v>
      </c>
      <c r="D110" s="229" t="s">
        <v>201</v>
      </c>
      <c r="E110" s="230" t="s">
        <v>212</v>
      </c>
      <c r="F110" s="231" t="s">
        <v>213</v>
      </c>
      <c r="G110" s="232" t="s">
        <v>204</v>
      </c>
      <c r="H110" s="233">
        <v>1</v>
      </c>
      <c r="I110" s="234"/>
      <c r="J110" s="235">
        <f>ROUND(I110*H110,2)</f>
        <v>0</v>
      </c>
      <c r="K110" s="231" t="s">
        <v>22</v>
      </c>
      <c r="L110" s="236"/>
      <c r="M110" s="237" t="s">
        <v>22</v>
      </c>
      <c r="N110" s="238" t="s">
        <v>47</v>
      </c>
      <c r="O110" s="43"/>
      <c r="P110" s="226">
        <f>O110*H110</f>
        <v>0</v>
      </c>
      <c r="Q110" s="226">
        <v>0.080000000000000002</v>
      </c>
      <c r="R110" s="226">
        <f>Q110*H110</f>
        <v>0.080000000000000002</v>
      </c>
      <c r="S110" s="226">
        <v>0</v>
      </c>
      <c r="T110" s="227">
        <f>S110*H110</f>
        <v>0</v>
      </c>
      <c r="AR110" s="20" t="s">
        <v>205</v>
      </c>
      <c r="AT110" s="20" t="s">
        <v>201</v>
      </c>
      <c r="AU110" s="20" t="s">
        <v>85</v>
      </c>
      <c r="AY110" s="20" t="s">
        <v>131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24</v>
      </c>
      <c r="BK110" s="228">
        <f>ROUND(I110*H110,2)</f>
        <v>0</v>
      </c>
      <c r="BL110" s="20" t="s">
        <v>152</v>
      </c>
      <c r="BM110" s="20" t="s">
        <v>214</v>
      </c>
    </row>
    <row r="111" s="1" customFormat="1" ht="16.5" customHeight="1">
      <c r="B111" s="42"/>
      <c r="C111" s="217" t="s">
        <v>85</v>
      </c>
      <c r="D111" s="217" t="s">
        <v>135</v>
      </c>
      <c r="E111" s="218" t="s">
        <v>215</v>
      </c>
      <c r="F111" s="219" t="s">
        <v>216</v>
      </c>
      <c r="G111" s="220" t="s">
        <v>204</v>
      </c>
      <c r="H111" s="221">
        <v>2</v>
      </c>
      <c r="I111" s="222"/>
      <c r="J111" s="223">
        <f>ROUND(I111*H111,2)</f>
        <v>0</v>
      </c>
      <c r="K111" s="219" t="s">
        <v>22</v>
      </c>
      <c r="L111" s="68"/>
      <c r="M111" s="224" t="s">
        <v>22</v>
      </c>
      <c r="N111" s="225" t="s">
        <v>47</v>
      </c>
      <c r="O111" s="43"/>
      <c r="P111" s="226">
        <f>O111*H111</f>
        <v>0</v>
      </c>
      <c r="Q111" s="226">
        <v>0.00084000000000000003</v>
      </c>
      <c r="R111" s="226">
        <f>Q111*H111</f>
        <v>0.0016800000000000001</v>
      </c>
      <c r="S111" s="226">
        <v>0</v>
      </c>
      <c r="T111" s="227">
        <f>S111*H111</f>
        <v>0</v>
      </c>
      <c r="AR111" s="20" t="s">
        <v>152</v>
      </c>
      <c r="AT111" s="20" t="s">
        <v>135</v>
      </c>
      <c r="AU111" s="20" t="s">
        <v>85</v>
      </c>
      <c r="AY111" s="20" t="s">
        <v>131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24</v>
      </c>
      <c r="BK111" s="228">
        <f>ROUND(I111*H111,2)</f>
        <v>0</v>
      </c>
      <c r="BL111" s="20" t="s">
        <v>152</v>
      </c>
      <c r="BM111" s="20" t="s">
        <v>217</v>
      </c>
    </row>
    <row r="112" s="1" customFormat="1" ht="25.5" customHeight="1">
      <c r="B112" s="42"/>
      <c r="C112" s="229" t="s">
        <v>146</v>
      </c>
      <c r="D112" s="229" t="s">
        <v>201</v>
      </c>
      <c r="E112" s="230" t="s">
        <v>218</v>
      </c>
      <c r="F112" s="231" t="s">
        <v>219</v>
      </c>
      <c r="G112" s="232" t="s">
        <v>204</v>
      </c>
      <c r="H112" s="233">
        <v>1</v>
      </c>
      <c r="I112" s="234"/>
      <c r="J112" s="235">
        <f>ROUND(I112*H112,2)</f>
        <v>0</v>
      </c>
      <c r="K112" s="231" t="s">
        <v>22</v>
      </c>
      <c r="L112" s="236"/>
      <c r="M112" s="237" t="s">
        <v>22</v>
      </c>
      <c r="N112" s="238" t="s">
        <v>47</v>
      </c>
      <c r="O112" s="43"/>
      <c r="P112" s="226">
        <f>O112*H112</f>
        <v>0</v>
      </c>
      <c r="Q112" s="226">
        <v>0.080000000000000002</v>
      </c>
      <c r="R112" s="226">
        <f>Q112*H112</f>
        <v>0.080000000000000002</v>
      </c>
      <c r="S112" s="226">
        <v>0</v>
      </c>
      <c r="T112" s="227">
        <f>S112*H112</f>
        <v>0</v>
      </c>
      <c r="AR112" s="20" t="s">
        <v>205</v>
      </c>
      <c r="AT112" s="20" t="s">
        <v>201</v>
      </c>
      <c r="AU112" s="20" t="s">
        <v>85</v>
      </c>
      <c r="AY112" s="20" t="s">
        <v>131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24</v>
      </c>
      <c r="BK112" s="228">
        <f>ROUND(I112*H112,2)</f>
        <v>0</v>
      </c>
      <c r="BL112" s="20" t="s">
        <v>152</v>
      </c>
      <c r="BM112" s="20" t="s">
        <v>220</v>
      </c>
    </row>
    <row r="113" s="1" customFormat="1" ht="25.5" customHeight="1">
      <c r="B113" s="42"/>
      <c r="C113" s="229" t="s">
        <v>221</v>
      </c>
      <c r="D113" s="229" t="s">
        <v>201</v>
      </c>
      <c r="E113" s="230" t="s">
        <v>222</v>
      </c>
      <c r="F113" s="231" t="s">
        <v>219</v>
      </c>
      <c r="G113" s="232" t="s">
        <v>204</v>
      </c>
      <c r="H113" s="233">
        <v>1</v>
      </c>
      <c r="I113" s="234"/>
      <c r="J113" s="235">
        <f>ROUND(I113*H113,2)</f>
        <v>0</v>
      </c>
      <c r="K113" s="231" t="s">
        <v>22</v>
      </c>
      <c r="L113" s="236"/>
      <c r="M113" s="237" t="s">
        <v>22</v>
      </c>
      <c r="N113" s="238" t="s">
        <v>47</v>
      </c>
      <c r="O113" s="43"/>
      <c r="P113" s="226">
        <f>O113*H113</f>
        <v>0</v>
      </c>
      <c r="Q113" s="226">
        <v>0.080000000000000002</v>
      </c>
      <c r="R113" s="226">
        <f>Q113*H113</f>
        <v>0.080000000000000002</v>
      </c>
      <c r="S113" s="226">
        <v>0</v>
      </c>
      <c r="T113" s="227">
        <f>S113*H113</f>
        <v>0</v>
      </c>
      <c r="AR113" s="20" t="s">
        <v>205</v>
      </c>
      <c r="AT113" s="20" t="s">
        <v>201</v>
      </c>
      <c r="AU113" s="20" t="s">
        <v>85</v>
      </c>
      <c r="AY113" s="20" t="s">
        <v>131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24</v>
      </c>
      <c r="BK113" s="228">
        <f>ROUND(I113*H113,2)</f>
        <v>0</v>
      </c>
      <c r="BL113" s="20" t="s">
        <v>152</v>
      </c>
      <c r="BM113" s="20" t="s">
        <v>223</v>
      </c>
    </row>
    <row r="114" s="1" customFormat="1" ht="16.5" customHeight="1">
      <c r="B114" s="42"/>
      <c r="C114" s="217" t="s">
        <v>224</v>
      </c>
      <c r="D114" s="217" t="s">
        <v>135</v>
      </c>
      <c r="E114" s="218" t="s">
        <v>225</v>
      </c>
      <c r="F114" s="219" t="s">
        <v>226</v>
      </c>
      <c r="G114" s="220" t="s">
        <v>178</v>
      </c>
      <c r="H114" s="221">
        <v>10.125</v>
      </c>
      <c r="I114" s="222"/>
      <c r="J114" s="223">
        <f>ROUND(I114*H114,2)</f>
        <v>0</v>
      </c>
      <c r="K114" s="219" t="s">
        <v>22</v>
      </c>
      <c r="L114" s="68"/>
      <c r="M114" s="224" t="s">
        <v>22</v>
      </c>
      <c r="N114" s="225" t="s">
        <v>47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152</v>
      </c>
      <c r="AT114" s="20" t="s">
        <v>135</v>
      </c>
      <c r="AU114" s="20" t="s">
        <v>85</v>
      </c>
      <c r="AY114" s="20" t="s">
        <v>131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24</v>
      </c>
      <c r="BK114" s="228">
        <f>ROUND(I114*H114,2)</f>
        <v>0</v>
      </c>
      <c r="BL114" s="20" t="s">
        <v>152</v>
      </c>
      <c r="BM114" s="20" t="s">
        <v>227</v>
      </c>
    </row>
    <row r="115" s="1" customFormat="1" ht="16.5" customHeight="1">
      <c r="B115" s="42"/>
      <c r="C115" s="217" t="s">
        <v>228</v>
      </c>
      <c r="D115" s="217" t="s">
        <v>135</v>
      </c>
      <c r="E115" s="218" t="s">
        <v>229</v>
      </c>
      <c r="F115" s="219" t="s">
        <v>230</v>
      </c>
      <c r="G115" s="220" t="s">
        <v>178</v>
      </c>
      <c r="H115" s="221">
        <v>10.125</v>
      </c>
      <c r="I115" s="222"/>
      <c r="J115" s="223">
        <f>ROUND(I115*H115,2)</f>
        <v>0</v>
      </c>
      <c r="K115" s="219" t="s">
        <v>22</v>
      </c>
      <c r="L115" s="68"/>
      <c r="M115" s="224" t="s">
        <v>22</v>
      </c>
      <c r="N115" s="225" t="s">
        <v>47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152</v>
      </c>
      <c r="AT115" s="20" t="s">
        <v>135</v>
      </c>
      <c r="AU115" s="20" t="s">
        <v>85</v>
      </c>
      <c r="AY115" s="20" t="s">
        <v>131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24</v>
      </c>
      <c r="BK115" s="228">
        <f>ROUND(I115*H115,2)</f>
        <v>0</v>
      </c>
      <c r="BL115" s="20" t="s">
        <v>152</v>
      </c>
      <c r="BM115" s="20" t="s">
        <v>231</v>
      </c>
    </row>
    <row r="116" s="1" customFormat="1" ht="16.5" customHeight="1">
      <c r="B116" s="42"/>
      <c r="C116" s="217" t="s">
        <v>232</v>
      </c>
      <c r="D116" s="217" t="s">
        <v>135</v>
      </c>
      <c r="E116" s="218" t="s">
        <v>233</v>
      </c>
      <c r="F116" s="219" t="s">
        <v>234</v>
      </c>
      <c r="G116" s="220" t="s">
        <v>178</v>
      </c>
      <c r="H116" s="221">
        <v>10.125</v>
      </c>
      <c r="I116" s="222"/>
      <c r="J116" s="223">
        <f>ROUND(I116*H116,2)</f>
        <v>0</v>
      </c>
      <c r="K116" s="219" t="s">
        <v>22</v>
      </c>
      <c r="L116" s="68"/>
      <c r="M116" s="224" t="s">
        <v>22</v>
      </c>
      <c r="N116" s="225" t="s">
        <v>47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152</v>
      </c>
      <c r="AT116" s="20" t="s">
        <v>135</v>
      </c>
      <c r="AU116" s="20" t="s">
        <v>85</v>
      </c>
      <c r="AY116" s="20" t="s">
        <v>131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24</v>
      </c>
      <c r="BK116" s="228">
        <f>ROUND(I116*H116,2)</f>
        <v>0</v>
      </c>
      <c r="BL116" s="20" t="s">
        <v>152</v>
      </c>
      <c r="BM116" s="20" t="s">
        <v>235</v>
      </c>
    </row>
    <row r="117" s="10" customFormat="1" ht="29.88" customHeight="1">
      <c r="B117" s="201"/>
      <c r="C117" s="202"/>
      <c r="D117" s="203" t="s">
        <v>75</v>
      </c>
      <c r="E117" s="215" t="s">
        <v>236</v>
      </c>
      <c r="F117" s="215" t="s">
        <v>237</v>
      </c>
      <c r="G117" s="202"/>
      <c r="H117" s="202"/>
      <c r="I117" s="205"/>
      <c r="J117" s="216">
        <f>BK117</f>
        <v>0</v>
      </c>
      <c r="K117" s="202"/>
      <c r="L117" s="207"/>
      <c r="M117" s="208"/>
      <c r="N117" s="209"/>
      <c r="O117" s="209"/>
      <c r="P117" s="210">
        <f>P118</f>
        <v>0</v>
      </c>
      <c r="Q117" s="209"/>
      <c r="R117" s="210">
        <f>R118</f>
        <v>0.00099759999999999996</v>
      </c>
      <c r="S117" s="209"/>
      <c r="T117" s="211">
        <f>T118</f>
        <v>0</v>
      </c>
      <c r="AR117" s="212" t="s">
        <v>85</v>
      </c>
      <c r="AT117" s="213" t="s">
        <v>75</v>
      </c>
      <c r="AU117" s="213" t="s">
        <v>24</v>
      </c>
      <c r="AY117" s="212" t="s">
        <v>131</v>
      </c>
      <c r="BK117" s="214">
        <f>BK118</f>
        <v>0</v>
      </c>
    </row>
    <row r="118" s="1" customFormat="1" ht="25.5" customHeight="1">
      <c r="B118" s="42"/>
      <c r="C118" s="217" t="s">
        <v>238</v>
      </c>
      <c r="D118" s="217" t="s">
        <v>135</v>
      </c>
      <c r="E118" s="218" t="s">
        <v>239</v>
      </c>
      <c r="F118" s="219" t="s">
        <v>240</v>
      </c>
      <c r="G118" s="220" t="s">
        <v>150</v>
      </c>
      <c r="H118" s="221">
        <v>3.4399999999999999</v>
      </c>
      <c r="I118" s="222"/>
      <c r="J118" s="223">
        <f>ROUND(I118*H118,2)</f>
        <v>0</v>
      </c>
      <c r="K118" s="219" t="s">
        <v>22</v>
      </c>
      <c r="L118" s="68"/>
      <c r="M118" s="224" t="s">
        <v>22</v>
      </c>
      <c r="N118" s="225" t="s">
        <v>47</v>
      </c>
      <c r="O118" s="43"/>
      <c r="P118" s="226">
        <f>O118*H118</f>
        <v>0</v>
      </c>
      <c r="Q118" s="226">
        <v>0.00029</v>
      </c>
      <c r="R118" s="226">
        <f>Q118*H118</f>
        <v>0.00099759999999999996</v>
      </c>
      <c r="S118" s="226">
        <v>0</v>
      </c>
      <c r="T118" s="227">
        <f>S118*H118</f>
        <v>0</v>
      </c>
      <c r="AR118" s="20" t="s">
        <v>152</v>
      </c>
      <c r="AT118" s="20" t="s">
        <v>135</v>
      </c>
      <c r="AU118" s="20" t="s">
        <v>85</v>
      </c>
      <c r="AY118" s="20" t="s">
        <v>131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24</v>
      </c>
      <c r="BK118" s="228">
        <f>ROUND(I118*H118,2)</f>
        <v>0</v>
      </c>
      <c r="BL118" s="20" t="s">
        <v>152</v>
      </c>
      <c r="BM118" s="20" t="s">
        <v>241</v>
      </c>
    </row>
    <row r="119" s="10" customFormat="1" ht="29.88" customHeight="1">
      <c r="B119" s="201"/>
      <c r="C119" s="202"/>
      <c r="D119" s="203" t="s">
        <v>75</v>
      </c>
      <c r="E119" s="215" t="s">
        <v>242</v>
      </c>
      <c r="F119" s="215" t="s">
        <v>237</v>
      </c>
      <c r="G119" s="202"/>
      <c r="H119" s="202"/>
      <c r="I119" s="205"/>
      <c r="J119" s="216">
        <f>BK119</f>
        <v>0</v>
      </c>
      <c r="K119" s="202"/>
      <c r="L119" s="207"/>
      <c r="M119" s="208"/>
      <c r="N119" s="209"/>
      <c r="O119" s="209"/>
      <c r="P119" s="210">
        <f>SUM(P120:P124)</f>
        <v>0</v>
      </c>
      <c r="Q119" s="209"/>
      <c r="R119" s="210">
        <f>SUM(R120:R124)</f>
        <v>0.17400000000000002</v>
      </c>
      <c r="S119" s="209"/>
      <c r="T119" s="211">
        <f>SUM(T120:T124)</f>
        <v>0</v>
      </c>
      <c r="AR119" s="212" t="s">
        <v>85</v>
      </c>
      <c r="AT119" s="213" t="s">
        <v>75</v>
      </c>
      <c r="AU119" s="213" t="s">
        <v>24</v>
      </c>
      <c r="AY119" s="212" t="s">
        <v>131</v>
      </c>
      <c r="BK119" s="214">
        <f>SUM(BK120:BK124)</f>
        <v>0</v>
      </c>
    </row>
    <row r="120" s="1" customFormat="1" ht="25.5" customHeight="1">
      <c r="B120" s="42"/>
      <c r="C120" s="217" t="s">
        <v>9</v>
      </c>
      <c r="D120" s="217" t="s">
        <v>135</v>
      </c>
      <c r="E120" s="218" t="s">
        <v>243</v>
      </c>
      <c r="F120" s="219" t="s">
        <v>244</v>
      </c>
      <c r="G120" s="220" t="s">
        <v>150</v>
      </c>
      <c r="H120" s="221">
        <v>197.107</v>
      </c>
      <c r="I120" s="222"/>
      <c r="J120" s="223">
        <f>ROUND(I120*H120,2)</f>
        <v>0</v>
      </c>
      <c r="K120" s="219" t="s">
        <v>22</v>
      </c>
      <c r="L120" s="68"/>
      <c r="M120" s="224" t="s">
        <v>22</v>
      </c>
      <c r="N120" s="225" t="s">
        <v>47</v>
      </c>
      <c r="O120" s="4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20" t="s">
        <v>152</v>
      </c>
      <c r="AT120" s="20" t="s">
        <v>135</v>
      </c>
      <c r="AU120" s="20" t="s">
        <v>85</v>
      </c>
      <c r="AY120" s="20" t="s">
        <v>131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24</v>
      </c>
      <c r="BK120" s="228">
        <f>ROUND(I120*H120,2)</f>
        <v>0</v>
      </c>
      <c r="BL120" s="20" t="s">
        <v>152</v>
      </c>
      <c r="BM120" s="20" t="s">
        <v>245</v>
      </c>
    </row>
    <row r="121" s="1" customFormat="1" ht="16.5" customHeight="1">
      <c r="B121" s="42"/>
      <c r="C121" s="229" t="s">
        <v>246</v>
      </c>
      <c r="D121" s="229" t="s">
        <v>201</v>
      </c>
      <c r="E121" s="230" t="s">
        <v>247</v>
      </c>
      <c r="F121" s="231" t="s">
        <v>248</v>
      </c>
      <c r="G121" s="232" t="s">
        <v>249</v>
      </c>
      <c r="H121" s="233">
        <v>87</v>
      </c>
      <c r="I121" s="234"/>
      <c r="J121" s="235">
        <f>ROUND(I121*H121,2)</f>
        <v>0</v>
      </c>
      <c r="K121" s="231" t="s">
        <v>22</v>
      </c>
      <c r="L121" s="236"/>
      <c r="M121" s="237" t="s">
        <v>22</v>
      </c>
      <c r="N121" s="238" t="s">
        <v>47</v>
      </c>
      <c r="O121" s="43"/>
      <c r="P121" s="226">
        <f>O121*H121</f>
        <v>0</v>
      </c>
      <c r="Q121" s="226">
        <v>0.002</v>
      </c>
      <c r="R121" s="226">
        <f>Q121*H121</f>
        <v>0.17400000000000002</v>
      </c>
      <c r="S121" s="226">
        <v>0</v>
      </c>
      <c r="T121" s="227">
        <f>S121*H121</f>
        <v>0</v>
      </c>
      <c r="AR121" s="20" t="s">
        <v>205</v>
      </c>
      <c r="AT121" s="20" t="s">
        <v>201</v>
      </c>
      <c r="AU121" s="20" t="s">
        <v>85</v>
      </c>
      <c r="AY121" s="20" t="s">
        <v>131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24</v>
      </c>
      <c r="BK121" s="228">
        <f>ROUND(I121*H121,2)</f>
        <v>0</v>
      </c>
      <c r="BL121" s="20" t="s">
        <v>152</v>
      </c>
      <c r="BM121" s="20" t="s">
        <v>250</v>
      </c>
    </row>
    <row r="122" s="1" customFormat="1" ht="16.5" customHeight="1">
      <c r="B122" s="42"/>
      <c r="C122" s="217" t="s">
        <v>251</v>
      </c>
      <c r="D122" s="217" t="s">
        <v>135</v>
      </c>
      <c r="E122" s="218" t="s">
        <v>252</v>
      </c>
      <c r="F122" s="219" t="s">
        <v>253</v>
      </c>
      <c r="G122" s="220" t="s">
        <v>178</v>
      </c>
      <c r="H122" s="221">
        <v>0.17399999999999999</v>
      </c>
      <c r="I122" s="222"/>
      <c r="J122" s="223">
        <f>ROUND(I122*H122,2)</f>
        <v>0</v>
      </c>
      <c r="K122" s="219" t="s">
        <v>22</v>
      </c>
      <c r="L122" s="68"/>
      <c r="M122" s="224" t="s">
        <v>22</v>
      </c>
      <c r="N122" s="225" t="s">
        <v>47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152</v>
      </c>
      <c r="AT122" s="20" t="s">
        <v>135</v>
      </c>
      <c r="AU122" s="20" t="s">
        <v>85</v>
      </c>
      <c r="AY122" s="20" t="s">
        <v>131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24</v>
      </c>
      <c r="BK122" s="228">
        <f>ROUND(I122*H122,2)</f>
        <v>0</v>
      </c>
      <c r="BL122" s="20" t="s">
        <v>152</v>
      </c>
      <c r="BM122" s="20" t="s">
        <v>254</v>
      </c>
    </row>
    <row r="123" s="1" customFormat="1" ht="16.5" customHeight="1">
      <c r="B123" s="42"/>
      <c r="C123" s="217" t="s">
        <v>255</v>
      </c>
      <c r="D123" s="217" t="s">
        <v>135</v>
      </c>
      <c r="E123" s="218" t="s">
        <v>256</v>
      </c>
      <c r="F123" s="219" t="s">
        <v>257</v>
      </c>
      <c r="G123" s="220" t="s">
        <v>178</v>
      </c>
      <c r="H123" s="221">
        <v>0.17399999999999999</v>
      </c>
      <c r="I123" s="222"/>
      <c r="J123" s="223">
        <f>ROUND(I123*H123,2)</f>
        <v>0</v>
      </c>
      <c r="K123" s="219" t="s">
        <v>22</v>
      </c>
      <c r="L123" s="68"/>
      <c r="M123" s="224" t="s">
        <v>22</v>
      </c>
      <c r="N123" s="225" t="s">
        <v>47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152</v>
      </c>
      <c r="AT123" s="20" t="s">
        <v>135</v>
      </c>
      <c r="AU123" s="20" t="s">
        <v>85</v>
      </c>
      <c r="AY123" s="20" t="s">
        <v>131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24</v>
      </c>
      <c r="BK123" s="228">
        <f>ROUND(I123*H123,2)</f>
        <v>0</v>
      </c>
      <c r="BL123" s="20" t="s">
        <v>152</v>
      </c>
      <c r="BM123" s="20" t="s">
        <v>258</v>
      </c>
    </row>
    <row r="124" s="1" customFormat="1" ht="16.5" customHeight="1">
      <c r="B124" s="42"/>
      <c r="C124" s="217" t="s">
        <v>259</v>
      </c>
      <c r="D124" s="217" t="s">
        <v>135</v>
      </c>
      <c r="E124" s="218" t="s">
        <v>260</v>
      </c>
      <c r="F124" s="219" t="s">
        <v>261</v>
      </c>
      <c r="G124" s="220" t="s">
        <v>178</v>
      </c>
      <c r="H124" s="221">
        <v>0.17399999999999999</v>
      </c>
      <c r="I124" s="222"/>
      <c r="J124" s="223">
        <f>ROUND(I124*H124,2)</f>
        <v>0</v>
      </c>
      <c r="K124" s="219" t="s">
        <v>22</v>
      </c>
      <c r="L124" s="68"/>
      <c r="M124" s="224" t="s">
        <v>22</v>
      </c>
      <c r="N124" s="239" t="s">
        <v>47</v>
      </c>
      <c r="O124" s="240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2">
        <f>S124*H124</f>
        <v>0</v>
      </c>
      <c r="AR124" s="20" t="s">
        <v>152</v>
      </c>
      <c r="AT124" s="20" t="s">
        <v>135</v>
      </c>
      <c r="AU124" s="20" t="s">
        <v>85</v>
      </c>
      <c r="AY124" s="20" t="s">
        <v>131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24</v>
      </c>
      <c r="BK124" s="228">
        <f>ROUND(I124*H124,2)</f>
        <v>0</v>
      </c>
      <c r="BL124" s="20" t="s">
        <v>152</v>
      </c>
      <c r="BM124" s="20" t="s">
        <v>262</v>
      </c>
    </row>
    <row r="125" s="1" customFormat="1" ht="6.96" customHeight="1">
      <c r="B125" s="63"/>
      <c r="C125" s="64"/>
      <c r="D125" s="64"/>
      <c r="E125" s="64"/>
      <c r="F125" s="64"/>
      <c r="G125" s="64"/>
      <c r="H125" s="64"/>
      <c r="I125" s="162"/>
      <c r="J125" s="64"/>
      <c r="K125" s="64"/>
      <c r="L125" s="68"/>
    </row>
  </sheetData>
  <sheetProtection sheet="1" autoFilter="0" formatColumns="0" formatRows="0" objects="1" scenarios="1" spinCount="100000" saltValue="cIyT+jTtPZm986Ke7rpqlMSPD5aIFBp8E4KJ62oP6pYRJFxMy05TwUX1PcspoZ+v9z3Fcp4OiF9G7bPDNWFdtQ==" hashValue="JU+gg7219y+ezS3aMktwjXvlhBLrrricwyIgC8ywJQ3FkLSYY5jNS8n2JiXYzCDhQcg/JNc5EhggfLQvQY+rOw==" algorithmName="SHA-512" password="CC35"/>
  <autoFilter ref="C85:K124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91</v>
      </c>
      <c r="G1" s="135" t="s">
        <v>92</v>
      </c>
      <c r="H1" s="135"/>
      <c r="I1" s="136"/>
      <c r="J1" s="135" t="s">
        <v>93</v>
      </c>
      <c r="K1" s="134" t="s">
        <v>94</v>
      </c>
      <c r="L1" s="135" t="s">
        <v>95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88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85</v>
      </c>
    </row>
    <row r="4" ht="36.96" customHeight="1">
      <c r="B4" s="24"/>
      <c r="C4" s="25"/>
      <c r="D4" s="26" t="s">
        <v>96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Most - oprava obvodového pláště – 2. etapa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97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263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21</v>
      </c>
      <c r="E11" s="43"/>
      <c r="F11" s="31" t="s">
        <v>22</v>
      </c>
      <c r="G11" s="43"/>
      <c r="H11" s="43"/>
      <c r="I11" s="142" t="s">
        <v>23</v>
      </c>
      <c r="J11" s="31" t="s">
        <v>22</v>
      </c>
      <c r="K11" s="47"/>
    </row>
    <row r="12" s="1" customFormat="1" ht="14.4" customHeight="1">
      <c r="B12" s="42"/>
      <c r="C12" s="43"/>
      <c r="D12" s="36" t="s">
        <v>25</v>
      </c>
      <c r="E12" s="43"/>
      <c r="F12" s="31" t="s">
        <v>99</v>
      </c>
      <c r="G12" s="43"/>
      <c r="H12" s="43"/>
      <c r="I12" s="142" t="s">
        <v>27</v>
      </c>
      <c r="J12" s="143" t="str">
        <f>'Rekapitulace zakázky'!AN8</f>
        <v>26.9.2018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31</v>
      </c>
      <c r="E14" s="43"/>
      <c r="F14" s="43"/>
      <c r="G14" s="43"/>
      <c r="H14" s="43"/>
      <c r="I14" s="142" t="s">
        <v>32</v>
      </c>
      <c r="J14" s="31" t="s">
        <v>22</v>
      </c>
      <c r="K14" s="47"/>
    </row>
    <row r="15" s="1" customFormat="1" ht="18" customHeight="1">
      <c r="B15" s="42"/>
      <c r="C15" s="43"/>
      <c r="D15" s="43"/>
      <c r="E15" s="31" t="s">
        <v>33</v>
      </c>
      <c r="F15" s="43"/>
      <c r="G15" s="43"/>
      <c r="H15" s="43"/>
      <c r="I15" s="142" t="s">
        <v>34</v>
      </c>
      <c r="J15" s="31" t="s">
        <v>22</v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35</v>
      </c>
      <c r="E17" s="43"/>
      <c r="F17" s="43"/>
      <c r="G17" s="43"/>
      <c r="H17" s="43"/>
      <c r="I17" s="142" t="s">
        <v>32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34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37</v>
      </c>
      <c r="E20" s="43"/>
      <c r="F20" s="43"/>
      <c r="G20" s="43"/>
      <c r="H20" s="43"/>
      <c r="I20" s="142" t="s">
        <v>32</v>
      </c>
      <c r="J20" s="31" t="s">
        <v>22</v>
      </c>
      <c r="K20" s="47"/>
    </row>
    <row r="21" s="1" customFormat="1" ht="18" customHeight="1">
      <c r="B21" s="42"/>
      <c r="C21" s="43"/>
      <c r="D21" s="43"/>
      <c r="E21" s="31" t="s">
        <v>38</v>
      </c>
      <c r="F21" s="43"/>
      <c r="G21" s="43"/>
      <c r="H21" s="43"/>
      <c r="I21" s="142" t="s">
        <v>34</v>
      </c>
      <c r="J21" s="31" t="s">
        <v>22</v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40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22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42</v>
      </c>
      <c r="E27" s="43"/>
      <c r="F27" s="43"/>
      <c r="G27" s="43"/>
      <c r="H27" s="43"/>
      <c r="I27" s="140"/>
      <c r="J27" s="151">
        <f>ROUND(J89,2)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44</v>
      </c>
      <c r="G29" s="43"/>
      <c r="H29" s="43"/>
      <c r="I29" s="152" t="s">
        <v>43</v>
      </c>
      <c r="J29" s="48" t="s">
        <v>45</v>
      </c>
      <c r="K29" s="47"/>
    </row>
    <row r="30" s="1" customFormat="1" ht="14.4" customHeight="1">
      <c r="B30" s="42"/>
      <c r="C30" s="43"/>
      <c r="D30" s="51" t="s">
        <v>46</v>
      </c>
      <c r="E30" s="51" t="s">
        <v>47</v>
      </c>
      <c r="F30" s="153">
        <f>ROUND(SUM(BE89:BE140), 2)</f>
        <v>0</v>
      </c>
      <c r="G30" s="43"/>
      <c r="H30" s="43"/>
      <c r="I30" s="154">
        <v>0.20999999999999999</v>
      </c>
      <c r="J30" s="153">
        <f>ROUND(ROUND((SUM(BE89:BE140)), 2)*I30, 2)</f>
        <v>0</v>
      </c>
      <c r="K30" s="47"/>
    </row>
    <row r="31" s="1" customFormat="1" ht="14.4" customHeight="1">
      <c r="B31" s="42"/>
      <c r="C31" s="43"/>
      <c r="D31" s="43"/>
      <c r="E31" s="51" t="s">
        <v>48</v>
      </c>
      <c r="F31" s="153">
        <f>ROUND(SUM(BF89:BF140), 2)</f>
        <v>0</v>
      </c>
      <c r="G31" s="43"/>
      <c r="H31" s="43"/>
      <c r="I31" s="154">
        <v>0.14999999999999999</v>
      </c>
      <c r="J31" s="153">
        <f>ROUND(ROUND((SUM(BF89:BF140)),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49</v>
      </c>
      <c r="F32" s="153">
        <f>ROUND(SUM(BG89:BG140),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50</v>
      </c>
      <c r="F33" s="153">
        <f>ROUND(SUM(BH89:BH140),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51</v>
      </c>
      <c r="F34" s="153">
        <f>ROUND(SUM(BI89:BI140),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52</v>
      </c>
      <c r="E36" s="94"/>
      <c r="F36" s="94"/>
      <c r="G36" s="157" t="s">
        <v>53</v>
      </c>
      <c r="H36" s="158" t="s">
        <v>54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100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Most - oprava obvodového pláště – 2. etapa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97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 xml:space="preserve">02 -  Objekt D+E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25</v>
      </c>
      <c r="D49" s="43"/>
      <c r="E49" s="43"/>
      <c r="F49" s="31" t="str">
        <f>F12</f>
        <v xml:space="preserve"> Most ON</v>
      </c>
      <c r="G49" s="43"/>
      <c r="H49" s="43"/>
      <c r="I49" s="142" t="s">
        <v>27</v>
      </c>
      <c r="J49" s="143" t="str">
        <f>IF(J12="","",J12)</f>
        <v>26.9.2018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31</v>
      </c>
      <c r="D51" s="43"/>
      <c r="E51" s="43"/>
      <c r="F51" s="31" t="str">
        <f>E15</f>
        <v>SŽDC s.o., Oblastní ředitelství Ústí n/L</v>
      </c>
      <c r="G51" s="43"/>
      <c r="H51" s="43"/>
      <c r="I51" s="142" t="s">
        <v>37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35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101</v>
      </c>
      <c r="D54" s="155"/>
      <c r="E54" s="155"/>
      <c r="F54" s="155"/>
      <c r="G54" s="155"/>
      <c r="H54" s="155"/>
      <c r="I54" s="169"/>
      <c r="J54" s="170" t="s">
        <v>102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103</v>
      </c>
      <c r="D56" s="43"/>
      <c r="E56" s="43"/>
      <c r="F56" s="43"/>
      <c r="G56" s="43"/>
      <c r="H56" s="43"/>
      <c r="I56" s="140"/>
      <c r="J56" s="151">
        <f>J89</f>
        <v>0</v>
      </c>
      <c r="K56" s="47"/>
      <c r="AU56" s="20" t="s">
        <v>104</v>
      </c>
    </row>
    <row r="57" s="7" customFormat="1" ht="24.96" customHeight="1">
      <c r="B57" s="173"/>
      <c r="C57" s="174"/>
      <c r="D57" s="175" t="s">
        <v>105</v>
      </c>
      <c r="E57" s="176"/>
      <c r="F57" s="176"/>
      <c r="G57" s="176"/>
      <c r="H57" s="176"/>
      <c r="I57" s="177"/>
      <c r="J57" s="178">
        <f>J90</f>
        <v>0</v>
      </c>
      <c r="K57" s="179"/>
    </row>
    <row r="58" s="8" customFormat="1" ht="19.92" customHeight="1">
      <c r="B58" s="180"/>
      <c r="C58" s="181"/>
      <c r="D58" s="182" t="s">
        <v>106</v>
      </c>
      <c r="E58" s="183"/>
      <c r="F58" s="183"/>
      <c r="G58" s="183"/>
      <c r="H58" s="183"/>
      <c r="I58" s="184"/>
      <c r="J58" s="185">
        <f>J91</f>
        <v>0</v>
      </c>
      <c r="K58" s="186"/>
    </row>
    <row r="59" s="8" customFormat="1" ht="19.92" customHeight="1">
      <c r="B59" s="180"/>
      <c r="C59" s="181"/>
      <c r="D59" s="182" t="s">
        <v>107</v>
      </c>
      <c r="E59" s="183"/>
      <c r="F59" s="183"/>
      <c r="G59" s="183"/>
      <c r="H59" s="183"/>
      <c r="I59" s="184"/>
      <c r="J59" s="185">
        <f>J93</f>
        <v>0</v>
      </c>
      <c r="K59" s="186"/>
    </row>
    <row r="60" s="8" customFormat="1" ht="19.92" customHeight="1">
      <c r="B60" s="180"/>
      <c r="C60" s="181"/>
      <c r="D60" s="182" t="s">
        <v>108</v>
      </c>
      <c r="E60" s="183"/>
      <c r="F60" s="183"/>
      <c r="G60" s="183"/>
      <c r="H60" s="183"/>
      <c r="I60" s="184"/>
      <c r="J60" s="185">
        <f>J98</f>
        <v>0</v>
      </c>
      <c r="K60" s="186"/>
    </row>
    <row r="61" s="8" customFormat="1" ht="19.92" customHeight="1">
      <c r="B61" s="180"/>
      <c r="C61" s="181"/>
      <c r="D61" s="182" t="s">
        <v>109</v>
      </c>
      <c r="E61" s="183"/>
      <c r="F61" s="183"/>
      <c r="G61" s="183"/>
      <c r="H61" s="183"/>
      <c r="I61" s="184"/>
      <c r="J61" s="185">
        <f>J102</f>
        <v>0</v>
      </c>
      <c r="K61" s="186"/>
    </row>
    <row r="62" s="8" customFormat="1" ht="19.92" customHeight="1">
      <c r="B62" s="180"/>
      <c r="C62" s="181"/>
      <c r="D62" s="182" t="s">
        <v>110</v>
      </c>
      <c r="E62" s="183"/>
      <c r="F62" s="183"/>
      <c r="G62" s="183"/>
      <c r="H62" s="183"/>
      <c r="I62" s="184"/>
      <c r="J62" s="185">
        <f>J106</f>
        <v>0</v>
      </c>
      <c r="K62" s="186"/>
    </row>
    <row r="63" s="7" customFormat="1" ht="24.96" customHeight="1">
      <c r="B63" s="173"/>
      <c r="C63" s="174"/>
      <c r="D63" s="175" t="s">
        <v>111</v>
      </c>
      <c r="E63" s="176"/>
      <c r="F63" s="176"/>
      <c r="G63" s="176"/>
      <c r="H63" s="176"/>
      <c r="I63" s="177"/>
      <c r="J63" s="178">
        <f>J108</f>
        <v>0</v>
      </c>
      <c r="K63" s="179"/>
    </row>
    <row r="64" s="8" customFormat="1" ht="19.92" customHeight="1">
      <c r="B64" s="180"/>
      <c r="C64" s="181"/>
      <c r="D64" s="182" t="s">
        <v>264</v>
      </c>
      <c r="E64" s="183"/>
      <c r="F64" s="183"/>
      <c r="G64" s="183"/>
      <c r="H64" s="183"/>
      <c r="I64" s="184"/>
      <c r="J64" s="185">
        <f>J109</f>
        <v>0</v>
      </c>
      <c r="K64" s="186"/>
    </row>
    <row r="65" s="8" customFormat="1" ht="19.92" customHeight="1">
      <c r="B65" s="180"/>
      <c r="C65" s="181"/>
      <c r="D65" s="182" t="s">
        <v>265</v>
      </c>
      <c r="E65" s="183"/>
      <c r="F65" s="183"/>
      <c r="G65" s="183"/>
      <c r="H65" s="183"/>
      <c r="I65" s="184"/>
      <c r="J65" s="185">
        <f>J111</f>
        <v>0</v>
      </c>
      <c r="K65" s="186"/>
    </row>
    <row r="66" s="8" customFormat="1" ht="19.92" customHeight="1">
      <c r="B66" s="180"/>
      <c r="C66" s="181"/>
      <c r="D66" s="182" t="s">
        <v>112</v>
      </c>
      <c r="E66" s="183"/>
      <c r="F66" s="183"/>
      <c r="G66" s="183"/>
      <c r="H66" s="183"/>
      <c r="I66" s="184"/>
      <c r="J66" s="185">
        <f>J113</f>
        <v>0</v>
      </c>
      <c r="K66" s="186"/>
    </row>
    <row r="67" s="8" customFormat="1" ht="19.92" customHeight="1">
      <c r="B67" s="180"/>
      <c r="C67" s="181"/>
      <c r="D67" s="182" t="s">
        <v>266</v>
      </c>
      <c r="E67" s="183"/>
      <c r="F67" s="183"/>
      <c r="G67" s="183"/>
      <c r="H67" s="183"/>
      <c r="I67" s="184"/>
      <c r="J67" s="185">
        <f>J126</f>
        <v>0</v>
      </c>
      <c r="K67" s="186"/>
    </row>
    <row r="68" s="8" customFormat="1" ht="19.92" customHeight="1">
      <c r="B68" s="180"/>
      <c r="C68" s="181"/>
      <c r="D68" s="182" t="s">
        <v>113</v>
      </c>
      <c r="E68" s="183"/>
      <c r="F68" s="183"/>
      <c r="G68" s="183"/>
      <c r="H68" s="183"/>
      <c r="I68" s="184"/>
      <c r="J68" s="185">
        <f>J130</f>
        <v>0</v>
      </c>
      <c r="K68" s="186"/>
    </row>
    <row r="69" s="8" customFormat="1" ht="19.92" customHeight="1">
      <c r="B69" s="180"/>
      <c r="C69" s="181"/>
      <c r="D69" s="182" t="s">
        <v>114</v>
      </c>
      <c r="E69" s="183"/>
      <c r="F69" s="183"/>
      <c r="G69" s="183"/>
      <c r="H69" s="183"/>
      <c r="I69" s="184"/>
      <c r="J69" s="185">
        <f>J132</f>
        <v>0</v>
      </c>
      <c r="K69" s="186"/>
    </row>
    <row r="70" s="1" customFormat="1" ht="21.84" customHeight="1">
      <c r="B70" s="42"/>
      <c r="C70" s="43"/>
      <c r="D70" s="43"/>
      <c r="E70" s="43"/>
      <c r="F70" s="43"/>
      <c r="G70" s="43"/>
      <c r="H70" s="43"/>
      <c r="I70" s="140"/>
      <c r="J70" s="43"/>
      <c r="K70" s="47"/>
    </row>
    <row r="71" s="1" customFormat="1" ht="6.96" customHeight="1">
      <c r="B71" s="63"/>
      <c r="C71" s="64"/>
      <c r="D71" s="64"/>
      <c r="E71" s="64"/>
      <c r="F71" s="64"/>
      <c r="G71" s="64"/>
      <c r="H71" s="64"/>
      <c r="I71" s="162"/>
      <c r="J71" s="64"/>
      <c r="K71" s="65"/>
    </row>
    <row r="75" s="1" customFormat="1" ht="6.96" customHeight="1">
      <c r="B75" s="66"/>
      <c r="C75" s="67"/>
      <c r="D75" s="67"/>
      <c r="E75" s="67"/>
      <c r="F75" s="67"/>
      <c r="G75" s="67"/>
      <c r="H75" s="67"/>
      <c r="I75" s="165"/>
      <c r="J75" s="67"/>
      <c r="K75" s="67"/>
      <c r="L75" s="68"/>
    </row>
    <row r="76" s="1" customFormat="1" ht="36.96" customHeight="1">
      <c r="B76" s="42"/>
      <c r="C76" s="69" t="s">
        <v>115</v>
      </c>
      <c r="D76" s="70"/>
      <c r="E76" s="70"/>
      <c r="F76" s="70"/>
      <c r="G76" s="70"/>
      <c r="H76" s="70"/>
      <c r="I76" s="187"/>
      <c r="J76" s="70"/>
      <c r="K76" s="70"/>
      <c r="L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1" customFormat="1" ht="14.4" customHeight="1">
      <c r="B78" s="42"/>
      <c r="C78" s="72" t="s">
        <v>18</v>
      </c>
      <c r="D78" s="70"/>
      <c r="E78" s="70"/>
      <c r="F78" s="70"/>
      <c r="G78" s="70"/>
      <c r="H78" s="70"/>
      <c r="I78" s="187"/>
      <c r="J78" s="70"/>
      <c r="K78" s="70"/>
      <c r="L78" s="68"/>
    </row>
    <row r="79" s="1" customFormat="1" ht="16.5" customHeight="1">
      <c r="B79" s="42"/>
      <c r="C79" s="70"/>
      <c r="D79" s="70"/>
      <c r="E79" s="188" t="str">
        <f>E7</f>
        <v>Most - oprava obvodového pláště – 2. etapa</v>
      </c>
      <c r="F79" s="72"/>
      <c r="G79" s="72"/>
      <c r="H79" s="72"/>
      <c r="I79" s="187"/>
      <c r="J79" s="70"/>
      <c r="K79" s="70"/>
      <c r="L79" s="68"/>
    </row>
    <row r="80" s="1" customFormat="1" ht="14.4" customHeight="1">
      <c r="B80" s="42"/>
      <c r="C80" s="72" t="s">
        <v>97</v>
      </c>
      <c r="D80" s="70"/>
      <c r="E80" s="70"/>
      <c r="F80" s="70"/>
      <c r="G80" s="70"/>
      <c r="H80" s="70"/>
      <c r="I80" s="187"/>
      <c r="J80" s="70"/>
      <c r="K80" s="70"/>
      <c r="L80" s="68"/>
    </row>
    <row r="81" s="1" customFormat="1" ht="17.25" customHeight="1">
      <c r="B81" s="42"/>
      <c r="C81" s="70"/>
      <c r="D81" s="70"/>
      <c r="E81" s="78" t="str">
        <f>E9</f>
        <v xml:space="preserve">02 -  Objekt D+E</v>
      </c>
      <c r="F81" s="70"/>
      <c r="G81" s="70"/>
      <c r="H81" s="70"/>
      <c r="I81" s="187"/>
      <c r="J81" s="70"/>
      <c r="K81" s="70"/>
      <c r="L81" s="68"/>
    </row>
    <row r="82" s="1" customFormat="1" ht="6.96" customHeight="1">
      <c r="B82" s="42"/>
      <c r="C82" s="70"/>
      <c r="D82" s="70"/>
      <c r="E82" s="70"/>
      <c r="F82" s="70"/>
      <c r="G82" s="70"/>
      <c r="H82" s="70"/>
      <c r="I82" s="187"/>
      <c r="J82" s="70"/>
      <c r="K82" s="70"/>
      <c r="L82" s="68"/>
    </row>
    <row r="83" s="1" customFormat="1" ht="18" customHeight="1">
      <c r="B83" s="42"/>
      <c r="C83" s="72" t="s">
        <v>25</v>
      </c>
      <c r="D83" s="70"/>
      <c r="E83" s="70"/>
      <c r="F83" s="189" t="str">
        <f>F12</f>
        <v xml:space="preserve"> Most ON</v>
      </c>
      <c r="G83" s="70"/>
      <c r="H83" s="70"/>
      <c r="I83" s="190" t="s">
        <v>27</v>
      </c>
      <c r="J83" s="81" t="str">
        <f>IF(J12="","",J12)</f>
        <v>26.9.2018</v>
      </c>
      <c r="K83" s="70"/>
      <c r="L83" s="68"/>
    </row>
    <row r="84" s="1" customFormat="1" ht="6.96" customHeight="1">
      <c r="B84" s="42"/>
      <c r="C84" s="70"/>
      <c r="D84" s="70"/>
      <c r="E84" s="70"/>
      <c r="F84" s="70"/>
      <c r="G84" s="70"/>
      <c r="H84" s="70"/>
      <c r="I84" s="187"/>
      <c r="J84" s="70"/>
      <c r="K84" s="70"/>
      <c r="L84" s="68"/>
    </row>
    <row r="85" s="1" customFormat="1">
      <c r="B85" s="42"/>
      <c r="C85" s="72" t="s">
        <v>31</v>
      </c>
      <c r="D85" s="70"/>
      <c r="E85" s="70"/>
      <c r="F85" s="189" t="str">
        <f>E15</f>
        <v>SŽDC s.o., Oblastní ředitelství Ústí n/L</v>
      </c>
      <c r="G85" s="70"/>
      <c r="H85" s="70"/>
      <c r="I85" s="190" t="s">
        <v>37</v>
      </c>
      <c r="J85" s="189" t="str">
        <f>E21</f>
        <v xml:space="preserve"> </v>
      </c>
      <c r="K85" s="70"/>
      <c r="L85" s="68"/>
    </row>
    <row r="86" s="1" customFormat="1" ht="14.4" customHeight="1">
      <c r="B86" s="42"/>
      <c r="C86" s="72" t="s">
        <v>35</v>
      </c>
      <c r="D86" s="70"/>
      <c r="E86" s="70"/>
      <c r="F86" s="189" t="str">
        <f>IF(E18="","",E18)</f>
        <v/>
      </c>
      <c r="G86" s="70"/>
      <c r="H86" s="70"/>
      <c r="I86" s="187"/>
      <c r="J86" s="70"/>
      <c r="K86" s="70"/>
      <c r="L86" s="68"/>
    </row>
    <row r="87" s="1" customFormat="1" ht="10.32" customHeight="1">
      <c r="B87" s="42"/>
      <c r="C87" s="70"/>
      <c r="D87" s="70"/>
      <c r="E87" s="70"/>
      <c r="F87" s="70"/>
      <c r="G87" s="70"/>
      <c r="H87" s="70"/>
      <c r="I87" s="187"/>
      <c r="J87" s="70"/>
      <c r="K87" s="70"/>
      <c r="L87" s="68"/>
    </row>
    <row r="88" s="9" customFormat="1" ht="29.28" customHeight="1">
      <c r="B88" s="191"/>
      <c r="C88" s="192" t="s">
        <v>116</v>
      </c>
      <c r="D88" s="193" t="s">
        <v>61</v>
      </c>
      <c r="E88" s="193" t="s">
        <v>57</v>
      </c>
      <c r="F88" s="193" t="s">
        <v>117</v>
      </c>
      <c r="G88" s="193" t="s">
        <v>118</v>
      </c>
      <c r="H88" s="193" t="s">
        <v>119</v>
      </c>
      <c r="I88" s="194" t="s">
        <v>120</v>
      </c>
      <c r="J88" s="193" t="s">
        <v>102</v>
      </c>
      <c r="K88" s="195" t="s">
        <v>121</v>
      </c>
      <c r="L88" s="196"/>
      <c r="M88" s="98" t="s">
        <v>122</v>
      </c>
      <c r="N88" s="99" t="s">
        <v>46</v>
      </c>
      <c r="O88" s="99" t="s">
        <v>123</v>
      </c>
      <c r="P88" s="99" t="s">
        <v>124</v>
      </c>
      <c r="Q88" s="99" t="s">
        <v>125</v>
      </c>
      <c r="R88" s="99" t="s">
        <v>126</v>
      </c>
      <c r="S88" s="99" t="s">
        <v>127</v>
      </c>
      <c r="T88" s="100" t="s">
        <v>128</v>
      </c>
    </row>
    <row r="89" s="1" customFormat="1" ht="29.28" customHeight="1">
      <c r="B89" s="42"/>
      <c r="C89" s="104" t="s">
        <v>103</v>
      </c>
      <c r="D89" s="70"/>
      <c r="E89" s="70"/>
      <c r="F89" s="70"/>
      <c r="G89" s="70"/>
      <c r="H89" s="70"/>
      <c r="I89" s="187"/>
      <c r="J89" s="197">
        <f>BK89</f>
        <v>0</v>
      </c>
      <c r="K89" s="70"/>
      <c r="L89" s="68"/>
      <c r="M89" s="101"/>
      <c r="N89" s="102"/>
      <c r="O89" s="102"/>
      <c r="P89" s="198">
        <f>P90+P108</f>
        <v>0</v>
      </c>
      <c r="Q89" s="102"/>
      <c r="R89" s="198">
        <f>R90+R108</f>
        <v>19.603702619999996</v>
      </c>
      <c r="S89" s="102"/>
      <c r="T89" s="199">
        <f>T90+T108</f>
        <v>11.361784</v>
      </c>
      <c r="AT89" s="20" t="s">
        <v>75</v>
      </c>
      <c r="AU89" s="20" t="s">
        <v>104</v>
      </c>
      <c r="BK89" s="200">
        <f>BK90+BK108</f>
        <v>0</v>
      </c>
    </row>
    <row r="90" s="10" customFormat="1" ht="37.44" customHeight="1">
      <c r="B90" s="201"/>
      <c r="C90" s="202"/>
      <c r="D90" s="203" t="s">
        <v>75</v>
      </c>
      <c r="E90" s="204" t="s">
        <v>129</v>
      </c>
      <c r="F90" s="204" t="s">
        <v>130</v>
      </c>
      <c r="G90" s="202"/>
      <c r="H90" s="202"/>
      <c r="I90" s="205"/>
      <c r="J90" s="206">
        <f>BK90</f>
        <v>0</v>
      </c>
      <c r="K90" s="202"/>
      <c r="L90" s="207"/>
      <c r="M90" s="208"/>
      <c r="N90" s="209"/>
      <c r="O90" s="209"/>
      <c r="P90" s="210">
        <f>P91+P93+P98+P102+P106</f>
        <v>0</v>
      </c>
      <c r="Q90" s="209"/>
      <c r="R90" s="210">
        <f>R91+R93+R98+R102+R106</f>
        <v>1.745546</v>
      </c>
      <c r="S90" s="209"/>
      <c r="T90" s="211">
        <f>T91+T93+T98+T102+T106</f>
        <v>11.361784</v>
      </c>
      <c r="AR90" s="212" t="s">
        <v>24</v>
      </c>
      <c r="AT90" s="213" t="s">
        <v>75</v>
      </c>
      <c r="AU90" s="213" t="s">
        <v>76</v>
      </c>
      <c r="AY90" s="212" t="s">
        <v>131</v>
      </c>
      <c r="BK90" s="214">
        <f>BK91+BK93+BK98+BK102+BK106</f>
        <v>0</v>
      </c>
    </row>
    <row r="91" s="10" customFormat="1" ht="19.92" customHeight="1">
      <c r="B91" s="201"/>
      <c r="C91" s="202"/>
      <c r="D91" s="203" t="s">
        <v>75</v>
      </c>
      <c r="E91" s="215" t="s">
        <v>132</v>
      </c>
      <c r="F91" s="215" t="s">
        <v>133</v>
      </c>
      <c r="G91" s="202"/>
      <c r="H91" s="202"/>
      <c r="I91" s="205"/>
      <c r="J91" s="216">
        <f>BK91</f>
        <v>0</v>
      </c>
      <c r="K91" s="202"/>
      <c r="L91" s="207"/>
      <c r="M91" s="208"/>
      <c r="N91" s="209"/>
      <c r="O91" s="209"/>
      <c r="P91" s="210">
        <f>P92</f>
        <v>0</v>
      </c>
      <c r="Q91" s="209"/>
      <c r="R91" s="210">
        <f>R92</f>
        <v>1.425138</v>
      </c>
      <c r="S91" s="209"/>
      <c r="T91" s="211">
        <f>T92</f>
        <v>0</v>
      </c>
      <c r="AR91" s="212" t="s">
        <v>24</v>
      </c>
      <c r="AT91" s="213" t="s">
        <v>75</v>
      </c>
      <c r="AU91" s="213" t="s">
        <v>24</v>
      </c>
      <c r="AY91" s="212" t="s">
        <v>131</v>
      </c>
      <c r="BK91" s="214">
        <f>BK92</f>
        <v>0</v>
      </c>
    </row>
    <row r="92" s="1" customFormat="1" ht="25.5" customHeight="1">
      <c r="B92" s="42"/>
      <c r="C92" s="217" t="s">
        <v>267</v>
      </c>
      <c r="D92" s="217" t="s">
        <v>135</v>
      </c>
      <c r="E92" s="218" t="s">
        <v>136</v>
      </c>
      <c r="F92" s="219" t="s">
        <v>137</v>
      </c>
      <c r="G92" s="220" t="s">
        <v>138</v>
      </c>
      <c r="H92" s="221">
        <v>1.3200000000000001</v>
      </c>
      <c r="I92" s="222"/>
      <c r="J92" s="223">
        <f>ROUND(I92*H92,2)</f>
        <v>0</v>
      </c>
      <c r="K92" s="219" t="s">
        <v>22</v>
      </c>
      <c r="L92" s="68"/>
      <c r="M92" s="224" t="s">
        <v>22</v>
      </c>
      <c r="N92" s="225" t="s">
        <v>47</v>
      </c>
      <c r="O92" s="43"/>
      <c r="P92" s="226">
        <f>O92*H92</f>
        <v>0</v>
      </c>
      <c r="Q92" s="226">
        <v>1.07965</v>
      </c>
      <c r="R92" s="226">
        <f>Q92*H92</f>
        <v>1.425138</v>
      </c>
      <c r="S92" s="226">
        <v>0</v>
      </c>
      <c r="T92" s="227">
        <f>S92*H92</f>
        <v>0</v>
      </c>
      <c r="AR92" s="20" t="s">
        <v>139</v>
      </c>
      <c r="AT92" s="20" t="s">
        <v>135</v>
      </c>
      <c r="AU92" s="20" t="s">
        <v>85</v>
      </c>
      <c r="AY92" s="20" t="s">
        <v>131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24</v>
      </c>
      <c r="BK92" s="228">
        <f>ROUND(I92*H92,2)</f>
        <v>0</v>
      </c>
      <c r="BL92" s="20" t="s">
        <v>139</v>
      </c>
      <c r="BM92" s="20" t="s">
        <v>268</v>
      </c>
    </row>
    <row r="93" s="10" customFormat="1" ht="29.88" customHeight="1">
      <c r="B93" s="201"/>
      <c r="C93" s="202"/>
      <c r="D93" s="203" t="s">
        <v>75</v>
      </c>
      <c r="E93" s="215" t="s">
        <v>146</v>
      </c>
      <c r="F93" s="215" t="s">
        <v>147</v>
      </c>
      <c r="G93" s="202"/>
      <c r="H93" s="202"/>
      <c r="I93" s="205"/>
      <c r="J93" s="216">
        <f>BK93</f>
        <v>0</v>
      </c>
      <c r="K93" s="202"/>
      <c r="L93" s="207"/>
      <c r="M93" s="208"/>
      <c r="N93" s="209"/>
      <c r="O93" s="209"/>
      <c r="P93" s="210">
        <f>SUM(P94:P97)</f>
        <v>0</v>
      </c>
      <c r="Q93" s="209"/>
      <c r="R93" s="210">
        <f>SUM(R94:R97)</f>
        <v>0.32040800000000003</v>
      </c>
      <c r="S93" s="209"/>
      <c r="T93" s="211">
        <f>SUM(T94:T97)</f>
        <v>0</v>
      </c>
      <c r="AR93" s="212" t="s">
        <v>24</v>
      </c>
      <c r="AT93" s="213" t="s">
        <v>75</v>
      </c>
      <c r="AU93" s="213" t="s">
        <v>24</v>
      </c>
      <c r="AY93" s="212" t="s">
        <v>131</v>
      </c>
      <c r="BK93" s="214">
        <f>SUM(BK94:BK97)</f>
        <v>0</v>
      </c>
    </row>
    <row r="94" s="1" customFormat="1" ht="25.5" customHeight="1">
      <c r="B94" s="42"/>
      <c r="C94" s="217" t="s">
        <v>211</v>
      </c>
      <c r="D94" s="217" t="s">
        <v>135</v>
      </c>
      <c r="E94" s="218" t="s">
        <v>148</v>
      </c>
      <c r="F94" s="219" t="s">
        <v>149</v>
      </c>
      <c r="G94" s="220" t="s">
        <v>150</v>
      </c>
      <c r="H94" s="221">
        <v>8.8000000000000007</v>
      </c>
      <c r="I94" s="222"/>
      <c r="J94" s="223">
        <f>ROUND(I94*H94,2)</f>
        <v>0</v>
      </c>
      <c r="K94" s="219" t="s">
        <v>22</v>
      </c>
      <c r="L94" s="68"/>
      <c r="M94" s="224" t="s">
        <v>22</v>
      </c>
      <c r="N94" s="225" t="s">
        <v>47</v>
      </c>
      <c r="O94" s="43"/>
      <c r="P94" s="226">
        <f>O94*H94</f>
        <v>0</v>
      </c>
      <c r="Q94" s="226">
        <v>0.0048900000000000002</v>
      </c>
      <c r="R94" s="226">
        <f>Q94*H94</f>
        <v>0.043032000000000008</v>
      </c>
      <c r="S94" s="226">
        <v>0</v>
      </c>
      <c r="T94" s="227">
        <f>S94*H94</f>
        <v>0</v>
      </c>
      <c r="AR94" s="20" t="s">
        <v>139</v>
      </c>
      <c r="AT94" s="20" t="s">
        <v>135</v>
      </c>
      <c r="AU94" s="20" t="s">
        <v>85</v>
      </c>
      <c r="AY94" s="20" t="s">
        <v>131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24</v>
      </c>
      <c r="BK94" s="228">
        <f>ROUND(I94*H94,2)</f>
        <v>0</v>
      </c>
      <c r="BL94" s="20" t="s">
        <v>139</v>
      </c>
      <c r="BM94" s="20" t="s">
        <v>269</v>
      </c>
    </row>
    <row r="95" s="1" customFormat="1" ht="16.5" customHeight="1">
      <c r="B95" s="42"/>
      <c r="C95" s="217" t="s">
        <v>141</v>
      </c>
      <c r="D95" s="217" t="s">
        <v>135</v>
      </c>
      <c r="E95" s="218" t="s">
        <v>153</v>
      </c>
      <c r="F95" s="219" t="s">
        <v>154</v>
      </c>
      <c r="G95" s="220" t="s">
        <v>150</v>
      </c>
      <c r="H95" s="221">
        <v>8.8000000000000007</v>
      </c>
      <c r="I95" s="222"/>
      <c r="J95" s="223">
        <f>ROUND(I95*H95,2)</f>
        <v>0</v>
      </c>
      <c r="K95" s="219" t="s">
        <v>22</v>
      </c>
      <c r="L95" s="68"/>
      <c r="M95" s="224" t="s">
        <v>22</v>
      </c>
      <c r="N95" s="225" t="s">
        <v>47</v>
      </c>
      <c r="O95" s="43"/>
      <c r="P95" s="226">
        <f>O95*H95</f>
        <v>0</v>
      </c>
      <c r="Q95" s="226">
        <v>0.0030000000000000001</v>
      </c>
      <c r="R95" s="226">
        <f>Q95*H95</f>
        <v>0.026400000000000003</v>
      </c>
      <c r="S95" s="226">
        <v>0</v>
      </c>
      <c r="T95" s="227">
        <f>S95*H95</f>
        <v>0</v>
      </c>
      <c r="AR95" s="20" t="s">
        <v>139</v>
      </c>
      <c r="AT95" s="20" t="s">
        <v>135</v>
      </c>
      <c r="AU95" s="20" t="s">
        <v>85</v>
      </c>
      <c r="AY95" s="20" t="s">
        <v>131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24</v>
      </c>
      <c r="BK95" s="228">
        <f>ROUND(I95*H95,2)</f>
        <v>0</v>
      </c>
      <c r="BL95" s="20" t="s">
        <v>139</v>
      </c>
      <c r="BM95" s="20" t="s">
        <v>270</v>
      </c>
    </row>
    <row r="96" s="1" customFormat="1" ht="25.5" customHeight="1">
      <c r="B96" s="42"/>
      <c r="C96" s="217" t="s">
        <v>271</v>
      </c>
      <c r="D96" s="217" t="s">
        <v>135</v>
      </c>
      <c r="E96" s="218" t="s">
        <v>157</v>
      </c>
      <c r="F96" s="219" t="s">
        <v>158</v>
      </c>
      <c r="G96" s="220" t="s">
        <v>150</v>
      </c>
      <c r="H96" s="221">
        <v>8.8000000000000007</v>
      </c>
      <c r="I96" s="222"/>
      <c r="J96" s="223">
        <f>ROUND(I96*H96,2)</f>
        <v>0</v>
      </c>
      <c r="K96" s="219" t="s">
        <v>22</v>
      </c>
      <c r="L96" s="68"/>
      <c r="M96" s="224" t="s">
        <v>22</v>
      </c>
      <c r="N96" s="225" t="s">
        <v>47</v>
      </c>
      <c r="O96" s="43"/>
      <c r="P96" s="226">
        <f>O96*H96</f>
        <v>0</v>
      </c>
      <c r="Q96" s="226">
        <v>0.0048900000000000002</v>
      </c>
      <c r="R96" s="226">
        <f>Q96*H96</f>
        <v>0.043032000000000008</v>
      </c>
      <c r="S96" s="226">
        <v>0</v>
      </c>
      <c r="T96" s="227">
        <f>S96*H96</f>
        <v>0</v>
      </c>
      <c r="AR96" s="20" t="s">
        <v>139</v>
      </c>
      <c r="AT96" s="20" t="s">
        <v>135</v>
      </c>
      <c r="AU96" s="20" t="s">
        <v>85</v>
      </c>
      <c r="AY96" s="20" t="s">
        <v>131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24</v>
      </c>
      <c r="BK96" s="228">
        <f>ROUND(I96*H96,2)</f>
        <v>0</v>
      </c>
      <c r="BL96" s="20" t="s">
        <v>139</v>
      </c>
      <c r="BM96" s="20" t="s">
        <v>272</v>
      </c>
    </row>
    <row r="97" s="1" customFormat="1" ht="25.5" customHeight="1">
      <c r="B97" s="42"/>
      <c r="C97" s="217" t="s">
        <v>205</v>
      </c>
      <c r="D97" s="217" t="s">
        <v>135</v>
      </c>
      <c r="E97" s="218" t="s">
        <v>161</v>
      </c>
      <c r="F97" s="219" t="s">
        <v>162</v>
      </c>
      <c r="G97" s="220" t="s">
        <v>150</v>
      </c>
      <c r="H97" s="221">
        <v>8.8000000000000007</v>
      </c>
      <c r="I97" s="222"/>
      <c r="J97" s="223">
        <f>ROUND(I97*H97,2)</f>
        <v>0</v>
      </c>
      <c r="K97" s="219" t="s">
        <v>22</v>
      </c>
      <c r="L97" s="68"/>
      <c r="M97" s="224" t="s">
        <v>22</v>
      </c>
      <c r="N97" s="225" t="s">
        <v>47</v>
      </c>
      <c r="O97" s="43"/>
      <c r="P97" s="226">
        <f>O97*H97</f>
        <v>0</v>
      </c>
      <c r="Q97" s="226">
        <v>0.023630000000000002</v>
      </c>
      <c r="R97" s="226">
        <f>Q97*H97</f>
        <v>0.20794400000000005</v>
      </c>
      <c r="S97" s="226">
        <v>0</v>
      </c>
      <c r="T97" s="227">
        <f>S97*H97</f>
        <v>0</v>
      </c>
      <c r="AR97" s="20" t="s">
        <v>139</v>
      </c>
      <c r="AT97" s="20" t="s">
        <v>135</v>
      </c>
      <c r="AU97" s="20" t="s">
        <v>85</v>
      </c>
      <c r="AY97" s="20" t="s">
        <v>131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24</v>
      </c>
      <c r="BK97" s="228">
        <f>ROUND(I97*H97,2)</f>
        <v>0</v>
      </c>
      <c r="BL97" s="20" t="s">
        <v>139</v>
      </c>
      <c r="BM97" s="20" t="s">
        <v>273</v>
      </c>
    </row>
    <row r="98" s="10" customFormat="1" ht="29.88" customHeight="1">
      <c r="B98" s="201"/>
      <c r="C98" s="202"/>
      <c r="D98" s="203" t="s">
        <v>75</v>
      </c>
      <c r="E98" s="215" t="s">
        <v>164</v>
      </c>
      <c r="F98" s="215" t="s">
        <v>165</v>
      </c>
      <c r="G98" s="202"/>
      <c r="H98" s="202"/>
      <c r="I98" s="205"/>
      <c r="J98" s="216">
        <f>BK98</f>
        <v>0</v>
      </c>
      <c r="K98" s="202"/>
      <c r="L98" s="207"/>
      <c r="M98" s="208"/>
      <c r="N98" s="209"/>
      <c r="O98" s="209"/>
      <c r="P98" s="210">
        <f>SUM(P99:P101)</f>
        <v>0</v>
      </c>
      <c r="Q98" s="209"/>
      <c r="R98" s="210">
        <f>SUM(R99:R101)</f>
        <v>0</v>
      </c>
      <c r="S98" s="209"/>
      <c r="T98" s="211">
        <f>SUM(T99:T101)</f>
        <v>11.361784</v>
      </c>
      <c r="AR98" s="212" t="s">
        <v>24</v>
      </c>
      <c r="AT98" s="213" t="s">
        <v>75</v>
      </c>
      <c r="AU98" s="213" t="s">
        <v>24</v>
      </c>
      <c r="AY98" s="212" t="s">
        <v>131</v>
      </c>
      <c r="BK98" s="214">
        <f>SUM(BK99:BK101)</f>
        <v>0</v>
      </c>
    </row>
    <row r="99" s="1" customFormat="1" ht="16.5" customHeight="1">
      <c r="B99" s="42"/>
      <c r="C99" s="217" t="s">
        <v>232</v>
      </c>
      <c r="D99" s="217" t="s">
        <v>135</v>
      </c>
      <c r="E99" s="218" t="s">
        <v>274</v>
      </c>
      <c r="F99" s="219" t="s">
        <v>275</v>
      </c>
      <c r="G99" s="220" t="s">
        <v>150</v>
      </c>
      <c r="H99" s="221">
        <v>28.204000000000001</v>
      </c>
      <c r="I99" s="222"/>
      <c r="J99" s="223">
        <f>ROUND(I99*H99,2)</f>
        <v>0</v>
      </c>
      <c r="K99" s="219" t="s">
        <v>22</v>
      </c>
      <c r="L99" s="68"/>
      <c r="M99" s="224" t="s">
        <v>22</v>
      </c>
      <c r="N99" s="225" t="s">
        <v>47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0.082000000000000003</v>
      </c>
      <c r="T99" s="227">
        <f>S99*H99</f>
        <v>2.3127280000000003</v>
      </c>
      <c r="AR99" s="20" t="s">
        <v>139</v>
      </c>
      <c r="AT99" s="20" t="s">
        <v>135</v>
      </c>
      <c r="AU99" s="20" t="s">
        <v>85</v>
      </c>
      <c r="AY99" s="20" t="s">
        <v>131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24</v>
      </c>
      <c r="BK99" s="228">
        <f>ROUND(I99*H99,2)</f>
        <v>0</v>
      </c>
      <c r="BL99" s="20" t="s">
        <v>139</v>
      </c>
      <c r="BM99" s="20" t="s">
        <v>276</v>
      </c>
    </row>
    <row r="100" s="1" customFormat="1" ht="16.5" customHeight="1">
      <c r="B100" s="42"/>
      <c r="C100" s="217" t="s">
        <v>24</v>
      </c>
      <c r="D100" s="217" t="s">
        <v>135</v>
      </c>
      <c r="E100" s="218" t="s">
        <v>166</v>
      </c>
      <c r="F100" s="219" t="s">
        <v>167</v>
      </c>
      <c r="G100" s="220" t="s">
        <v>150</v>
      </c>
      <c r="H100" s="221">
        <v>270.18299999999999</v>
      </c>
      <c r="I100" s="222"/>
      <c r="J100" s="223">
        <f>ROUND(I100*H100,2)</f>
        <v>0</v>
      </c>
      <c r="K100" s="219" t="s">
        <v>22</v>
      </c>
      <c r="L100" s="68"/>
      <c r="M100" s="224" t="s">
        <v>22</v>
      </c>
      <c r="N100" s="225" t="s">
        <v>47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0.032000000000000001</v>
      </c>
      <c r="T100" s="227">
        <f>S100*H100</f>
        <v>8.6458560000000002</v>
      </c>
      <c r="AR100" s="20" t="s">
        <v>139</v>
      </c>
      <c r="AT100" s="20" t="s">
        <v>135</v>
      </c>
      <c r="AU100" s="20" t="s">
        <v>85</v>
      </c>
      <c r="AY100" s="20" t="s">
        <v>131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24</v>
      </c>
      <c r="BK100" s="228">
        <f>ROUND(I100*H100,2)</f>
        <v>0</v>
      </c>
      <c r="BL100" s="20" t="s">
        <v>139</v>
      </c>
      <c r="BM100" s="20" t="s">
        <v>277</v>
      </c>
    </row>
    <row r="101" s="1" customFormat="1" ht="16.5" customHeight="1">
      <c r="B101" s="42"/>
      <c r="C101" s="217" t="s">
        <v>278</v>
      </c>
      <c r="D101" s="217" t="s">
        <v>135</v>
      </c>
      <c r="E101" s="218" t="s">
        <v>170</v>
      </c>
      <c r="F101" s="219" t="s">
        <v>171</v>
      </c>
      <c r="G101" s="220" t="s">
        <v>150</v>
      </c>
      <c r="H101" s="221">
        <v>6.4000000000000004</v>
      </c>
      <c r="I101" s="222"/>
      <c r="J101" s="223">
        <f>ROUND(I101*H101,2)</f>
        <v>0</v>
      </c>
      <c r="K101" s="219" t="s">
        <v>22</v>
      </c>
      <c r="L101" s="68"/>
      <c r="M101" s="224" t="s">
        <v>22</v>
      </c>
      <c r="N101" s="225" t="s">
        <v>47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0.063</v>
      </c>
      <c r="T101" s="227">
        <f>S101*H101</f>
        <v>0.4032</v>
      </c>
      <c r="AR101" s="20" t="s">
        <v>139</v>
      </c>
      <c r="AT101" s="20" t="s">
        <v>135</v>
      </c>
      <c r="AU101" s="20" t="s">
        <v>85</v>
      </c>
      <c r="AY101" s="20" t="s">
        <v>131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24</v>
      </c>
      <c r="BK101" s="228">
        <f>ROUND(I101*H101,2)</f>
        <v>0</v>
      </c>
      <c r="BL101" s="20" t="s">
        <v>139</v>
      </c>
      <c r="BM101" s="20" t="s">
        <v>279</v>
      </c>
    </row>
    <row r="102" s="10" customFormat="1" ht="29.88" customHeight="1">
      <c r="B102" s="201"/>
      <c r="C102" s="202"/>
      <c r="D102" s="203" t="s">
        <v>75</v>
      </c>
      <c r="E102" s="215" t="s">
        <v>173</v>
      </c>
      <c r="F102" s="215" t="s">
        <v>174</v>
      </c>
      <c r="G102" s="202"/>
      <c r="H102" s="202"/>
      <c r="I102" s="205"/>
      <c r="J102" s="216">
        <f>BK102</f>
        <v>0</v>
      </c>
      <c r="K102" s="202"/>
      <c r="L102" s="207"/>
      <c r="M102" s="208"/>
      <c r="N102" s="209"/>
      <c r="O102" s="209"/>
      <c r="P102" s="210">
        <f>SUM(P103:P105)</f>
        <v>0</v>
      </c>
      <c r="Q102" s="209"/>
      <c r="R102" s="210">
        <f>SUM(R103:R105)</f>
        <v>0</v>
      </c>
      <c r="S102" s="209"/>
      <c r="T102" s="211">
        <f>SUM(T103:T105)</f>
        <v>0</v>
      </c>
      <c r="AR102" s="212" t="s">
        <v>24</v>
      </c>
      <c r="AT102" s="213" t="s">
        <v>75</v>
      </c>
      <c r="AU102" s="213" t="s">
        <v>24</v>
      </c>
      <c r="AY102" s="212" t="s">
        <v>131</v>
      </c>
      <c r="BK102" s="214">
        <f>SUM(BK103:BK105)</f>
        <v>0</v>
      </c>
    </row>
    <row r="103" s="1" customFormat="1" ht="16.5" customHeight="1">
      <c r="B103" s="42"/>
      <c r="C103" s="217" t="s">
        <v>132</v>
      </c>
      <c r="D103" s="217" t="s">
        <v>135</v>
      </c>
      <c r="E103" s="218" t="s">
        <v>176</v>
      </c>
      <c r="F103" s="219" t="s">
        <v>177</v>
      </c>
      <c r="G103" s="220" t="s">
        <v>178</v>
      </c>
      <c r="H103" s="221">
        <v>11.362</v>
      </c>
      <c r="I103" s="222"/>
      <c r="J103" s="223">
        <f>ROUND(I103*H103,2)</f>
        <v>0</v>
      </c>
      <c r="K103" s="219" t="s">
        <v>22</v>
      </c>
      <c r="L103" s="68"/>
      <c r="M103" s="224" t="s">
        <v>22</v>
      </c>
      <c r="N103" s="225" t="s">
        <v>47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139</v>
      </c>
      <c r="AT103" s="20" t="s">
        <v>135</v>
      </c>
      <c r="AU103" s="20" t="s">
        <v>85</v>
      </c>
      <c r="AY103" s="20" t="s">
        <v>131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24</v>
      </c>
      <c r="BK103" s="228">
        <f>ROUND(I103*H103,2)</f>
        <v>0</v>
      </c>
      <c r="BL103" s="20" t="s">
        <v>139</v>
      </c>
      <c r="BM103" s="20" t="s">
        <v>280</v>
      </c>
    </row>
    <row r="104" s="1" customFormat="1" ht="16.5" customHeight="1">
      <c r="B104" s="42"/>
      <c r="C104" s="217" t="s">
        <v>139</v>
      </c>
      <c r="D104" s="217" t="s">
        <v>135</v>
      </c>
      <c r="E104" s="218" t="s">
        <v>180</v>
      </c>
      <c r="F104" s="219" t="s">
        <v>181</v>
      </c>
      <c r="G104" s="220" t="s">
        <v>178</v>
      </c>
      <c r="H104" s="221">
        <v>102.258</v>
      </c>
      <c r="I104" s="222"/>
      <c r="J104" s="223">
        <f>ROUND(I104*H104,2)</f>
        <v>0</v>
      </c>
      <c r="K104" s="219" t="s">
        <v>22</v>
      </c>
      <c r="L104" s="68"/>
      <c r="M104" s="224" t="s">
        <v>22</v>
      </c>
      <c r="N104" s="225" t="s">
        <v>47</v>
      </c>
      <c r="O104" s="4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20" t="s">
        <v>139</v>
      </c>
      <c r="AT104" s="20" t="s">
        <v>135</v>
      </c>
      <c r="AU104" s="20" t="s">
        <v>85</v>
      </c>
      <c r="AY104" s="20" t="s">
        <v>131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24</v>
      </c>
      <c r="BK104" s="228">
        <f>ROUND(I104*H104,2)</f>
        <v>0</v>
      </c>
      <c r="BL104" s="20" t="s">
        <v>139</v>
      </c>
      <c r="BM104" s="20" t="s">
        <v>281</v>
      </c>
    </row>
    <row r="105" s="1" customFormat="1" ht="16.5" customHeight="1">
      <c r="B105" s="42"/>
      <c r="C105" s="217" t="s">
        <v>200</v>
      </c>
      <c r="D105" s="217" t="s">
        <v>135</v>
      </c>
      <c r="E105" s="218" t="s">
        <v>184</v>
      </c>
      <c r="F105" s="219" t="s">
        <v>185</v>
      </c>
      <c r="G105" s="220" t="s">
        <v>178</v>
      </c>
      <c r="H105" s="221">
        <v>11.362</v>
      </c>
      <c r="I105" s="222"/>
      <c r="J105" s="223">
        <f>ROUND(I105*H105,2)</f>
        <v>0</v>
      </c>
      <c r="K105" s="219" t="s">
        <v>22</v>
      </c>
      <c r="L105" s="68"/>
      <c r="M105" s="224" t="s">
        <v>22</v>
      </c>
      <c r="N105" s="225" t="s">
        <v>47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139</v>
      </c>
      <c r="AT105" s="20" t="s">
        <v>135</v>
      </c>
      <c r="AU105" s="20" t="s">
        <v>85</v>
      </c>
      <c r="AY105" s="20" t="s">
        <v>131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24</v>
      </c>
      <c r="BK105" s="228">
        <f>ROUND(I105*H105,2)</f>
        <v>0</v>
      </c>
      <c r="BL105" s="20" t="s">
        <v>139</v>
      </c>
      <c r="BM105" s="20" t="s">
        <v>282</v>
      </c>
    </row>
    <row r="106" s="10" customFormat="1" ht="29.88" customHeight="1">
      <c r="B106" s="201"/>
      <c r="C106" s="202"/>
      <c r="D106" s="203" t="s">
        <v>75</v>
      </c>
      <c r="E106" s="215" t="s">
        <v>187</v>
      </c>
      <c r="F106" s="215" t="s">
        <v>188</v>
      </c>
      <c r="G106" s="202"/>
      <c r="H106" s="202"/>
      <c r="I106" s="205"/>
      <c r="J106" s="216">
        <f>BK106</f>
        <v>0</v>
      </c>
      <c r="K106" s="202"/>
      <c r="L106" s="207"/>
      <c r="M106" s="208"/>
      <c r="N106" s="209"/>
      <c r="O106" s="209"/>
      <c r="P106" s="210">
        <f>P107</f>
        <v>0</v>
      </c>
      <c r="Q106" s="209"/>
      <c r="R106" s="210">
        <f>R107</f>
        <v>0</v>
      </c>
      <c r="S106" s="209"/>
      <c r="T106" s="211">
        <f>T107</f>
        <v>0</v>
      </c>
      <c r="AR106" s="212" t="s">
        <v>24</v>
      </c>
      <c r="AT106" s="213" t="s">
        <v>75</v>
      </c>
      <c r="AU106" s="213" t="s">
        <v>24</v>
      </c>
      <c r="AY106" s="212" t="s">
        <v>131</v>
      </c>
      <c r="BK106" s="214">
        <f>BK107</f>
        <v>0</v>
      </c>
    </row>
    <row r="107" s="1" customFormat="1" ht="16.5" customHeight="1">
      <c r="B107" s="42"/>
      <c r="C107" s="217" t="s">
        <v>146</v>
      </c>
      <c r="D107" s="217" t="s">
        <v>135</v>
      </c>
      <c r="E107" s="218" t="s">
        <v>190</v>
      </c>
      <c r="F107" s="219" t="s">
        <v>191</v>
      </c>
      <c r="G107" s="220" t="s">
        <v>178</v>
      </c>
      <c r="H107" s="221">
        <v>1.746</v>
      </c>
      <c r="I107" s="222"/>
      <c r="J107" s="223">
        <f>ROUND(I107*H107,2)</f>
        <v>0</v>
      </c>
      <c r="K107" s="219" t="s">
        <v>22</v>
      </c>
      <c r="L107" s="68"/>
      <c r="M107" s="224" t="s">
        <v>22</v>
      </c>
      <c r="N107" s="225" t="s">
        <v>47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139</v>
      </c>
      <c r="AT107" s="20" t="s">
        <v>135</v>
      </c>
      <c r="AU107" s="20" t="s">
        <v>85</v>
      </c>
      <c r="AY107" s="20" t="s">
        <v>131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24</v>
      </c>
      <c r="BK107" s="228">
        <f>ROUND(I107*H107,2)</f>
        <v>0</v>
      </c>
      <c r="BL107" s="20" t="s">
        <v>139</v>
      </c>
      <c r="BM107" s="20" t="s">
        <v>283</v>
      </c>
    </row>
    <row r="108" s="10" customFormat="1" ht="37.44" customHeight="1">
      <c r="B108" s="201"/>
      <c r="C108" s="202"/>
      <c r="D108" s="203" t="s">
        <v>75</v>
      </c>
      <c r="E108" s="204" t="s">
        <v>193</v>
      </c>
      <c r="F108" s="204" t="s">
        <v>194</v>
      </c>
      <c r="G108" s="202"/>
      <c r="H108" s="202"/>
      <c r="I108" s="205"/>
      <c r="J108" s="206">
        <f>BK108</f>
        <v>0</v>
      </c>
      <c r="K108" s="202"/>
      <c r="L108" s="207"/>
      <c r="M108" s="208"/>
      <c r="N108" s="209"/>
      <c r="O108" s="209"/>
      <c r="P108" s="210">
        <f>P109+P111+P113+P126+P130+P132</f>
        <v>0</v>
      </c>
      <c r="Q108" s="209"/>
      <c r="R108" s="210">
        <f>R109+R111+R113+R126+R130+R132</f>
        <v>17.858156619999995</v>
      </c>
      <c r="S108" s="209"/>
      <c r="T108" s="211">
        <f>T109+T111+T113+T126+T130+T132</f>
        <v>0</v>
      </c>
      <c r="AR108" s="212" t="s">
        <v>85</v>
      </c>
      <c r="AT108" s="213" t="s">
        <v>75</v>
      </c>
      <c r="AU108" s="213" t="s">
        <v>76</v>
      </c>
      <c r="AY108" s="212" t="s">
        <v>131</v>
      </c>
      <c r="BK108" s="214">
        <f>BK109+BK111+BK113+BK126+BK130+BK132</f>
        <v>0</v>
      </c>
    </row>
    <row r="109" s="10" customFormat="1" ht="19.92" customHeight="1">
      <c r="B109" s="201"/>
      <c r="C109" s="202"/>
      <c r="D109" s="203" t="s">
        <v>75</v>
      </c>
      <c r="E109" s="215" t="s">
        <v>284</v>
      </c>
      <c r="F109" s="215" t="s">
        <v>285</v>
      </c>
      <c r="G109" s="202"/>
      <c r="H109" s="202"/>
      <c r="I109" s="205"/>
      <c r="J109" s="216">
        <f>BK109</f>
        <v>0</v>
      </c>
      <c r="K109" s="202"/>
      <c r="L109" s="207"/>
      <c r="M109" s="208"/>
      <c r="N109" s="209"/>
      <c r="O109" s="209"/>
      <c r="P109" s="210">
        <f>P110</f>
        <v>0</v>
      </c>
      <c r="Q109" s="209"/>
      <c r="R109" s="210">
        <f>R110</f>
        <v>0</v>
      </c>
      <c r="S109" s="209"/>
      <c r="T109" s="211">
        <f>T110</f>
        <v>0</v>
      </c>
      <c r="AR109" s="212" t="s">
        <v>85</v>
      </c>
      <c r="AT109" s="213" t="s">
        <v>75</v>
      </c>
      <c r="AU109" s="213" t="s">
        <v>24</v>
      </c>
      <c r="AY109" s="212" t="s">
        <v>131</v>
      </c>
      <c r="BK109" s="214">
        <f>BK110</f>
        <v>0</v>
      </c>
    </row>
    <row r="110" s="1" customFormat="1" ht="16.5" customHeight="1">
      <c r="B110" s="42"/>
      <c r="C110" s="217" t="s">
        <v>286</v>
      </c>
      <c r="D110" s="217" t="s">
        <v>135</v>
      </c>
      <c r="E110" s="218" t="s">
        <v>287</v>
      </c>
      <c r="F110" s="219" t="s">
        <v>288</v>
      </c>
      <c r="G110" s="220" t="s">
        <v>249</v>
      </c>
      <c r="H110" s="221">
        <v>1</v>
      </c>
      <c r="I110" s="222"/>
      <c r="J110" s="223">
        <f>ROUND(I110*H110,2)</f>
        <v>0</v>
      </c>
      <c r="K110" s="219" t="s">
        <v>22</v>
      </c>
      <c r="L110" s="68"/>
      <c r="M110" s="224" t="s">
        <v>22</v>
      </c>
      <c r="N110" s="225" t="s">
        <v>47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152</v>
      </c>
      <c r="AT110" s="20" t="s">
        <v>135</v>
      </c>
      <c r="AU110" s="20" t="s">
        <v>85</v>
      </c>
      <c r="AY110" s="20" t="s">
        <v>131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24</v>
      </c>
      <c r="BK110" s="228">
        <f>ROUND(I110*H110,2)</f>
        <v>0</v>
      </c>
      <c r="BL110" s="20" t="s">
        <v>152</v>
      </c>
      <c r="BM110" s="20" t="s">
        <v>289</v>
      </c>
    </row>
    <row r="111" s="10" customFormat="1" ht="29.88" customHeight="1">
      <c r="B111" s="201"/>
      <c r="C111" s="202"/>
      <c r="D111" s="203" t="s">
        <v>75</v>
      </c>
      <c r="E111" s="215" t="s">
        <v>290</v>
      </c>
      <c r="F111" s="215" t="s">
        <v>291</v>
      </c>
      <c r="G111" s="202"/>
      <c r="H111" s="202"/>
      <c r="I111" s="205"/>
      <c r="J111" s="216">
        <f>BK111</f>
        <v>0</v>
      </c>
      <c r="K111" s="202"/>
      <c r="L111" s="207"/>
      <c r="M111" s="208"/>
      <c r="N111" s="209"/>
      <c r="O111" s="209"/>
      <c r="P111" s="210">
        <f>P112</f>
        <v>0</v>
      </c>
      <c r="Q111" s="209"/>
      <c r="R111" s="210">
        <f>R112</f>
        <v>0.0087119999999999993</v>
      </c>
      <c r="S111" s="209"/>
      <c r="T111" s="211">
        <f>T112</f>
        <v>0</v>
      </c>
      <c r="AR111" s="212" t="s">
        <v>85</v>
      </c>
      <c r="AT111" s="213" t="s">
        <v>75</v>
      </c>
      <c r="AU111" s="213" t="s">
        <v>24</v>
      </c>
      <c r="AY111" s="212" t="s">
        <v>131</v>
      </c>
      <c r="BK111" s="214">
        <f>BK112</f>
        <v>0</v>
      </c>
    </row>
    <row r="112" s="1" customFormat="1" ht="16.5" customHeight="1">
      <c r="B112" s="42"/>
      <c r="C112" s="217" t="s">
        <v>292</v>
      </c>
      <c r="D112" s="217" t="s">
        <v>135</v>
      </c>
      <c r="E112" s="218" t="s">
        <v>293</v>
      </c>
      <c r="F112" s="219" t="s">
        <v>294</v>
      </c>
      <c r="G112" s="220" t="s">
        <v>144</v>
      </c>
      <c r="H112" s="221">
        <v>13.199999999999999</v>
      </c>
      <c r="I112" s="222"/>
      <c r="J112" s="223">
        <f>ROUND(I112*H112,2)</f>
        <v>0</v>
      </c>
      <c r="K112" s="219" t="s">
        <v>22</v>
      </c>
      <c r="L112" s="68"/>
      <c r="M112" s="224" t="s">
        <v>22</v>
      </c>
      <c r="N112" s="225" t="s">
        <v>47</v>
      </c>
      <c r="O112" s="43"/>
      <c r="P112" s="226">
        <f>O112*H112</f>
        <v>0</v>
      </c>
      <c r="Q112" s="226">
        <v>0.00066</v>
      </c>
      <c r="R112" s="226">
        <f>Q112*H112</f>
        <v>0.0087119999999999993</v>
      </c>
      <c r="S112" s="226">
        <v>0</v>
      </c>
      <c r="T112" s="227">
        <f>S112*H112</f>
        <v>0</v>
      </c>
      <c r="AR112" s="20" t="s">
        <v>152</v>
      </c>
      <c r="AT112" s="20" t="s">
        <v>135</v>
      </c>
      <c r="AU112" s="20" t="s">
        <v>85</v>
      </c>
      <c r="AY112" s="20" t="s">
        <v>131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24</v>
      </c>
      <c r="BK112" s="228">
        <f>ROUND(I112*H112,2)</f>
        <v>0</v>
      </c>
      <c r="BL112" s="20" t="s">
        <v>152</v>
      </c>
      <c r="BM112" s="20" t="s">
        <v>295</v>
      </c>
    </row>
    <row r="113" s="10" customFormat="1" ht="29.88" customHeight="1">
      <c r="B113" s="201"/>
      <c r="C113" s="202"/>
      <c r="D113" s="203" t="s">
        <v>75</v>
      </c>
      <c r="E113" s="215" t="s">
        <v>195</v>
      </c>
      <c r="F113" s="215" t="s">
        <v>196</v>
      </c>
      <c r="G113" s="202"/>
      <c r="H113" s="202"/>
      <c r="I113" s="205"/>
      <c r="J113" s="216">
        <f>BK113</f>
        <v>0</v>
      </c>
      <c r="K113" s="202"/>
      <c r="L113" s="207"/>
      <c r="M113" s="208"/>
      <c r="N113" s="209"/>
      <c r="O113" s="209"/>
      <c r="P113" s="210">
        <f>SUM(P114:P125)</f>
        <v>0</v>
      </c>
      <c r="Q113" s="209"/>
      <c r="R113" s="210">
        <f>SUM(R114:R125)</f>
        <v>17.564972619999995</v>
      </c>
      <c r="S113" s="209"/>
      <c r="T113" s="211">
        <f>SUM(T114:T125)</f>
        <v>0</v>
      </c>
      <c r="AR113" s="212" t="s">
        <v>85</v>
      </c>
      <c r="AT113" s="213" t="s">
        <v>75</v>
      </c>
      <c r="AU113" s="213" t="s">
        <v>24</v>
      </c>
      <c r="AY113" s="212" t="s">
        <v>131</v>
      </c>
      <c r="BK113" s="214">
        <f>SUM(BK114:BK125)</f>
        <v>0</v>
      </c>
    </row>
    <row r="114" s="1" customFormat="1" ht="25.5" customHeight="1">
      <c r="B114" s="42"/>
      <c r="C114" s="217" t="s">
        <v>224</v>
      </c>
      <c r="D114" s="217" t="s">
        <v>135</v>
      </c>
      <c r="E114" s="218" t="s">
        <v>197</v>
      </c>
      <c r="F114" s="219" t="s">
        <v>198</v>
      </c>
      <c r="G114" s="220" t="s">
        <v>150</v>
      </c>
      <c r="H114" s="221">
        <v>270.18299999999999</v>
      </c>
      <c r="I114" s="222"/>
      <c r="J114" s="223">
        <f>ROUND(I114*H114,2)</f>
        <v>0</v>
      </c>
      <c r="K114" s="219" t="s">
        <v>22</v>
      </c>
      <c r="L114" s="68"/>
      <c r="M114" s="224" t="s">
        <v>22</v>
      </c>
      <c r="N114" s="225" t="s">
        <v>47</v>
      </c>
      <c r="O114" s="43"/>
      <c r="P114" s="226">
        <f>O114*H114</f>
        <v>0</v>
      </c>
      <c r="Q114" s="226">
        <v>0.00025999999999999998</v>
      </c>
      <c r="R114" s="226">
        <f>Q114*H114</f>
        <v>0.07024757999999999</v>
      </c>
      <c r="S114" s="226">
        <v>0</v>
      </c>
      <c r="T114" s="227">
        <f>S114*H114</f>
        <v>0</v>
      </c>
      <c r="AR114" s="20" t="s">
        <v>152</v>
      </c>
      <c r="AT114" s="20" t="s">
        <v>135</v>
      </c>
      <c r="AU114" s="20" t="s">
        <v>85</v>
      </c>
      <c r="AY114" s="20" t="s">
        <v>131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24</v>
      </c>
      <c r="BK114" s="228">
        <f>ROUND(I114*H114,2)</f>
        <v>0</v>
      </c>
      <c r="BL114" s="20" t="s">
        <v>152</v>
      </c>
      <c r="BM114" s="20" t="s">
        <v>296</v>
      </c>
    </row>
    <row r="115" s="1" customFormat="1" ht="25.5" customHeight="1">
      <c r="B115" s="42"/>
      <c r="C115" s="229" t="s">
        <v>228</v>
      </c>
      <c r="D115" s="229" t="s">
        <v>201</v>
      </c>
      <c r="E115" s="230" t="s">
        <v>202</v>
      </c>
      <c r="F115" s="231" t="s">
        <v>203</v>
      </c>
      <c r="G115" s="232" t="s">
        <v>204</v>
      </c>
      <c r="H115" s="233">
        <v>110</v>
      </c>
      <c r="I115" s="234"/>
      <c r="J115" s="235">
        <f>ROUND(I115*H115,2)</f>
        <v>0</v>
      </c>
      <c r="K115" s="231" t="s">
        <v>22</v>
      </c>
      <c r="L115" s="236"/>
      <c r="M115" s="237" t="s">
        <v>22</v>
      </c>
      <c r="N115" s="238" t="s">
        <v>47</v>
      </c>
      <c r="O115" s="43"/>
      <c r="P115" s="226">
        <f>O115*H115</f>
        <v>0</v>
      </c>
      <c r="Q115" s="226">
        <v>0.113</v>
      </c>
      <c r="R115" s="226">
        <f>Q115*H115</f>
        <v>12.43</v>
      </c>
      <c r="S115" s="226">
        <v>0</v>
      </c>
      <c r="T115" s="227">
        <f>S115*H115</f>
        <v>0</v>
      </c>
      <c r="AR115" s="20" t="s">
        <v>205</v>
      </c>
      <c r="AT115" s="20" t="s">
        <v>201</v>
      </c>
      <c r="AU115" s="20" t="s">
        <v>85</v>
      </c>
      <c r="AY115" s="20" t="s">
        <v>131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24</v>
      </c>
      <c r="BK115" s="228">
        <f>ROUND(I115*H115,2)</f>
        <v>0</v>
      </c>
      <c r="BL115" s="20" t="s">
        <v>152</v>
      </c>
      <c r="BM115" s="20" t="s">
        <v>297</v>
      </c>
    </row>
    <row r="116" s="1" customFormat="1" ht="25.5" customHeight="1">
      <c r="B116" s="42"/>
      <c r="C116" s="229" t="s">
        <v>152</v>
      </c>
      <c r="D116" s="229" t="s">
        <v>201</v>
      </c>
      <c r="E116" s="230" t="s">
        <v>298</v>
      </c>
      <c r="F116" s="231" t="s">
        <v>299</v>
      </c>
      <c r="G116" s="232" t="s">
        <v>204</v>
      </c>
      <c r="H116" s="233">
        <v>6</v>
      </c>
      <c r="I116" s="234"/>
      <c r="J116" s="235">
        <f>ROUND(I116*H116,2)</f>
        <v>0</v>
      </c>
      <c r="K116" s="231" t="s">
        <v>22</v>
      </c>
      <c r="L116" s="236"/>
      <c r="M116" s="237" t="s">
        <v>22</v>
      </c>
      <c r="N116" s="238" t="s">
        <v>47</v>
      </c>
      <c r="O116" s="43"/>
      <c r="P116" s="226">
        <f>O116*H116</f>
        <v>0</v>
      </c>
      <c r="Q116" s="226">
        <v>0.113</v>
      </c>
      <c r="R116" s="226">
        <f>Q116*H116</f>
        <v>0.67800000000000005</v>
      </c>
      <c r="S116" s="226">
        <v>0</v>
      </c>
      <c r="T116" s="227">
        <f>S116*H116</f>
        <v>0</v>
      </c>
      <c r="AR116" s="20" t="s">
        <v>205</v>
      </c>
      <c r="AT116" s="20" t="s">
        <v>201</v>
      </c>
      <c r="AU116" s="20" t="s">
        <v>85</v>
      </c>
      <c r="AY116" s="20" t="s">
        <v>131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24</v>
      </c>
      <c r="BK116" s="228">
        <f>ROUND(I116*H116,2)</f>
        <v>0</v>
      </c>
      <c r="BL116" s="20" t="s">
        <v>152</v>
      </c>
      <c r="BM116" s="20" t="s">
        <v>300</v>
      </c>
    </row>
    <row r="117" s="1" customFormat="1" ht="25.5" customHeight="1">
      <c r="B117" s="42"/>
      <c r="C117" s="229" t="s">
        <v>10</v>
      </c>
      <c r="D117" s="229" t="s">
        <v>201</v>
      </c>
      <c r="E117" s="230" t="s">
        <v>301</v>
      </c>
      <c r="F117" s="231" t="s">
        <v>302</v>
      </c>
      <c r="G117" s="232" t="s">
        <v>204</v>
      </c>
      <c r="H117" s="233">
        <v>4</v>
      </c>
      <c r="I117" s="234"/>
      <c r="J117" s="235">
        <f>ROUND(I117*H117,2)</f>
        <v>0</v>
      </c>
      <c r="K117" s="231" t="s">
        <v>22</v>
      </c>
      <c r="L117" s="236"/>
      <c r="M117" s="237" t="s">
        <v>22</v>
      </c>
      <c r="N117" s="238" t="s">
        <v>47</v>
      </c>
      <c r="O117" s="43"/>
      <c r="P117" s="226">
        <f>O117*H117</f>
        <v>0</v>
      </c>
      <c r="Q117" s="226">
        <v>0.92000000000000004</v>
      </c>
      <c r="R117" s="226">
        <f>Q117*H117</f>
        <v>3.6800000000000002</v>
      </c>
      <c r="S117" s="226">
        <v>0</v>
      </c>
      <c r="T117" s="227">
        <f>S117*H117</f>
        <v>0</v>
      </c>
      <c r="AR117" s="20" t="s">
        <v>205</v>
      </c>
      <c r="AT117" s="20" t="s">
        <v>201</v>
      </c>
      <c r="AU117" s="20" t="s">
        <v>85</v>
      </c>
      <c r="AY117" s="20" t="s">
        <v>131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24</v>
      </c>
      <c r="BK117" s="228">
        <f>ROUND(I117*H117,2)</f>
        <v>0</v>
      </c>
      <c r="BL117" s="20" t="s">
        <v>152</v>
      </c>
      <c r="BM117" s="20" t="s">
        <v>303</v>
      </c>
    </row>
    <row r="118" s="1" customFormat="1" ht="25.5" customHeight="1">
      <c r="B118" s="42"/>
      <c r="C118" s="217" t="s">
        <v>189</v>
      </c>
      <c r="D118" s="217" t="s">
        <v>135</v>
      </c>
      <c r="E118" s="218" t="s">
        <v>304</v>
      </c>
      <c r="F118" s="219" t="s">
        <v>305</v>
      </c>
      <c r="G118" s="220" t="s">
        <v>150</v>
      </c>
      <c r="H118" s="221">
        <v>19.404</v>
      </c>
      <c r="I118" s="222"/>
      <c r="J118" s="223">
        <f>ROUND(I118*H118,2)</f>
        <v>0</v>
      </c>
      <c r="K118" s="219" t="s">
        <v>22</v>
      </c>
      <c r="L118" s="68"/>
      <c r="M118" s="224" t="s">
        <v>22</v>
      </c>
      <c r="N118" s="225" t="s">
        <v>47</v>
      </c>
      <c r="O118" s="43"/>
      <c r="P118" s="226">
        <f>O118*H118</f>
        <v>0</v>
      </c>
      <c r="Q118" s="226">
        <v>0.00025999999999999998</v>
      </c>
      <c r="R118" s="226">
        <f>Q118*H118</f>
        <v>0.0050450399999999998</v>
      </c>
      <c r="S118" s="226">
        <v>0</v>
      </c>
      <c r="T118" s="227">
        <f>S118*H118</f>
        <v>0</v>
      </c>
      <c r="AR118" s="20" t="s">
        <v>152</v>
      </c>
      <c r="AT118" s="20" t="s">
        <v>135</v>
      </c>
      <c r="AU118" s="20" t="s">
        <v>85</v>
      </c>
      <c r="AY118" s="20" t="s">
        <v>131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24</v>
      </c>
      <c r="BK118" s="228">
        <f>ROUND(I118*H118,2)</f>
        <v>0</v>
      </c>
      <c r="BL118" s="20" t="s">
        <v>152</v>
      </c>
      <c r="BM118" s="20" t="s">
        <v>306</v>
      </c>
    </row>
    <row r="119" s="1" customFormat="1" ht="16.5" customHeight="1">
      <c r="B119" s="42"/>
      <c r="C119" s="229" t="s">
        <v>221</v>
      </c>
      <c r="D119" s="229" t="s">
        <v>201</v>
      </c>
      <c r="E119" s="230" t="s">
        <v>307</v>
      </c>
      <c r="F119" s="231" t="s">
        <v>308</v>
      </c>
      <c r="G119" s="232" t="s">
        <v>204</v>
      </c>
      <c r="H119" s="233">
        <v>12</v>
      </c>
      <c r="I119" s="234"/>
      <c r="J119" s="235">
        <f>ROUND(I119*H119,2)</f>
        <v>0</v>
      </c>
      <c r="K119" s="231" t="s">
        <v>22</v>
      </c>
      <c r="L119" s="236"/>
      <c r="M119" s="237" t="s">
        <v>22</v>
      </c>
      <c r="N119" s="238" t="s">
        <v>47</v>
      </c>
      <c r="O119" s="43"/>
      <c r="P119" s="226">
        <f>O119*H119</f>
        <v>0</v>
      </c>
      <c r="Q119" s="226">
        <v>0.044999999999999998</v>
      </c>
      <c r="R119" s="226">
        <f>Q119*H119</f>
        <v>0.54000000000000004</v>
      </c>
      <c r="S119" s="226">
        <v>0</v>
      </c>
      <c r="T119" s="227">
        <f>S119*H119</f>
        <v>0</v>
      </c>
      <c r="AR119" s="20" t="s">
        <v>205</v>
      </c>
      <c r="AT119" s="20" t="s">
        <v>201</v>
      </c>
      <c r="AU119" s="20" t="s">
        <v>85</v>
      </c>
      <c r="AY119" s="20" t="s">
        <v>131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24</v>
      </c>
      <c r="BK119" s="228">
        <f>ROUND(I119*H119,2)</f>
        <v>0</v>
      </c>
      <c r="BL119" s="20" t="s">
        <v>152</v>
      </c>
      <c r="BM119" s="20" t="s">
        <v>309</v>
      </c>
    </row>
    <row r="120" s="1" customFormat="1" ht="16.5" customHeight="1">
      <c r="B120" s="42"/>
      <c r="C120" s="217" t="s">
        <v>164</v>
      </c>
      <c r="D120" s="217" t="s">
        <v>135</v>
      </c>
      <c r="E120" s="218" t="s">
        <v>215</v>
      </c>
      <c r="F120" s="219" t="s">
        <v>216</v>
      </c>
      <c r="G120" s="220" t="s">
        <v>204</v>
      </c>
      <c r="H120" s="221">
        <v>2</v>
      </c>
      <c r="I120" s="222"/>
      <c r="J120" s="223">
        <f>ROUND(I120*H120,2)</f>
        <v>0</v>
      </c>
      <c r="K120" s="219" t="s">
        <v>22</v>
      </c>
      <c r="L120" s="68"/>
      <c r="M120" s="224" t="s">
        <v>22</v>
      </c>
      <c r="N120" s="225" t="s">
        <v>47</v>
      </c>
      <c r="O120" s="43"/>
      <c r="P120" s="226">
        <f>O120*H120</f>
        <v>0</v>
      </c>
      <c r="Q120" s="226">
        <v>0.00084000000000000003</v>
      </c>
      <c r="R120" s="226">
        <f>Q120*H120</f>
        <v>0.0016800000000000001</v>
      </c>
      <c r="S120" s="226">
        <v>0</v>
      </c>
      <c r="T120" s="227">
        <f>S120*H120</f>
        <v>0</v>
      </c>
      <c r="AR120" s="20" t="s">
        <v>152</v>
      </c>
      <c r="AT120" s="20" t="s">
        <v>135</v>
      </c>
      <c r="AU120" s="20" t="s">
        <v>85</v>
      </c>
      <c r="AY120" s="20" t="s">
        <v>131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24</v>
      </c>
      <c r="BK120" s="228">
        <f>ROUND(I120*H120,2)</f>
        <v>0</v>
      </c>
      <c r="BL120" s="20" t="s">
        <v>152</v>
      </c>
      <c r="BM120" s="20" t="s">
        <v>310</v>
      </c>
    </row>
    <row r="121" s="1" customFormat="1" ht="25.5" customHeight="1">
      <c r="B121" s="42"/>
      <c r="C121" s="229" t="s">
        <v>29</v>
      </c>
      <c r="D121" s="229" t="s">
        <v>201</v>
      </c>
      <c r="E121" s="230" t="s">
        <v>311</v>
      </c>
      <c r="F121" s="231" t="s">
        <v>312</v>
      </c>
      <c r="G121" s="232" t="s">
        <v>204</v>
      </c>
      <c r="H121" s="233">
        <v>1</v>
      </c>
      <c r="I121" s="234"/>
      <c r="J121" s="235">
        <f>ROUND(I121*H121,2)</f>
        <v>0</v>
      </c>
      <c r="K121" s="231" t="s">
        <v>22</v>
      </c>
      <c r="L121" s="236"/>
      <c r="M121" s="237" t="s">
        <v>22</v>
      </c>
      <c r="N121" s="238" t="s">
        <v>47</v>
      </c>
      <c r="O121" s="43"/>
      <c r="P121" s="226">
        <f>O121*H121</f>
        <v>0</v>
      </c>
      <c r="Q121" s="226">
        <v>0.080000000000000002</v>
      </c>
      <c r="R121" s="226">
        <f>Q121*H121</f>
        <v>0.080000000000000002</v>
      </c>
      <c r="S121" s="226">
        <v>0</v>
      </c>
      <c r="T121" s="227">
        <f>S121*H121</f>
        <v>0</v>
      </c>
      <c r="AR121" s="20" t="s">
        <v>205</v>
      </c>
      <c r="AT121" s="20" t="s">
        <v>201</v>
      </c>
      <c r="AU121" s="20" t="s">
        <v>85</v>
      </c>
      <c r="AY121" s="20" t="s">
        <v>131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24</v>
      </c>
      <c r="BK121" s="228">
        <f>ROUND(I121*H121,2)</f>
        <v>0</v>
      </c>
      <c r="BL121" s="20" t="s">
        <v>152</v>
      </c>
      <c r="BM121" s="20" t="s">
        <v>313</v>
      </c>
    </row>
    <row r="122" s="1" customFormat="1" ht="16.5" customHeight="1">
      <c r="B122" s="42"/>
      <c r="C122" s="229" t="s">
        <v>175</v>
      </c>
      <c r="D122" s="229" t="s">
        <v>201</v>
      </c>
      <c r="E122" s="230" t="s">
        <v>314</v>
      </c>
      <c r="F122" s="231" t="s">
        <v>315</v>
      </c>
      <c r="G122" s="232" t="s">
        <v>204</v>
      </c>
      <c r="H122" s="233">
        <v>1</v>
      </c>
      <c r="I122" s="234"/>
      <c r="J122" s="235">
        <f>ROUND(I122*H122,2)</f>
        <v>0</v>
      </c>
      <c r="K122" s="231" t="s">
        <v>22</v>
      </c>
      <c r="L122" s="236"/>
      <c r="M122" s="237" t="s">
        <v>22</v>
      </c>
      <c r="N122" s="238" t="s">
        <v>47</v>
      </c>
      <c r="O122" s="43"/>
      <c r="P122" s="226">
        <f>O122*H122</f>
        <v>0</v>
      </c>
      <c r="Q122" s="226">
        <v>0.080000000000000002</v>
      </c>
      <c r="R122" s="226">
        <f>Q122*H122</f>
        <v>0.080000000000000002</v>
      </c>
      <c r="S122" s="226">
        <v>0</v>
      </c>
      <c r="T122" s="227">
        <f>S122*H122</f>
        <v>0</v>
      </c>
      <c r="AR122" s="20" t="s">
        <v>205</v>
      </c>
      <c r="AT122" s="20" t="s">
        <v>201</v>
      </c>
      <c r="AU122" s="20" t="s">
        <v>85</v>
      </c>
      <c r="AY122" s="20" t="s">
        <v>131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24</v>
      </c>
      <c r="BK122" s="228">
        <f>ROUND(I122*H122,2)</f>
        <v>0</v>
      </c>
      <c r="BL122" s="20" t="s">
        <v>152</v>
      </c>
      <c r="BM122" s="20" t="s">
        <v>316</v>
      </c>
    </row>
    <row r="123" s="1" customFormat="1" ht="16.5" customHeight="1">
      <c r="B123" s="42"/>
      <c r="C123" s="217" t="s">
        <v>183</v>
      </c>
      <c r="D123" s="217" t="s">
        <v>135</v>
      </c>
      <c r="E123" s="218" t="s">
        <v>225</v>
      </c>
      <c r="F123" s="219" t="s">
        <v>226</v>
      </c>
      <c r="G123" s="220" t="s">
        <v>178</v>
      </c>
      <c r="H123" s="221">
        <v>17.565000000000001</v>
      </c>
      <c r="I123" s="222"/>
      <c r="J123" s="223">
        <f>ROUND(I123*H123,2)</f>
        <v>0</v>
      </c>
      <c r="K123" s="219" t="s">
        <v>22</v>
      </c>
      <c r="L123" s="68"/>
      <c r="M123" s="224" t="s">
        <v>22</v>
      </c>
      <c r="N123" s="225" t="s">
        <v>47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152</v>
      </c>
      <c r="AT123" s="20" t="s">
        <v>135</v>
      </c>
      <c r="AU123" s="20" t="s">
        <v>85</v>
      </c>
      <c r="AY123" s="20" t="s">
        <v>131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24</v>
      </c>
      <c r="BK123" s="228">
        <f>ROUND(I123*H123,2)</f>
        <v>0</v>
      </c>
      <c r="BL123" s="20" t="s">
        <v>152</v>
      </c>
      <c r="BM123" s="20" t="s">
        <v>317</v>
      </c>
    </row>
    <row r="124" s="1" customFormat="1" ht="16.5" customHeight="1">
      <c r="B124" s="42"/>
      <c r="C124" s="217" t="s">
        <v>134</v>
      </c>
      <c r="D124" s="217" t="s">
        <v>135</v>
      </c>
      <c r="E124" s="218" t="s">
        <v>229</v>
      </c>
      <c r="F124" s="219" t="s">
        <v>230</v>
      </c>
      <c r="G124" s="220" t="s">
        <v>178</v>
      </c>
      <c r="H124" s="221">
        <v>17.565000000000001</v>
      </c>
      <c r="I124" s="222"/>
      <c r="J124" s="223">
        <f>ROUND(I124*H124,2)</f>
        <v>0</v>
      </c>
      <c r="K124" s="219" t="s">
        <v>22</v>
      </c>
      <c r="L124" s="68"/>
      <c r="M124" s="224" t="s">
        <v>22</v>
      </c>
      <c r="N124" s="225" t="s">
        <v>47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152</v>
      </c>
      <c r="AT124" s="20" t="s">
        <v>135</v>
      </c>
      <c r="AU124" s="20" t="s">
        <v>85</v>
      </c>
      <c r="AY124" s="20" t="s">
        <v>131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24</v>
      </c>
      <c r="BK124" s="228">
        <f>ROUND(I124*H124,2)</f>
        <v>0</v>
      </c>
      <c r="BL124" s="20" t="s">
        <v>152</v>
      </c>
      <c r="BM124" s="20" t="s">
        <v>318</v>
      </c>
    </row>
    <row r="125" s="1" customFormat="1" ht="16.5" customHeight="1">
      <c r="B125" s="42"/>
      <c r="C125" s="217" t="s">
        <v>319</v>
      </c>
      <c r="D125" s="217" t="s">
        <v>135</v>
      </c>
      <c r="E125" s="218" t="s">
        <v>233</v>
      </c>
      <c r="F125" s="219" t="s">
        <v>234</v>
      </c>
      <c r="G125" s="220" t="s">
        <v>178</v>
      </c>
      <c r="H125" s="221">
        <v>17.565000000000001</v>
      </c>
      <c r="I125" s="222"/>
      <c r="J125" s="223">
        <f>ROUND(I125*H125,2)</f>
        <v>0</v>
      </c>
      <c r="K125" s="219" t="s">
        <v>22</v>
      </c>
      <c r="L125" s="68"/>
      <c r="M125" s="224" t="s">
        <v>22</v>
      </c>
      <c r="N125" s="225" t="s">
        <v>47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152</v>
      </c>
      <c r="AT125" s="20" t="s">
        <v>135</v>
      </c>
      <c r="AU125" s="20" t="s">
        <v>85</v>
      </c>
      <c r="AY125" s="20" t="s">
        <v>131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24</v>
      </c>
      <c r="BK125" s="228">
        <f>ROUND(I125*H125,2)</f>
        <v>0</v>
      </c>
      <c r="BL125" s="20" t="s">
        <v>152</v>
      </c>
      <c r="BM125" s="20" t="s">
        <v>320</v>
      </c>
    </row>
    <row r="126" s="10" customFormat="1" ht="29.88" customHeight="1">
      <c r="B126" s="201"/>
      <c r="C126" s="202"/>
      <c r="D126" s="203" t="s">
        <v>75</v>
      </c>
      <c r="E126" s="215" t="s">
        <v>321</v>
      </c>
      <c r="F126" s="215" t="s">
        <v>322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SUM(P127:P129)</f>
        <v>0</v>
      </c>
      <c r="Q126" s="209"/>
      <c r="R126" s="210">
        <f>SUM(R127:R129)</f>
        <v>0.033919999999999999</v>
      </c>
      <c r="S126" s="209"/>
      <c r="T126" s="211">
        <f>SUM(T127:T129)</f>
        <v>0</v>
      </c>
      <c r="AR126" s="212" t="s">
        <v>85</v>
      </c>
      <c r="AT126" s="213" t="s">
        <v>75</v>
      </c>
      <c r="AU126" s="213" t="s">
        <v>24</v>
      </c>
      <c r="AY126" s="212" t="s">
        <v>131</v>
      </c>
      <c r="BK126" s="214">
        <f>SUM(BK127:BK129)</f>
        <v>0</v>
      </c>
    </row>
    <row r="127" s="1" customFormat="1" ht="16.5" customHeight="1">
      <c r="B127" s="42"/>
      <c r="C127" s="217" t="s">
        <v>323</v>
      </c>
      <c r="D127" s="217" t="s">
        <v>135</v>
      </c>
      <c r="E127" s="218" t="s">
        <v>324</v>
      </c>
      <c r="F127" s="219" t="s">
        <v>325</v>
      </c>
      <c r="G127" s="220" t="s">
        <v>326</v>
      </c>
      <c r="H127" s="221">
        <v>32</v>
      </c>
      <c r="I127" s="222"/>
      <c r="J127" s="223">
        <f>ROUND(I127*H127,2)</f>
        <v>0</v>
      </c>
      <c r="K127" s="219" t="s">
        <v>22</v>
      </c>
      <c r="L127" s="68"/>
      <c r="M127" s="224" t="s">
        <v>22</v>
      </c>
      <c r="N127" s="225" t="s">
        <v>47</v>
      </c>
      <c r="O127" s="43"/>
      <c r="P127" s="226">
        <f>O127*H127</f>
        <v>0</v>
      </c>
      <c r="Q127" s="226">
        <v>6.0000000000000002E-05</v>
      </c>
      <c r="R127" s="226">
        <f>Q127*H127</f>
        <v>0.0019200000000000001</v>
      </c>
      <c r="S127" s="226">
        <v>0</v>
      </c>
      <c r="T127" s="227">
        <f>S127*H127</f>
        <v>0</v>
      </c>
      <c r="AR127" s="20" t="s">
        <v>152</v>
      </c>
      <c r="AT127" s="20" t="s">
        <v>135</v>
      </c>
      <c r="AU127" s="20" t="s">
        <v>85</v>
      </c>
      <c r="AY127" s="20" t="s">
        <v>131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24</v>
      </c>
      <c r="BK127" s="228">
        <f>ROUND(I127*H127,2)</f>
        <v>0</v>
      </c>
      <c r="BL127" s="20" t="s">
        <v>152</v>
      </c>
      <c r="BM127" s="20" t="s">
        <v>327</v>
      </c>
    </row>
    <row r="128" s="1" customFormat="1" ht="16.5" customHeight="1">
      <c r="B128" s="42"/>
      <c r="C128" s="229" t="s">
        <v>328</v>
      </c>
      <c r="D128" s="229" t="s">
        <v>201</v>
      </c>
      <c r="E128" s="230" t="s">
        <v>329</v>
      </c>
      <c r="F128" s="231" t="s">
        <v>330</v>
      </c>
      <c r="G128" s="232" t="s">
        <v>204</v>
      </c>
      <c r="H128" s="233">
        <v>2</v>
      </c>
      <c r="I128" s="234"/>
      <c r="J128" s="235">
        <f>ROUND(I128*H128,2)</f>
        <v>0</v>
      </c>
      <c r="K128" s="231" t="s">
        <v>22</v>
      </c>
      <c r="L128" s="236"/>
      <c r="M128" s="237" t="s">
        <v>22</v>
      </c>
      <c r="N128" s="238" t="s">
        <v>47</v>
      </c>
      <c r="O128" s="43"/>
      <c r="P128" s="226">
        <f>O128*H128</f>
        <v>0</v>
      </c>
      <c r="Q128" s="226">
        <v>0.016</v>
      </c>
      <c r="R128" s="226">
        <f>Q128*H128</f>
        <v>0.032000000000000001</v>
      </c>
      <c r="S128" s="226">
        <v>0</v>
      </c>
      <c r="T128" s="227">
        <f>S128*H128</f>
        <v>0</v>
      </c>
      <c r="AR128" s="20" t="s">
        <v>205</v>
      </c>
      <c r="AT128" s="20" t="s">
        <v>201</v>
      </c>
      <c r="AU128" s="20" t="s">
        <v>85</v>
      </c>
      <c r="AY128" s="20" t="s">
        <v>131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24</v>
      </c>
      <c r="BK128" s="228">
        <f>ROUND(I128*H128,2)</f>
        <v>0</v>
      </c>
      <c r="BL128" s="20" t="s">
        <v>152</v>
      </c>
      <c r="BM128" s="20" t="s">
        <v>331</v>
      </c>
    </row>
    <row r="129" s="1" customFormat="1" ht="16.5" customHeight="1">
      <c r="B129" s="42"/>
      <c r="C129" s="217" t="s">
        <v>332</v>
      </c>
      <c r="D129" s="217" t="s">
        <v>135</v>
      </c>
      <c r="E129" s="218" t="s">
        <v>333</v>
      </c>
      <c r="F129" s="219" t="s">
        <v>334</v>
      </c>
      <c r="G129" s="220" t="s">
        <v>178</v>
      </c>
      <c r="H129" s="221">
        <v>0.034000000000000002</v>
      </c>
      <c r="I129" s="222"/>
      <c r="J129" s="223">
        <f>ROUND(I129*H129,2)</f>
        <v>0</v>
      </c>
      <c r="K129" s="219" t="s">
        <v>22</v>
      </c>
      <c r="L129" s="68"/>
      <c r="M129" s="224" t="s">
        <v>22</v>
      </c>
      <c r="N129" s="225" t="s">
        <v>47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152</v>
      </c>
      <c r="AT129" s="20" t="s">
        <v>135</v>
      </c>
      <c r="AU129" s="20" t="s">
        <v>85</v>
      </c>
      <c r="AY129" s="20" t="s">
        <v>131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24</v>
      </c>
      <c r="BK129" s="228">
        <f>ROUND(I129*H129,2)</f>
        <v>0</v>
      </c>
      <c r="BL129" s="20" t="s">
        <v>152</v>
      </c>
      <c r="BM129" s="20" t="s">
        <v>335</v>
      </c>
    </row>
    <row r="130" s="10" customFormat="1" ht="29.88" customHeight="1">
      <c r="B130" s="201"/>
      <c r="C130" s="202"/>
      <c r="D130" s="203" t="s">
        <v>75</v>
      </c>
      <c r="E130" s="215" t="s">
        <v>236</v>
      </c>
      <c r="F130" s="215" t="s">
        <v>237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P131</f>
        <v>0</v>
      </c>
      <c r="Q130" s="209"/>
      <c r="R130" s="210">
        <f>R131</f>
        <v>0.002552</v>
      </c>
      <c r="S130" s="209"/>
      <c r="T130" s="211">
        <f>T131</f>
        <v>0</v>
      </c>
      <c r="AR130" s="212" t="s">
        <v>85</v>
      </c>
      <c r="AT130" s="213" t="s">
        <v>75</v>
      </c>
      <c r="AU130" s="213" t="s">
        <v>24</v>
      </c>
      <c r="AY130" s="212" t="s">
        <v>131</v>
      </c>
      <c r="BK130" s="214">
        <f>BK131</f>
        <v>0</v>
      </c>
    </row>
    <row r="131" s="1" customFormat="1" ht="25.5" customHeight="1">
      <c r="B131" s="42"/>
      <c r="C131" s="217" t="s">
        <v>336</v>
      </c>
      <c r="D131" s="217" t="s">
        <v>135</v>
      </c>
      <c r="E131" s="218" t="s">
        <v>239</v>
      </c>
      <c r="F131" s="219" t="s">
        <v>240</v>
      </c>
      <c r="G131" s="220" t="s">
        <v>150</v>
      </c>
      <c r="H131" s="221">
        <v>8.8000000000000007</v>
      </c>
      <c r="I131" s="222"/>
      <c r="J131" s="223">
        <f>ROUND(I131*H131,2)</f>
        <v>0</v>
      </c>
      <c r="K131" s="219" t="s">
        <v>22</v>
      </c>
      <c r="L131" s="68"/>
      <c r="M131" s="224" t="s">
        <v>22</v>
      </c>
      <c r="N131" s="225" t="s">
        <v>47</v>
      </c>
      <c r="O131" s="43"/>
      <c r="P131" s="226">
        <f>O131*H131</f>
        <v>0</v>
      </c>
      <c r="Q131" s="226">
        <v>0.00029</v>
      </c>
      <c r="R131" s="226">
        <f>Q131*H131</f>
        <v>0.002552</v>
      </c>
      <c r="S131" s="226">
        <v>0</v>
      </c>
      <c r="T131" s="227">
        <f>S131*H131</f>
        <v>0</v>
      </c>
      <c r="AR131" s="20" t="s">
        <v>152</v>
      </c>
      <c r="AT131" s="20" t="s">
        <v>135</v>
      </c>
      <c r="AU131" s="20" t="s">
        <v>85</v>
      </c>
      <c r="AY131" s="20" t="s">
        <v>131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24</v>
      </c>
      <c r="BK131" s="228">
        <f>ROUND(I131*H131,2)</f>
        <v>0</v>
      </c>
      <c r="BL131" s="20" t="s">
        <v>152</v>
      </c>
      <c r="BM131" s="20" t="s">
        <v>337</v>
      </c>
    </row>
    <row r="132" s="10" customFormat="1" ht="29.88" customHeight="1">
      <c r="B132" s="201"/>
      <c r="C132" s="202"/>
      <c r="D132" s="203" t="s">
        <v>75</v>
      </c>
      <c r="E132" s="215" t="s">
        <v>242</v>
      </c>
      <c r="F132" s="215" t="s">
        <v>237</v>
      </c>
      <c r="G132" s="202"/>
      <c r="H132" s="202"/>
      <c r="I132" s="205"/>
      <c r="J132" s="216">
        <f>BK132</f>
        <v>0</v>
      </c>
      <c r="K132" s="202"/>
      <c r="L132" s="207"/>
      <c r="M132" s="208"/>
      <c r="N132" s="209"/>
      <c r="O132" s="209"/>
      <c r="P132" s="210">
        <f>SUM(P133:P140)</f>
        <v>0</v>
      </c>
      <c r="Q132" s="209"/>
      <c r="R132" s="210">
        <f>SUM(R133:R140)</f>
        <v>0.24800000000000003</v>
      </c>
      <c r="S132" s="209"/>
      <c r="T132" s="211">
        <f>SUM(T133:T140)</f>
        <v>0</v>
      </c>
      <c r="AR132" s="212" t="s">
        <v>85</v>
      </c>
      <c r="AT132" s="213" t="s">
        <v>75</v>
      </c>
      <c r="AU132" s="213" t="s">
        <v>24</v>
      </c>
      <c r="AY132" s="212" t="s">
        <v>131</v>
      </c>
      <c r="BK132" s="214">
        <f>SUM(BK133:BK140)</f>
        <v>0</v>
      </c>
    </row>
    <row r="133" s="1" customFormat="1" ht="25.5" customHeight="1">
      <c r="B133" s="42"/>
      <c r="C133" s="217" t="s">
        <v>169</v>
      </c>
      <c r="D133" s="217" t="s">
        <v>135</v>
      </c>
      <c r="E133" s="218" t="s">
        <v>243</v>
      </c>
      <c r="F133" s="219" t="s">
        <v>244</v>
      </c>
      <c r="G133" s="220" t="s">
        <v>150</v>
      </c>
      <c r="H133" s="221">
        <v>270.18299999999999</v>
      </c>
      <c r="I133" s="222"/>
      <c r="J133" s="223">
        <f>ROUND(I133*H133,2)</f>
        <v>0</v>
      </c>
      <c r="K133" s="219" t="s">
        <v>22</v>
      </c>
      <c r="L133" s="68"/>
      <c r="M133" s="224" t="s">
        <v>22</v>
      </c>
      <c r="N133" s="225" t="s">
        <v>47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152</v>
      </c>
      <c r="AT133" s="20" t="s">
        <v>135</v>
      </c>
      <c r="AU133" s="20" t="s">
        <v>85</v>
      </c>
      <c r="AY133" s="20" t="s">
        <v>131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24</v>
      </c>
      <c r="BK133" s="228">
        <f>ROUND(I133*H133,2)</f>
        <v>0</v>
      </c>
      <c r="BL133" s="20" t="s">
        <v>152</v>
      </c>
      <c r="BM133" s="20" t="s">
        <v>338</v>
      </c>
    </row>
    <row r="134" s="1" customFormat="1" ht="16.5" customHeight="1">
      <c r="B134" s="42"/>
      <c r="C134" s="229" t="s">
        <v>251</v>
      </c>
      <c r="D134" s="229" t="s">
        <v>201</v>
      </c>
      <c r="E134" s="230" t="s">
        <v>339</v>
      </c>
      <c r="F134" s="231" t="s">
        <v>248</v>
      </c>
      <c r="G134" s="232" t="s">
        <v>249</v>
      </c>
      <c r="H134" s="233">
        <v>116</v>
      </c>
      <c r="I134" s="234"/>
      <c r="J134" s="235">
        <f>ROUND(I134*H134,2)</f>
        <v>0</v>
      </c>
      <c r="K134" s="231" t="s">
        <v>22</v>
      </c>
      <c r="L134" s="236"/>
      <c r="M134" s="237" t="s">
        <v>22</v>
      </c>
      <c r="N134" s="238" t="s">
        <v>47</v>
      </c>
      <c r="O134" s="43"/>
      <c r="P134" s="226">
        <f>O134*H134</f>
        <v>0</v>
      </c>
      <c r="Q134" s="226">
        <v>0.002</v>
      </c>
      <c r="R134" s="226">
        <f>Q134*H134</f>
        <v>0.23200000000000001</v>
      </c>
      <c r="S134" s="226">
        <v>0</v>
      </c>
      <c r="T134" s="227">
        <f>S134*H134</f>
        <v>0</v>
      </c>
      <c r="AR134" s="20" t="s">
        <v>205</v>
      </c>
      <c r="AT134" s="20" t="s">
        <v>201</v>
      </c>
      <c r="AU134" s="20" t="s">
        <v>85</v>
      </c>
      <c r="AY134" s="20" t="s">
        <v>131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24</v>
      </c>
      <c r="BK134" s="228">
        <f>ROUND(I134*H134,2)</f>
        <v>0</v>
      </c>
      <c r="BL134" s="20" t="s">
        <v>152</v>
      </c>
      <c r="BM134" s="20" t="s">
        <v>340</v>
      </c>
    </row>
    <row r="135" s="1" customFormat="1" ht="16.5" customHeight="1">
      <c r="B135" s="42"/>
      <c r="C135" s="229" t="s">
        <v>255</v>
      </c>
      <c r="D135" s="229" t="s">
        <v>201</v>
      </c>
      <c r="E135" s="230" t="s">
        <v>341</v>
      </c>
      <c r="F135" s="231" t="s">
        <v>342</v>
      </c>
      <c r="G135" s="232" t="s">
        <v>249</v>
      </c>
      <c r="H135" s="233">
        <v>4</v>
      </c>
      <c r="I135" s="234"/>
      <c r="J135" s="235">
        <f>ROUND(I135*H135,2)</f>
        <v>0</v>
      </c>
      <c r="K135" s="231" t="s">
        <v>22</v>
      </c>
      <c r="L135" s="236"/>
      <c r="M135" s="237" t="s">
        <v>22</v>
      </c>
      <c r="N135" s="238" t="s">
        <v>47</v>
      </c>
      <c r="O135" s="43"/>
      <c r="P135" s="226">
        <f>O135*H135</f>
        <v>0</v>
      </c>
      <c r="Q135" s="226">
        <v>0.001</v>
      </c>
      <c r="R135" s="226">
        <f>Q135*H135</f>
        <v>0.0040000000000000001</v>
      </c>
      <c r="S135" s="226">
        <v>0</v>
      </c>
      <c r="T135" s="227">
        <f>S135*H135</f>
        <v>0</v>
      </c>
      <c r="AR135" s="20" t="s">
        <v>205</v>
      </c>
      <c r="AT135" s="20" t="s">
        <v>201</v>
      </c>
      <c r="AU135" s="20" t="s">
        <v>85</v>
      </c>
      <c r="AY135" s="20" t="s">
        <v>131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24</v>
      </c>
      <c r="BK135" s="228">
        <f>ROUND(I135*H135,2)</f>
        <v>0</v>
      </c>
      <c r="BL135" s="20" t="s">
        <v>152</v>
      </c>
      <c r="BM135" s="20" t="s">
        <v>343</v>
      </c>
    </row>
    <row r="136" s="1" customFormat="1" ht="25.5" customHeight="1">
      <c r="B136" s="42"/>
      <c r="C136" s="217" t="s">
        <v>246</v>
      </c>
      <c r="D136" s="217" t="s">
        <v>135</v>
      </c>
      <c r="E136" s="218" t="s">
        <v>344</v>
      </c>
      <c r="F136" s="219" t="s">
        <v>345</v>
      </c>
      <c r="G136" s="220" t="s">
        <v>150</v>
      </c>
      <c r="H136" s="221">
        <v>19.404</v>
      </c>
      <c r="I136" s="222"/>
      <c r="J136" s="223">
        <f>ROUND(I136*H136,2)</f>
        <v>0</v>
      </c>
      <c r="K136" s="219" t="s">
        <v>22</v>
      </c>
      <c r="L136" s="68"/>
      <c r="M136" s="224" t="s">
        <v>22</v>
      </c>
      <c r="N136" s="225" t="s">
        <v>47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152</v>
      </c>
      <c r="AT136" s="20" t="s">
        <v>135</v>
      </c>
      <c r="AU136" s="20" t="s">
        <v>85</v>
      </c>
      <c r="AY136" s="20" t="s">
        <v>131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24</v>
      </c>
      <c r="BK136" s="228">
        <f>ROUND(I136*H136,2)</f>
        <v>0</v>
      </c>
      <c r="BL136" s="20" t="s">
        <v>152</v>
      </c>
      <c r="BM136" s="20" t="s">
        <v>346</v>
      </c>
    </row>
    <row r="137" s="1" customFormat="1" ht="16.5" customHeight="1">
      <c r="B137" s="42"/>
      <c r="C137" s="229" t="s">
        <v>259</v>
      </c>
      <c r="D137" s="229" t="s">
        <v>201</v>
      </c>
      <c r="E137" s="230" t="s">
        <v>347</v>
      </c>
      <c r="F137" s="231" t="s">
        <v>348</v>
      </c>
      <c r="G137" s="232" t="s">
        <v>249</v>
      </c>
      <c r="H137" s="233">
        <v>12</v>
      </c>
      <c r="I137" s="234"/>
      <c r="J137" s="235">
        <f>ROUND(I137*H137,2)</f>
        <v>0</v>
      </c>
      <c r="K137" s="231" t="s">
        <v>22</v>
      </c>
      <c r="L137" s="236"/>
      <c r="M137" s="237" t="s">
        <v>22</v>
      </c>
      <c r="N137" s="238" t="s">
        <v>47</v>
      </c>
      <c r="O137" s="43"/>
      <c r="P137" s="226">
        <f>O137*H137</f>
        <v>0</v>
      </c>
      <c r="Q137" s="226">
        <v>0.001</v>
      </c>
      <c r="R137" s="226">
        <f>Q137*H137</f>
        <v>0.012</v>
      </c>
      <c r="S137" s="226">
        <v>0</v>
      </c>
      <c r="T137" s="227">
        <f>S137*H137</f>
        <v>0</v>
      </c>
      <c r="AR137" s="20" t="s">
        <v>205</v>
      </c>
      <c r="AT137" s="20" t="s">
        <v>201</v>
      </c>
      <c r="AU137" s="20" t="s">
        <v>85</v>
      </c>
      <c r="AY137" s="20" t="s">
        <v>131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24</v>
      </c>
      <c r="BK137" s="228">
        <f>ROUND(I137*H137,2)</f>
        <v>0</v>
      </c>
      <c r="BL137" s="20" t="s">
        <v>152</v>
      </c>
      <c r="BM137" s="20" t="s">
        <v>349</v>
      </c>
    </row>
    <row r="138" s="1" customFormat="1" ht="16.5" customHeight="1">
      <c r="B138" s="42"/>
      <c r="C138" s="217" t="s">
        <v>238</v>
      </c>
      <c r="D138" s="217" t="s">
        <v>135</v>
      </c>
      <c r="E138" s="218" t="s">
        <v>252</v>
      </c>
      <c r="F138" s="219" t="s">
        <v>253</v>
      </c>
      <c r="G138" s="220" t="s">
        <v>178</v>
      </c>
      <c r="H138" s="221">
        <v>0.248</v>
      </c>
      <c r="I138" s="222"/>
      <c r="J138" s="223">
        <f>ROUND(I138*H138,2)</f>
        <v>0</v>
      </c>
      <c r="K138" s="219" t="s">
        <v>22</v>
      </c>
      <c r="L138" s="68"/>
      <c r="M138" s="224" t="s">
        <v>22</v>
      </c>
      <c r="N138" s="225" t="s">
        <v>47</v>
      </c>
      <c r="O138" s="4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0" t="s">
        <v>152</v>
      </c>
      <c r="AT138" s="20" t="s">
        <v>135</v>
      </c>
      <c r="AU138" s="20" t="s">
        <v>85</v>
      </c>
      <c r="AY138" s="20" t="s">
        <v>131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24</v>
      </c>
      <c r="BK138" s="228">
        <f>ROUND(I138*H138,2)</f>
        <v>0</v>
      </c>
      <c r="BL138" s="20" t="s">
        <v>152</v>
      </c>
      <c r="BM138" s="20" t="s">
        <v>350</v>
      </c>
    </row>
    <row r="139" s="1" customFormat="1" ht="16.5" customHeight="1">
      <c r="B139" s="42"/>
      <c r="C139" s="217" t="s">
        <v>207</v>
      </c>
      <c r="D139" s="217" t="s">
        <v>135</v>
      </c>
      <c r="E139" s="218" t="s">
        <v>256</v>
      </c>
      <c r="F139" s="219" t="s">
        <v>257</v>
      </c>
      <c r="G139" s="220" t="s">
        <v>178</v>
      </c>
      <c r="H139" s="221">
        <v>0.248</v>
      </c>
      <c r="I139" s="222"/>
      <c r="J139" s="223">
        <f>ROUND(I139*H139,2)</f>
        <v>0</v>
      </c>
      <c r="K139" s="219" t="s">
        <v>22</v>
      </c>
      <c r="L139" s="68"/>
      <c r="M139" s="224" t="s">
        <v>22</v>
      </c>
      <c r="N139" s="225" t="s">
        <v>47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152</v>
      </c>
      <c r="AT139" s="20" t="s">
        <v>135</v>
      </c>
      <c r="AU139" s="20" t="s">
        <v>85</v>
      </c>
      <c r="AY139" s="20" t="s">
        <v>131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24</v>
      </c>
      <c r="BK139" s="228">
        <f>ROUND(I139*H139,2)</f>
        <v>0</v>
      </c>
      <c r="BL139" s="20" t="s">
        <v>152</v>
      </c>
      <c r="BM139" s="20" t="s">
        <v>351</v>
      </c>
    </row>
    <row r="140" s="1" customFormat="1" ht="16.5" customHeight="1">
      <c r="B140" s="42"/>
      <c r="C140" s="217" t="s">
        <v>156</v>
      </c>
      <c r="D140" s="217" t="s">
        <v>135</v>
      </c>
      <c r="E140" s="218" t="s">
        <v>260</v>
      </c>
      <c r="F140" s="219" t="s">
        <v>261</v>
      </c>
      <c r="G140" s="220" t="s">
        <v>178</v>
      </c>
      <c r="H140" s="221">
        <v>0.248</v>
      </c>
      <c r="I140" s="222"/>
      <c r="J140" s="223">
        <f>ROUND(I140*H140,2)</f>
        <v>0</v>
      </c>
      <c r="K140" s="219" t="s">
        <v>22</v>
      </c>
      <c r="L140" s="68"/>
      <c r="M140" s="224" t="s">
        <v>22</v>
      </c>
      <c r="N140" s="239" t="s">
        <v>47</v>
      </c>
      <c r="O140" s="240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AR140" s="20" t="s">
        <v>152</v>
      </c>
      <c r="AT140" s="20" t="s">
        <v>135</v>
      </c>
      <c r="AU140" s="20" t="s">
        <v>85</v>
      </c>
      <c r="AY140" s="20" t="s">
        <v>131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24</v>
      </c>
      <c r="BK140" s="228">
        <f>ROUND(I140*H140,2)</f>
        <v>0</v>
      </c>
      <c r="BL140" s="20" t="s">
        <v>152</v>
      </c>
      <c r="BM140" s="20" t="s">
        <v>352</v>
      </c>
    </row>
    <row r="141" s="1" customFormat="1" ht="6.96" customHeight="1">
      <c r="B141" s="63"/>
      <c r="C141" s="64"/>
      <c r="D141" s="64"/>
      <c r="E141" s="64"/>
      <c r="F141" s="64"/>
      <c r="G141" s="64"/>
      <c r="H141" s="64"/>
      <c r="I141" s="162"/>
      <c r="J141" s="64"/>
      <c r="K141" s="64"/>
      <c r="L141" s="68"/>
    </row>
  </sheetData>
  <sheetProtection sheet="1" autoFilter="0" formatColumns="0" formatRows="0" objects="1" scenarios="1" spinCount="100000" saltValue="4ZCw1ZUkmWCR6bgjjQz1ijNTfugwtPtp6jAyCVZB8VV1NusuoOaK7g5nCbd7Tg11ept8pViBzjuSgNMxC0ktfA==" hashValue="2uBe2DmlDmsPPDCsm8eUS12Ic6W0vPBm5Gml8hrSY95he90c6vgycKaShYYPK7dclwuCSaqJbZaH6dtgB40zPg==" algorithmName="SHA-512" password="CC35"/>
  <autoFilter ref="C88:K140"/>
  <mergeCells count="10">
    <mergeCell ref="E7:H7"/>
    <mergeCell ref="E9:H9"/>
    <mergeCell ref="E24:H24"/>
    <mergeCell ref="E45:H45"/>
    <mergeCell ref="E47:H47"/>
    <mergeCell ref="J51:J52"/>
    <mergeCell ref="E79:H79"/>
    <mergeCell ref="E81:H81"/>
    <mergeCell ref="G1:H1"/>
    <mergeCell ref="L2:V2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91</v>
      </c>
      <c r="G1" s="135" t="s">
        <v>92</v>
      </c>
      <c r="H1" s="135"/>
      <c r="I1" s="136"/>
      <c r="J1" s="135" t="s">
        <v>93</v>
      </c>
      <c r="K1" s="134" t="s">
        <v>94</v>
      </c>
      <c r="L1" s="135" t="s">
        <v>95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90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85</v>
      </c>
    </row>
    <row r="4" ht="36.96" customHeight="1">
      <c r="B4" s="24"/>
      <c r="C4" s="25"/>
      <c r="D4" s="26" t="s">
        <v>96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zakázky'!K6</f>
        <v>Most - oprava obvodového pláště – 2. etapa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97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353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21</v>
      </c>
      <c r="E11" s="43"/>
      <c r="F11" s="31" t="s">
        <v>22</v>
      </c>
      <c r="G11" s="43"/>
      <c r="H11" s="43"/>
      <c r="I11" s="142" t="s">
        <v>23</v>
      </c>
      <c r="J11" s="31" t="s">
        <v>22</v>
      </c>
      <c r="K11" s="47"/>
    </row>
    <row r="12" s="1" customFormat="1" ht="14.4" customHeight="1">
      <c r="B12" s="42"/>
      <c r="C12" s="43"/>
      <c r="D12" s="36" t="s">
        <v>25</v>
      </c>
      <c r="E12" s="43"/>
      <c r="F12" s="31" t="s">
        <v>99</v>
      </c>
      <c r="G12" s="43"/>
      <c r="H12" s="43"/>
      <c r="I12" s="142" t="s">
        <v>27</v>
      </c>
      <c r="J12" s="143" t="str">
        <f>'Rekapitulace zakázky'!AN8</f>
        <v>26.9.2018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31</v>
      </c>
      <c r="E14" s="43"/>
      <c r="F14" s="43"/>
      <c r="G14" s="43"/>
      <c r="H14" s="43"/>
      <c r="I14" s="142" t="s">
        <v>32</v>
      </c>
      <c r="J14" s="31" t="s">
        <v>22</v>
      </c>
      <c r="K14" s="47"/>
    </row>
    <row r="15" s="1" customFormat="1" ht="18" customHeight="1">
      <c r="B15" s="42"/>
      <c r="C15" s="43"/>
      <c r="D15" s="43"/>
      <c r="E15" s="31" t="s">
        <v>33</v>
      </c>
      <c r="F15" s="43"/>
      <c r="G15" s="43"/>
      <c r="H15" s="43"/>
      <c r="I15" s="142" t="s">
        <v>34</v>
      </c>
      <c r="J15" s="31" t="s">
        <v>22</v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35</v>
      </c>
      <c r="E17" s="43"/>
      <c r="F17" s="43"/>
      <c r="G17" s="43"/>
      <c r="H17" s="43"/>
      <c r="I17" s="142" t="s">
        <v>32</v>
      </c>
      <c r="J17" s="31" t="str">
        <f>IF('Rekapitulace zakázky'!AN13="Vyplň údaj","",IF('Rekapitulace zakázky'!AN13="","",'Rekapitulace zakázky'!AN13))</f>
        <v/>
      </c>
      <c r="K17" s="47"/>
    </row>
    <row r="18" s="1" customFormat="1" ht="18" customHeight="1">
      <c r="B18" s="42"/>
      <c r="C18" s="43"/>
      <c r="D18" s="43"/>
      <c r="E18" s="31" t="str">
        <f>IF('Rekapitulace zakázky'!E14="Vyplň údaj","",IF('Rekapitulace zakázky'!E14="","",'Rekapitulace zakázky'!E14))</f>
        <v/>
      </c>
      <c r="F18" s="43"/>
      <c r="G18" s="43"/>
      <c r="H18" s="43"/>
      <c r="I18" s="142" t="s">
        <v>34</v>
      </c>
      <c r="J18" s="31" t="str">
        <f>IF('Rekapitulace zakázky'!AN14="Vyplň údaj","",IF('Rekapitulace zakázky'!AN14="","",'Rekapitulace zakázky'!AN14))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37</v>
      </c>
      <c r="E20" s="43"/>
      <c r="F20" s="43"/>
      <c r="G20" s="43"/>
      <c r="H20" s="43"/>
      <c r="I20" s="142" t="s">
        <v>32</v>
      </c>
      <c r="J20" s="31" t="s">
        <v>22</v>
      </c>
      <c r="K20" s="47"/>
    </row>
    <row r="21" s="1" customFormat="1" ht="18" customHeight="1">
      <c r="B21" s="42"/>
      <c r="C21" s="43"/>
      <c r="D21" s="43"/>
      <c r="E21" s="31" t="s">
        <v>38</v>
      </c>
      <c r="F21" s="43"/>
      <c r="G21" s="43"/>
      <c r="H21" s="43"/>
      <c r="I21" s="142" t="s">
        <v>34</v>
      </c>
      <c r="J21" s="31" t="s">
        <v>22</v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40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22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42</v>
      </c>
      <c r="E27" s="43"/>
      <c r="F27" s="43"/>
      <c r="G27" s="43"/>
      <c r="H27" s="43"/>
      <c r="I27" s="140"/>
      <c r="J27" s="151">
        <f>ROUND(J80,2)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44</v>
      </c>
      <c r="G29" s="43"/>
      <c r="H29" s="43"/>
      <c r="I29" s="152" t="s">
        <v>43</v>
      </c>
      <c r="J29" s="48" t="s">
        <v>45</v>
      </c>
      <c r="K29" s="47"/>
    </row>
    <row r="30" s="1" customFormat="1" ht="14.4" customHeight="1">
      <c r="B30" s="42"/>
      <c r="C30" s="43"/>
      <c r="D30" s="51" t="s">
        <v>46</v>
      </c>
      <c r="E30" s="51" t="s">
        <v>47</v>
      </c>
      <c r="F30" s="153">
        <f>ROUND(SUM(BE80:BE87), 2)</f>
        <v>0</v>
      </c>
      <c r="G30" s="43"/>
      <c r="H30" s="43"/>
      <c r="I30" s="154">
        <v>0.20999999999999999</v>
      </c>
      <c r="J30" s="153">
        <f>ROUND(ROUND((SUM(BE80:BE87)), 2)*I30, 2)</f>
        <v>0</v>
      </c>
      <c r="K30" s="47"/>
    </row>
    <row r="31" s="1" customFormat="1" ht="14.4" customHeight="1">
      <c r="B31" s="42"/>
      <c r="C31" s="43"/>
      <c r="D31" s="43"/>
      <c r="E31" s="51" t="s">
        <v>48</v>
      </c>
      <c r="F31" s="153">
        <f>ROUND(SUM(BF80:BF87), 2)</f>
        <v>0</v>
      </c>
      <c r="G31" s="43"/>
      <c r="H31" s="43"/>
      <c r="I31" s="154">
        <v>0.14999999999999999</v>
      </c>
      <c r="J31" s="153">
        <f>ROUND(ROUND((SUM(BF80:BF87)),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49</v>
      </c>
      <c r="F32" s="153">
        <f>ROUND(SUM(BG80:BG87),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50</v>
      </c>
      <c r="F33" s="153">
        <f>ROUND(SUM(BH80:BH87),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51</v>
      </c>
      <c r="F34" s="153">
        <f>ROUND(SUM(BI80:BI87),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52</v>
      </c>
      <c r="E36" s="94"/>
      <c r="F36" s="94"/>
      <c r="G36" s="157" t="s">
        <v>53</v>
      </c>
      <c r="H36" s="158" t="s">
        <v>54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100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Most - oprava obvodového pláště – 2. etapa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97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 xml:space="preserve">03 -  VRN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25</v>
      </c>
      <c r="D49" s="43"/>
      <c r="E49" s="43"/>
      <c r="F49" s="31" t="str">
        <f>F12</f>
        <v xml:space="preserve"> Most ON</v>
      </c>
      <c r="G49" s="43"/>
      <c r="H49" s="43"/>
      <c r="I49" s="142" t="s">
        <v>27</v>
      </c>
      <c r="J49" s="143" t="str">
        <f>IF(J12="","",J12)</f>
        <v>26.9.2018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31</v>
      </c>
      <c r="D51" s="43"/>
      <c r="E51" s="43"/>
      <c r="F51" s="31" t="str">
        <f>E15</f>
        <v>SŽDC s.o., Oblastní ředitelství Ústí n/L</v>
      </c>
      <c r="G51" s="43"/>
      <c r="H51" s="43"/>
      <c r="I51" s="142" t="s">
        <v>37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35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101</v>
      </c>
      <c r="D54" s="155"/>
      <c r="E54" s="155"/>
      <c r="F54" s="155"/>
      <c r="G54" s="155"/>
      <c r="H54" s="155"/>
      <c r="I54" s="169"/>
      <c r="J54" s="170" t="s">
        <v>102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103</v>
      </c>
      <c r="D56" s="43"/>
      <c r="E56" s="43"/>
      <c r="F56" s="43"/>
      <c r="G56" s="43"/>
      <c r="H56" s="43"/>
      <c r="I56" s="140"/>
      <c r="J56" s="151">
        <f>J80</f>
        <v>0</v>
      </c>
      <c r="K56" s="47"/>
      <c r="AU56" s="20" t="s">
        <v>104</v>
      </c>
    </row>
    <row r="57" s="7" customFormat="1" ht="24.96" customHeight="1">
      <c r="B57" s="173"/>
      <c r="C57" s="174"/>
      <c r="D57" s="175" t="s">
        <v>354</v>
      </c>
      <c r="E57" s="176"/>
      <c r="F57" s="176"/>
      <c r="G57" s="176"/>
      <c r="H57" s="176"/>
      <c r="I57" s="177"/>
      <c r="J57" s="178">
        <f>J81</f>
        <v>0</v>
      </c>
      <c r="K57" s="179"/>
    </row>
    <row r="58" s="8" customFormat="1" ht="19.92" customHeight="1">
      <c r="B58" s="180"/>
      <c r="C58" s="181"/>
      <c r="D58" s="182" t="s">
        <v>355</v>
      </c>
      <c r="E58" s="183"/>
      <c r="F58" s="183"/>
      <c r="G58" s="183"/>
      <c r="H58" s="183"/>
      <c r="I58" s="184"/>
      <c r="J58" s="185">
        <f>J82</f>
        <v>0</v>
      </c>
      <c r="K58" s="186"/>
    </row>
    <row r="59" s="8" customFormat="1" ht="19.92" customHeight="1">
      <c r="B59" s="180"/>
      <c r="C59" s="181"/>
      <c r="D59" s="182" t="s">
        <v>356</v>
      </c>
      <c r="E59" s="183"/>
      <c r="F59" s="183"/>
      <c r="G59" s="183"/>
      <c r="H59" s="183"/>
      <c r="I59" s="184"/>
      <c r="J59" s="185">
        <f>J84</f>
        <v>0</v>
      </c>
      <c r="K59" s="186"/>
    </row>
    <row r="60" s="8" customFormat="1" ht="19.92" customHeight="1">
      <c r="B60" s="180"/>
      <c r="C60" s="181"/>
      <c r="D60" s="182" t="s">
        <v>357</v>
      </c>
      <c r="E60" s="183"/>
      <c r="F60" s="183"/>
      <c r="G60" s="183"/>
      <c r="H60" s="183"/>
      <c r="I60" s="184"/>
      <c r="J60" s="185">
        <f>J86</f>
        <v>0</v>
      </c>
      <c r="K60" s="186"/>
    </row>
    <row r="61" s="1" customFormat="1" ht="21.84" customHeight="1">
      <c r="B61" s="42"/>
      <c r="C61" s="43"/>
      <c r="D61" s="43"/>
      <c r="E61" s="43"/>
      <c r="F61" s="43"/>
      <c r="G61" s="43"/>
      <c r="H61" s="43"/>
      <c r="I61" s="140"/>
      <c r="J61" s="43"/>
      <c r="K61" s="47"/>
    </row>
    <row r="62" s="1" customFormat="1" ht="6.96" customHeight="1">
      <c r="B62" s="63"/>
      <c r="C62" s="64"/>
      <c r="D62" s="64"/>
      <c r="E62" s="64"/>
      <c r="F62" s="64"/>
      <c r="G62" s="64"/>
      <c r="H62" s="64"/>
      <c r="I62" s="162"/>
      <c r="J62" s="64"/>
      <c r="K62" s="65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7"/>
      <c r="L66" s="68"/>
    </row>
    <row r="67" s="1" customFormat="1" ht="36.96" customHeight="1">
      <c r="B67" s="42"/>
      <c r="C67" s="69" t="s">
        <v>115</v>
      </c>
      <c r="D67" s="70"/>
      <c r="E67" s="70"/>
      <c r="F67" s="70"/>
      <c r="G67" s="70"/>
      <c r="H67" s="70"/>
      <c r="I67" s="187"/>
      <c r="J67" s="70"/>
      <c r="K67" s="70"/>
      <c r="L67" s="68"/>
    </row>
    <row r="68" s="1" customFormat="1" ht="6.96" customHeight="1">
      <c r="B68" s="42"/>
      <c r="C68" s="70"/>
      <c r="D68" s="70"/>
      <c r="E68" s="70"/>
      <c r="F68" s="70"/>
      <c r="G68" s="70"/>
      <c r="H68" s="70"/>
      <c r="I68" s="187"/>
      <c r="J68" s="70"/>
      <c r="K68" s="70"/>
      <c r="L68" s="68"/>
    </row>
    <row r="69" s="1" customFormat="1" ht="14.4" customHeight="1">
      <c r="B69" s="42"/>
      <c r="C69" s="72" t="s">
        <v>18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16.5" customHeight="1">
      <c r="B70" s="42"/>
      <c r="C70" s="70"/>
      <c r="D70" s="70"/>
      <c r="E70" s="188" t="str">
        <f>E7</f>
        <v>Most - oprava obvodového pláště – 2. etapa</v>
      </c>
      <c r="F70" s="72"/>
      <c r="G70" s="72"/>
      <c r="H70" s="72"/>
      <c r="I70" s="187"/>
      <c r="J70" s="70"/>
      <c r="K70" s="70"/>
      <c r="L70" s="68"/>
    </row>
    <row r="71" s="1" customFormat="1" ht="14.4" customHeight="1">
      <c r="B71" s="42"/>
      <c r="C71" s="72" t="s">
        <v>97</v>
      </c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7.25" customHeight="1">
      <c r="B72" s="42"/>
      <c r="C72" s="70"/>
      <c r="D72" s="70"/>
      <c r="E72" s="78" t="str">
        <f>E9</f>
        <v xml:space="preserve">03 -  VRN</v>
      </c>
      <c r="F72" s="70"/>
      <c r="G72" s="70"/>
      <c r="H72" s="70"/>
      <c r="I72" s="187"/>
      <c r="J72" s="70"/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 ht="18" customHeight="1">
      <c r="B74" s="42"/>
      <c r="C74" s="72" t="s">
        <v>25</v>
      </c>
      <c r="D74" s="70"/>
      <c r="E74" s="70"/>
      <c r="F74" s="189" t="str">
        <f>F12</f>
        <v xml:space="preserve"> Most ON</v>
      </c>
      <c r="G74" s="70"/>
      <c r="H74" s="70"/>
      <c r="I74" s="190" t="s">
        <v>27</v>
      </c>
      <c r="J74" s="81" t="str">
        <f>IF(J12="","",J12)</f>
        <v>26.9.2018</v>
      </c>
      <c r="K74" s="70"/>
      <c r="L74" s="68"/>
    </row>
    <row r="75" s="1" customFormat="1" ht="6.96" customHeight="1">
      <c r="B75" s="42"/>
      <c r="C75" s="70"/>
      <c r="D75" s="70"/>
      <c r="E75" s="70"/>
      <c r="F75" s="70"/>
      <c r="G75" s="70"/>
      <c r="H75" s="70"/>
      <c r="I75" s="187"/>
      <c r="J75" s="70"/>
      <c r="K75" s="70"/>
      <c r="L75" s="68"/>
    </row>
    <row r="76" s="1" customFormat="1">
      <c r="B76" s="42"/>
      <c r="C76" s="72" t="s">
        <v>31</v>
      </c>
      <c r="D76" s="70"/>
      <c r="E76" s="70"/>
      <c r="F76" s="189" t="str">
        <f>E15</f>
        <v>SŽDC s.o., Oblastní ředitelství Ústí n/L</v>
      </c>
      <c r="G76" s="70"/>
      <c r="H76" s="70"/>
      <c r="I76" s="190" t="s">
        <v>37</v>
      </c>
      <c r="J76" s="189" t="str">
        <f>E21</f>
        <v xml:space="preserve"> </v>
      </c>
      <c r="K76" s="70"/>
      <c r="L76" s="68"/>
    </row>
    <row r="77" s="1" customFormat="1" ht="14.4" customHeight="1">
      <c r="B77" s="42"/>
      <c r="C77" s="72" t="s">
        <v>35</v>
      </c>
      <c r="D77" s="70"/>
      <c r="E77" s="70"/>
      <c r="F77" s="189" t="str">
        <f>IF(E18="","",E18)</f>
        <v/>
      </c>
      <c r="G77" s="70"/>
      <c r="H77" s="70"/>
      <c r="I77" s="187"/>
      <c r="J77" s="70"/>
      <c r="K77" s="70"/>
      <c r="L77" s="68"/>
    </row>
    <row r="78" s="1" customFormat="1" ht="10.32" customHeight="1">
      <c r="B78" s="42"/>
      <c r="C78" s="70"/>
      <c r="D78" s="70"/>
      <c r="E78" s="70"/>
      <c r="F78" s="70"/>
      <c r="G78" s="70"/>
      <c r="H78" s="70"/>
      <c r="I78" s="187"/>
      <c r="J78" s="70"/>
      <c r="K78" s="70"/>
      <c r="L78" s="68"/>
    </row>
    <row r="79" s="9" customFormat="1" ht="29.28" customHeight="1">
      <c r="B79" s="191"/>
      <c r="C79" s="192" t="s">
        <v>116</v>
      </c>
      <c r="D79" s="193" t="s">
        <v>61</v>
      </c>
      <c r="E79" s="193" t="s">
        <v>57</v>
      </c>
      <c r="F79" s="193" t="s">
        <v>117</v>
      </c>
      <c r="G79" s="193" t="s">
        <v>118</v>
      </c>
      <c r="H79" s="193" t="s">
        <v>119</v>
      </c>
      <c r="I79" s="194" t="s">
        <v>120</v>
      </c>
      <c r="J79" s="193" t="s">
        <v>102</v>
      </c>
      <c r="K79" s="195" t="s">
        <v>121</v>
      </c>
      <c r="L79" s="196"/>
      <c r="M79" s="98" t="s">
        <v>122</v>
      </c>
      <c r="N79" s="99" t="s">
        <v>46</v>
      </c>
      <c r="O79" s="99" t="s">
        <v>123</v>
      </c>
      <c r="P79" s="99" t="s">
        <v>124</v>
      </c>
      <c r="Q79" s="99" t="s">
        <v>125</v>
      </c>
      <c r="R79" s="99" t="s">
        <v>126</v>
      </c>
      <c r="S79" s="99" t="s">
        <v>127</v>
      </c>
      <c r="T79" s="100" t="s">
        <v>128</v>
      </c>
    </row>
    <row r="80" s="1" customFormat="1" ht="29.28" customHeight="1">
      <c r="B80" s="42"/>
      <c r="C80" s="104" t="s">
        <v>103</v>
      </c>
      <c r="D80" s="70"/>
      <c r="E80" s="70"/>
      <c r="F80" s="70"/>
      <c r="G80" s="70"/>
      <c r="H80" s="70"/>
      <c r="I80" s="187"/>
      <c r="J80" s="197">
        <f>BK80</f>
        <v>0</v>
      </c>
      <c r="K80" s="70"/>
      <c r="L80" s="68"/>
      <c r="M80" s="101"/>
      <c r="N80" s="102"/>
      <c r="O80" s="102"/>
      <c r="P80" s="198">
        <f>P81</f>
        <v>0</v>
      </c>
      <c r="Q80" s="102"/>
      <c r="R80" s="198">
        <f>R81</f>
        <v>0</v>
      </c>
      <c r="S80" s="102"/>
      <c r="T80" s="199">
        <f>T81</f>
        <v>0</v>
      </c>
      <c r="AT80" s="20" t="s">
        <v>75</v>
      </c>
      <c r="AU80" s="20" t="s">
        <v>104</v>
      </c>
      <c r="BK80" s="200">
        <f>BK81</f>
        <v>0</v>
      </c>
    </row>
    <row r="81" s="10" customFormat="1" ht="37.44" customHeight="1">
      <c r="B81" s="201"/>
      <c r="C81" s="202"/>
      <c r="D81" s="203" t="s">
        <v>75</v>
      </c>
      <c r="E81" s="204" t="s">
        <v>358</v>
      </c>
      <c r="F81" s="204" t="s">
        <v>359</v>
      </c>
      <c r="G81" s="202"/>
      <c r="H81" s="202"/>
      <c r="I81" s="205"/>
      <c r="J81" s="206">
        <f>BK81</f>
        <v>0</v>
      </c>
      <c r="K81" s="202"/>
      <c r="L81" s="207"/>
      <c r="M81" s="208"/>
      <c r="N81" s="209"/>
      <c r="O81" s="209"/>
      <c r="P81" s="210">
        <f>P82+P84+P86</f>
        <v>0</v>
      </c>
      <c r="Q81" s="209"/>
      <c r="R81" s="210">
        <f>R82+R84+R86</f>
        <v>0</v>
      </c>
      <c r="S81" s="209"/>
      <c r="T81" s="211">
        <f>T82+T84+T86</f>
        <v>0</v>
      </c>
      <c r="AR81" s="212" t="s">
        <v>200</v>
      </c>
      <c r="AT81" s="213" t="s">
        <v>75</v>
      </c>
      <c r="AU81" s="213" t="s">
        <v>76</v>
      </c>
      <c r="AY81" s="212" t="s">
        <v>131</v>
      </c>
      <c r="BK81" s="214">
        <f>BK82+BK84+BK86</f>
        <v>0</v>
      </c>
    </row>
    <row r="82" s="10" customFormat="1" ht="19.92" customHeight="1">
      <c r="B82" s="201"/>
      <c r="C82" s="202"/>
      <c r="D82" s="203" t="s">
        <v>75</v>
      </c>
      <c r="E82" s="215" t="s">
        <v>360</v>
      </c>
      <c r="F82" s="215" t="s">
        <v>361</v>
      </c>
      <c r="G82" s="202"/>
      <c r="H82" s="202"/>
      <c r="I82" s="205"/>
      <c r="J82" s="216">
        <f>BK82</f>
        <v>0</v>
      </c>
      <c r="K82" s="202"/>
      <c r="L82" s="207"/>
      <c r="M82" s="208"/>
      <c r="N82" s="209"/>
      <c r="O82" s="209"/>
      <c r="P82" s="210">
        <f>P83</f>
        <v>0</v>
      </c>
      <c r="Q82" s="209"/>
      <c r="R82" s="210">
        <f>R83</f>
        <v>0</v>
      </c>
      <c r="S82" s="209"/>
      <c r="T82" s="211">
        <f>T83</f>
        <v>0</v>
      </c>
      <c r="AR82" s="212" t="s">
        <v>200</v>
      </c>
      <c r="AT82" s="213" t="s">
        <v>75</v>
      </c>
      <c r="AU82" s="213" t="s">
        <v>24</v>
      </c>
      <c r="AY82" s="212" t="s">
        <v>131</v>
      </c>
      <c r="BK82" s="214">
        <f>BK83</f>
        <v>0</v>
      </c>
    </row>
    <row r="83" s="1" customFormat="1" ht="16.5" customHeight="1">
      <c r="B83" s="42"/>
      <c r="C83" s="217" t="s">
        <v>24</v>
      </c>
      <c r="D83" s="217" t="s">
        <v>135</v>
      </c>
      <c r="E83" s="218" t="s">
        <v>362</v>
      </c>
      <c r="F83" s="219" t="s">
        <v>363</v>
      </c>
      <c r="G83" s="220" t="s">
        <v>249</v>
      </c>
      <c r="H83" s="221">
        <v>1</v>
      </c>
      <c r="I83" s="222"/>
      <c r="J83" s="223">
        <f>ROUND(I83*H83,2)</f>
        <v>0</v>
      </c>
      <c r="K83" s="219" t="s">
        <v>22</v>
      </c>
      <c r="L83" s="68"/>
      <c r="M83" s="224" t="s">
        <v>22</v>
      </c>
      <c r="N83" s="225" t="s">
        <v>47</v>
      </c>
      <c r="O83" s="43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20" t="s">
        <v>364</v>
      </c>
      <c r="AT83" s="20" t="s">
        <v>135</v>
      </c>
      <c r="AU83" s="20" t="s">
        <v>85</v>
      </c>
      <c r="AY83" s="20" t="s">
        <v>131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24</v>
      </c>
      <c r="BK83" s="228">
        <f>ROUND(I83*H83,2)</f>
        <v>0</v>
      </c>
      <c r="BL83" s="20" t="s">
        <v>364</v>
      </c>
      <c r="BM83" s="20" t="s">
        <v>365</v>
      </c>
    </row>
    <row r="84" s="10" customFormat="1" ht="29.88" customHeight="1">
      <c r="B84" s="201"/>
      <c r="C84" s="202"/>
      <c r="D84" s="203" t="s">
        <v>75</v>
      </c>
      <c r="E84" s="215" t="s">
        <v>366</v>
      </c>
      <c r="F84" s="215" t="s">
        <v>367</v>
      </c>
      <c r="G84" s="202"/>
      <c r="H84" s="202"/>
      <c r="I84" s="205"/>
      <c r="J84" s="216">
        <f>BK84</f>
        <v>0</v>
      </c>
      <c r="K84" s="202"/>
      <c r="L84" s="207"/>
      <c r="M84" s="208"/>
      <c r="N84" s="209"/>
      <c r="O84" s="209"/>
      <c r="P84" s="210">
        <f>P85</f>
        <v>0</v>
      </c>
      <c r="Q84" s="209"/>
      <c r="R84" s="210">
        <f>R85</f>
        <v>0</v>
      </c>
      <c r="S84" s="209"/>
      <c r="T84" s="211">
        <f>T85</f>
        <v>0</v>
      </c>
      <c r="AR84" s="212" t="s">
        <v>200</v>
      </c>
      <c r="AT84" s="213" t="s">
        <v>75</v>
      </c>
      <c r="AU84" s="213" t="s">
        <v>24</v>
      </c>
      <c r="AY84" s="212" t="s">
        <v>131</v>
      </c>
      <c r="BK84" s="214">
        <f>BK85</f>
        <v>0</v>
      </c>
    </row>
    <row r="85" s="1" customFormat="1" ht="16.5" customHeight="1">
      <c r="B85" s="42"/>
      <c r="C85" s="217" t="s">
        <v>132</v>
      </c>
      <c r="D85" s="217" t="s">
        <v>135</v>
      </c>
      <c r="E85" s="218" t="s">
        <v>368</v>
      </c>
      <c r="F85" s="219" t="s">
        <v>369</v>
      </c>
      <c r="G85" s="220" t="s">
        <v>249</v>
      </c>
      <c r="H85" s="221">
        <v>1</v>
      </c>
      <c r="I85" s="222"/>
      <c r="J85" s="223">
        <f>ROUND(I85*H85,2)</f>
        <v>0</v>
      </c>
      <c r="K85" s="219" t="s">
        <v>22</v>
      </c>
      <c r="L85" s="68"/>
      <c r="M85" s="224" t="s">
        <v>22</v>
      </c>
      <c r="N85" s="225" t="s">
        <v>47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364</v>
      </c>
      <c r="AT85" s="20" t="s">
        <v>135</v>
      </c>
      <c r="AU85" s="20" t="s">
        <v>85</v>
      </c>
      <c r="AY85" s="20" t="s">
        <v>131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24</v>
      </c>
      <c r="BK85" s="228">
        <f>ROUND(I85*H85,2)</f>
        <v>0</v>
      </c>
      <c r="BL85" s="20" t="s">
        <v>364</v>
      </c>
      <c r="BM85" s="20" t="s">
        <v>370</v>
      </c>
    </row>
    <row r="86" s="10" customFormat="1" ht="29.88" customHeight="1">
      <c r="B86" s="201"/>
      <c r="C86" s="202"/>
      <c r="D86" s="203" t="s">
        <v>75</v>
      </c>
      <c r="E86" s="215" t="s">
        <v>371</v>
      </c>
      <c r="F86" s="215" t="s">
        <v>372</v>
      </c>
      <c r="G86" s="202"/>
      <c r="H86" s="202"/>
      <c r="I86" s="205"/>
      <c r="J86" s="216">
        <f>BK86</f>
        <v>0</v>
      </c>
      <c r="K86" s="202"/>
      <c r="L86" s="207"/>
      <c r="M86" s="208"/>
      <c r="N86" s="209"/>
      <c r="O86" s="209"/>
      <c r="P86" s="210">
        <f>P87</f>
        <v>0</v>
      </c>
      <c r="Q86" s="209"/>
      <c r="R86" s="210">
        <f>R87</f>
        <v>0</v>
      </c>
      <c r="S86" s="209"/>
      <c r="T86" s="211">
        <f>T87</f>
        <v>0</v>
      </c>
      <c r="AR86" s="212" t="s">
        <v>200</v>
      </c>
      <c r="AT86" s="213" t="s">
        <v>75</v>
      </c>
      <c r="AU86" s="213" t="s">
        <v>24</v>
      </c>
      <c r="AY86" s="212" t="s">
        <v>131</v>
      </c>
      <c r="BK86" s="214">
        <f>BK87</f>
        <v>0</v>
      </c>
    </row>
    <row r="87" s="1" customFormat="1" ht="16.5" customHeight="1">
      <c r="B87" s="42"/>
      <c r="C87" s="217" t="s">
        <v>85</v>
      </c>
      <c r="D87" s="217" t="s">
        <v>135</v>
      </c>
      <c r="E87" s="218" t="s">
        <v>373</v>
      </c>
      <c r="F87" s="219" t="s">
        <v>374</v>
      </c>
      <c r="G87" s="220" t="s">
        <v>249</v>
      </c>
      <c r="H87" s="221">
        <v>1</v>
      </c>
      <c r="I87" s="222"/>
      <c r="J87" s="223">
        <f>ROUND(I87*H87,2)</f>
        <v>0</v>
      </c>
      <c r="K87" s="219" t="s">
        <v>22</v>
      </c>
      <c r="L87" s="68"/>
      <c r="M87" s="224" t="s">
        <v>22</v>
      </c>
      <c r="N87" s="239" t="s">
        <v>47</v>
      </c>
      <c r="O87" s="240"/>
      <c r="P87" s="241">
        <f>O87*H87</f>
        <v>0</v>
      </c>
      <c r="Q87" s="241">
        <v>0</v>
      </c>
      <c r="R87" s="241">
        <f>Q87*H87</f>
        <v>0</v>
      </c>
      <c r="S87" s="241">
        <v>0</v>
      </c>
      <c r="T87" s="242">
        <f>S87*H87</f>
        <v>0</v>
      </c>
      <c r="AR87" s="20" t="s">
        <v>364</v>
      </c>
      <c r="AT87" s="20" t="s">
        <v>135</v>
      </c>
      <c r="AU87" s="20" t="s">
        <v>85</v>
      </c>
      <c r="AY87" s="20" t="s">
        <v>131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24</v>
      </c>
      <c r="BK87" s="228">
        <f>ROUND(I87*H87,2)</f>
        <v>0</v>
      </c>
      <c r="BL87" s="20" t="s">
        <v>364</v>
      </c>
      <c r="BM87" s="20" t="s">
        <v>375</v>
      </c>
    </row>
    <row r="88" s="1" customFormat="1" ht="6.96" customHeight="1">
      <c r="B88" s="63"/>
      <c r="C88" s="64"/>
      <c r="D88" s="64"/>
      <c r="E88" s="64"/>
      <c r="F88" s="64"/>
      <c r="G88" s="64"/>
      <c r="H88" s="64"/>
      <c r="I88" s="162"/>
      <c r="J88" s="64"/>
      <c r="K88" s="64"/>
      <c r="L88" s="68"/>
    </row>
  </sheetData>
  <sheetProtection sheet="1" autoFilter="0" formatColumns="0" formatRows="0" objects="1" scenarios="1" spinCount="100000" saltValue="LRtn60JqcCcEGyG9r1wG9C/v82re9gJF3XAYPcTCPMALOn9s6Au4JGFAO/C1sqI2W/b9eySMpAp8rzVZV+ZSMA==" hashValue="gYdldAgwjGxU0eBLeMSrqW8JkzyNU3zCscwfh/RXxcoqDZ0Vu6BST9uGvU7naAkmY17wLNSyqd+KbE/N3jOjAA==" algorithmName="SHA-512" password="CC35"/>
  <autoFilter ref="C79:K87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43" customWidth="1"/>
    <col min="2" max="2" width="1.664063" style="243" customWidth="1"/>
    <col min="3" max="4" width="5" style="243" customWidth="1"/>
    <col min="5" max="5" width="11.67" style="243" customWidth="1"/>
    <col min="6" max="6" width="9.17" style="243" customWidth="1"/>
    <col min="7" max="7" width="5" style="243" customWidth="1"/>
    <col min="8" max="8" width="77.83" style="243" customWidth="1"/>
    <col min="9" max="10" width="20" style="243" customWidth="1"/>
    <col min="11" max="11" width="1.664063" style="243" customWidth="1"/>
  </cols>
  <sheetData>
    <row r="1" ht="37.5" customHeight="1"/>
    <row r="2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1" customFormat="1" ht="45" customHeight="1">
      <c r="B3" s="247"/>
      <c r="C3" s="248" t="s">
        <v>376</v>
      </c>
      <c r="D3" s="248"/>
      <c r="E3" s="248"/>
      <c r="F3" s="248"/>
      <c r="G3" s="248"/>
      <c r="H3" s="248"/>
      <c r="I3" s="248"/>
      <c r="J3" s="248"/>
      <c r="K3" s="249"/>
    </row>
    <row r="4" ht="25.5" customHeight="1">
      <c r="B4" s="250"/>
      <c r="C4" s="251" t="s">
        <v>377</v>
      </c>
      <c r="D4" s="251"/>
      <c r="E4" s="251"/>
      <c r="F4" s="251"/>
      <c r="G4" s="251"/>
      <c r="H4" s="251"/>
      <c r="I4" s="251"/>
      <c r="J4" s="251"/>
      <c r="K4" s="252"/>
    </row>
    <row r="5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ht="15" customHeight="1">
      <c r="B6" s="250"/>
      <c r="C6" s="254" t="s">
        <v>378</v>
      </c>
      <c r="D6" s="254"/>
      <c r="E6" s="254"/>
      <c r="F6" s="254"/>
      <c r="G6" s="254"/>
      <c r="H6" s="254"/>
      <c r="I6" s="254"/>
      <c r="J6" s="254"/>
      <c r="K6" s="252"/>
    </row>
    <row r="7" ht="15" customHeight="1">
      <c r="B7" s="255"/>
      <c r="C7" s="254" t="s">
        <v>379</v>
      </c>
      <c r="D7" s="254"/>
      <c r="E7" s="254"/>
      <c r="F7" s="254"/>
      <c r="G7" s="254"/>
      <c r="H7" s="254"/>
      <c r="I7" s="254"/>
      <c r="J7" s="254"/>
      <c r="K7" s="252"/>
    </row>
    <row r="8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ht="15" customHeight="1">
      <c r="B9" s="255"/>
      <c r="C9" s="254" t="s">
        <v>380</v>
      </c>
      <c r="D9" s="254"/>
      <c r="E9" s="254"/>
      <c r="F9" s="254"/>
      <c r="G9" s="254"/>
      <c r="H9" s="254"/>
      <c r="I9" s="254"/>
      <c r="J9" s="254"/>
      <c r="K9" s="252"/>
    </row>
    <row r="10" ht="15" customHeight="1">
      <c r="B10" s="255"/>
      <c r="C10" s="254"/>
      <c r="D10" s="254" t="s">
        <v>381</v>
      </c>
      <c r="E10" s="254"/>
      <c r="F10" s="254"/>
      <c r="G10" s="254"/>
      <c r="H10" s="254"/>
      <c r="I10" s="254"/>
      <c r="J10" s="254"/>
      <c r="K10" s="252"/>
    </row>
    <row r="11" ht="15" customHeight="1">
      <c r="B11" s="255"/>
      <c r="C11" s="256"/>
      <c r="D11" s="254" t="s">
        <v>382</v>
      </c>
      <c r="E11" s="254"/>
      <c r="F11" s="254"/>
      <c r="G11" s="254"/>
      <c r="H11" s="254"/>
      <c r="I11" s="254"/>
      <c r="J11" s="254"/>
      <c r="K11" s="252"/>
    </row>
    <row r="12" ht="12.75" customHeight="1">
      <c r="B12" s="255"/>
      <c r="C12" s="256"/>
      <c r="D12" s="256"/>
      <c r="E12" s="256"/>
      <c r="F12" s="256"/>
      <c r="G12" s="256"/>
      <c r="H12" s="256"/>
      <c r="I12" s="256"/>
      <c r="J12" s="256"/>
      <c r="K12" s="252"/>
    </row>
    <row r="13" ht="15" customHeight="1">
      <c r="B13" s="255"/>
      <c r="C13" s="256"/>
      <c r="D13" s="254" t="s">
        <v>383</v>
      </c>
      <c r="E13" s="254"/>
      <c r="F13" s="254"/>
      <c r="G13" s="254"/>
      <c r="H13" s="254"/>
      <c r="I13" s="254"/>
      <c r="J13" s="254"/>
      <c r="K13" s="252"/>
    </row>
    <row r="14" ht="15" customHeight="1">
      <c r="B14" s="255"/>
      <c r="C14" s="256"/>
      <c r="D14" s="254" t="s">
        <v>384</v>
      </c>
      <c r="E14" s="254"/>
      <c r="F14" s="254"/>
      <c r="G14" s="254"/>
      <c r="H14" s="254"/>
      <c r="I14" s="254"/>
      <c r="J14" s="254"/>
      <c r="K14" s="252"/>
    </row>
    <row r="15" ht="15" customHeight="1">
      <c r="B15" s="255"/>
      <c r="C15" s="256"/>
      <c r="D15" s="254" t="s">
        <v>385</v>
      </c>
      <c r="E15" s="254"/>
      <c r="F15" s="254"/>
      <c r="G15" s="254"/>
      <c r="H15" s="254"/>
      <c r="I15" s="254"/>
      <c r="J15" s="254"/>
      <c r="K15" s="252"/>
    </row>
    <row r="16" ht="15" customHeight="1">
      <c r="B16" s="255"/>
      <c r="C16" s="256"/>
      <c r="D16" s="256"/>
      <c r="E16" s="257" t="s">
        <v>83</v>
      </c>
      <c r="F16" s="254" t="s">
        <v>386</v>
      </c>
      <c r="G16" s="254"/>
      <c r="H16" s="254"/>
      <c r="I16" s="254"/>
      <c r="J16" s="254"/>
      <c r="K16" s="252"/>
    </row>
    <row r="17" ht="15" customHeight="1">
      <c r="B17" s="255"/>
      <c r="C17" s="256"/>
      <c r="D17" s="256"/>
      <c r="E17" s="257" t="s">
        <v>387</v>
      </c>
      <c r="F17" s="254" t="s">
        <v>388</v>
      </c>
      <c r="G17" s="254"/>
      <c r="H17" s="254"/>
      <c r="I17" s="254"/>
      <c r="J17" s="254"/>
      <c r="K17" s="252"/>
    </row>
    <row r="18" ht="15" customHeight="1">
      <c r="B18" s="255"/>
      <c r="C18" s="256"/>
      <c r="D18" s="256"/>
      <c r="E18" s="257" t="s">
        <v>389</v>
      </c>
      <c r="F18" s="254" t="s">
        <v>390</v>
      </c>
      <c r="G18" s="254"/>
      <c r="H18" s="254"/>
      <c r="I18" s="254"/>
      <c r="J18" s="254"/>
      <c r="K18" s="252"/>
    </row>
    <row r="19" ht="15" customHeight="1">
      <c r="B19" s="255"/>
      <c r="C19" s="256"/>
      <c r="D19" s="256"/>
      <c r="E19" s="257" t="s">
        <v>391</v>
      </c>
      <c r="F19" s="254" t="s">
        <v>392</v>
      </c>
      <c r="G19" s="254"/>
      <c r="H19" s="254"/>
      <c r="I19" s="254"/>
      <c r="J19" s="254"/>
      <c r="K19" s="252"/>
    </row>
    <row r="20" ht="15" customHeight="1">
      <c r="B20" s="255"/>
      <c r="C20" s="256"/>
      <c r="D20" s="256"/>
      <c r="E20" s="257" t="s">
        <v>393</v>
      </c>
      <c r="F20" s="254" t="s">
        <v>394</v>
      </c>
      <c r="G20" s="254"/>
      <c r="H20" s="254"/>
      <c r="I20" s="254"/>
      <c r="J20" s="254"/>
      <c r="K20" s="252"/>
    </row>
    <row r="21" ht="15" customHeight="1">
      <c r="B21" s="255"/>
      <c r="C21" s="256"/>
      <c r="D21" s="256"/>
      <c r="E21" s="257" t="s">
        <v>395</v>
      </c>
      <c r="F21" s="254" t="s">
        <v>396</v>
      </c>
      <c r="G21" s="254"/>
      <c r="H21" s="254"/>
      <c r="I21" s="254"/>
      <c r="J21" s="254"/>
      <c r="K21" s="252"/>
    </row>
    <row r="22" ht="12.75" customHeight="1">
      <c r="B22" s="255"/>
      <c r="C22" s="256"/>
      <c r="D22" s="256"/>
      <c r="E22" s="256"/>
      <c r="F22" s="256"/>
      <c r="G22" s="256"/>
      <c r="H22" s="256"/>
      <c r="I22" s="256"/>
      <c r="J22" s="256"/>
      <c r="K22" s="252"/>
    </row>
    <row r="23" ht="15" customHeight="1">
      <c r="B23" s="255"/>
      <c r="C23" s="254" t="s">
        <v>397</v>
      </c>
      <c r="D23" s="254"/>
      <c r="E23" s="254"/>
      <c r="F23" s="254"/>
      <c r="G23" s="254"/>
      <c r="H23" s="254"/>
      <c r="I23" s="254"/>
      <c r="J23" s="254"/>
      <c r="K23" s="252"/>
    </row>
    <row r="24" ht="15" customHeight="1">
      <c r="B24" s="255"/>
      <c r="C24" s="254" t="s">
        <v>398</v>
      </c>
      <c r="D24" s="254"/>
      <c r="E24" s="254"/>
      <c r="F24" s="254"/>
      <c r="G24" s="254"/>
      <c r="H24" s="254"/>
      <c r="I24" s="254"/>
      <c r="J24" s="254"/>
      <c r="K24" s="252"/>
    </row>
    <row r="25" ht="15" customHeight="1">
      <c r="B25" s="255"/>
      <c r="C25" s="254"/>
      <c r="D25" s="254" t="s">
        <v>399</v>
      </c>
      <c r="E25" s="254"/>
      <c r="F25" s="254"/>
      <c r="G25" s="254"/>
      <c r="H25" s="254"/>
      <c r="I25" s="254"/>
      <c r="J25" s="254"/>
      <c r="K25" s="252"/>
    </row>
    <row r="26" ht="15" customHeight="1">
      <c r="B26" s="255"/>
      <c r="C26" s="256"/>
      <c r="D26" s="254" t="s">
        <v>400</v>
      </c>
      <c r="E26" s="254"/>
      <c r="F26" s="254"/>
      <c r="G26" s="254"/>
      <c r="H26" s="254"/>
      <c r="I26" s="254"/>
      <c r="J26" s="254"/>
      <c r="K26" s="252"/>
    </row>
    <row r="27" ht="12.75" customHeight="1">
      <c r="B27" s="255"/>
      <c r="C27" s="256"/>
      <c r="D27" s="256"/>
      <c r="E27" s="256"/>
      <c r="F27" s="256"/>
      <c r="G27" s="256"/>
      <c r="H27" s="256"/>
      <c r="I27" s="256"/>
      <c r="J27" s="256"/>
      <c r="K27" s="252"/>
    </row>
    <row r="28" ht="15" customHeight="1">
      <c r="B28" s="255"/>
      <c r="C28" s="256"/>
      <c r="D28" s="254" t="s">
        <v>401</v>
      </c>
      <c r="E28" s="254"/>
      <c r="F28" s="254"/>
      <c r="G28" s="254"/>
      <c r="H28" s="254"/>
      <c r="I28" s="254"/>
      <c r="J28" s="254"/>
      <c r="K28" s="252"/>
    </row>
    <row r="29" ht="15" customHeight="1">
      <c r="B29" s="255"/>
      <c r="C29" s="256"/>
      <c r="D29" s="254" t="s">
        <v>402</v>
      </c>
      <c r="E29" s="254"/>
      <c r="F29" s="254"/>
      <c r="G29" s="254"/>
      <c r="H29" s="254"/>
      <c r="I29" s="254"/>
      <c r="J29" s="254"/>
      <c r="K29" s="252"/>
    </row>
    <row r="30" ht="12.75" customHeight="1">
      <c r="B30" s="255"/>
      <c r="C30" s="256"/>
      <c r="D30" s="256"/>
      <c r="E30" s="256"/>
      <c r="F30" s="256"/>
      <c r="G30" s="256"/>
      <c r="H30" s="256"/>
      <c r="I30" s="256"/>
      <c r="J30" s="256"/>
      <c r="K30" s="252"/>
    </row>
    <row r="31" ht="15" customHeight="1">
      <c r="B31" s="255"/>
      <c r="C31" s="256"/>
      <c r="D31" s="254" t="s">
        <v>403</v>
      </c>
      <c r="E31" s="254"/>
      <c r="F31" s="254"/>
      <c r="G31" s="254"/>
      <c r="H31" s="254"/>
      <c r="I31" s="254"/>
      <c r="J31" s="254"/>
      <c r="K31" s="252"/>
    </row>
    <row r="32" ht="15" customHeight="1">
      <c r="B32" s="255"/>
      <c r="C32" s="256"/>
      <c r="D32" s="254" t="s">
        <v>404</v>
      </c>
      <c r="E32" s="254"/>
      <c r="F32" s="254"/>
      <c r="G32" s="254"/>
      <c r="H32" s="254"/>
      <c r="I32" s="254"/>
      <c r="J32" s="254"/>
      <c r="K32" s="252"/>
    </row>
    <row r="33" ht="15" customHeight="1">
      <c r="B33" s="255"/>
      <c r="C33" s="256"/>
      <c r="D33" s="254" t="s">
        <v>405</v>
      </c>
      <c r="E33" s="254"/>
      <c r="F33" s="254"/>
      <c r="G33" s="254"/>
      <c r="H33" s="254"/>
      <c r="I33" s="254"/>
      <c r="J33" s="254"/>
      <c r="K33" s="252"/>
    </row>
    <row r="34" ht="15" customHeight="1">
      <c r="B34" s="255"/>
      <c r="C34" s="256"/>
      <c r="D34" s="254"/>
      <c r="E34" s="258" t="s">
        <v>116</v>
      </c>
      <c r="F34" s="254"/>
      <c r="G34" s="254" t="s">
        <v>406</v>
      </c>
      <c r="H34" s="254"/>
      <c r="I34" s="254"/>
      <c r="J34" s="254"/>
      <c r="K34" s="252"/>
    </row>
    <row r="35" ht="30.75" customHeight="1">
      <c r="B35" s="255"/>
      <c r="C35" s="256"/>
      <c r="D35" s="254"/>
      <c r="E35" s="258" t="s">
        <v>407</v>
      </c>
      <c r="F35" s="254"/>
      <c r="G35" s="254" t="s">
        <v>408</v>
      </c>
      <c r="H35" s="254"/>
      <c r="I35" s="254"/>
      <c r="J35" s="254"/>
      <c r="K35" s="252"/>
    </row>
    <row r="36" ht="15" customHeight="1">
      <c r="B36" s="255"/>
      <c r="C36" s="256"/>
      <c r="D36" s="254"/>
      <c r="E36" s="258" t="s">
        <v>57</v>
      </c>
      <c r="F36" s="254"/>
      <c r="G36" s="254" t="s">
        <v>409</v>
      </c>
      <c r="H36" s="254"/>
      <c r="I36" s="254"/>
      <c r="J36" s="254"/>
      <c r="K36" s="252"/>
    </row>
    <row r="37" ht="15" customHeight="1">
      <c r="B37" s="255"/>
      <c r="C37" s="256"/>
      <c r="D37" s="254"/>
      <c r="E37" s="258" t="s">
        <v>117</v>
      </c>
      <c r="F37" s="254"/>
      <c r="G37" s="254" t="s">
        <v>410</v>
      </c>
      <c r="H37" s="254"/>
      <c r="I37" s="254"/>
      <c r="J37" s="254"/>
      <c r="K37" s="252"/>
    </row>
    <row r="38" ht="15" customHeight="1">
      <c r="B38" s="255"/>
      <c r="C38" s="256"/>
      <c r="D38" s="254"/>
      <c r="E38" s="258" t="s">
        <v>118</v>
      </c>
      <c r="F38" s="254"/>
      <c r="G38" s="254" t="s">
        <v>411</v>
      </c>
      <c r="H38" s="254"/>
      <c r="I38" s="254"/>
      <c r="J38" s="254"/>
      <c r="K38" s="252"/>
    </row>
    <row r="39" ht="15" customHeight="1">
      <c r="B39" s="255"/>
      <c r="C39" s="256"/>
      <c r="D39" s="254"/>
      <c r="E39" s="258" t="s">
        <v>119</v>
      </c>
      <c r="F39" s="254"/>
      <c r="G39" s="254" t="s">
        <v>412</v>
      </c>
      <c r="H39" s="254"/>
      <c r="I39" s="254"/>
      <c r="J39" s="254"/>
      <c r="K39" s="252"/>
    </row>
    <row r="40" ht="15" customHeight="1">
      <c r="B40" s="255"/>
      <c r="C40" s="256"/>
      <c r="D40" s="254"/>
      <c r="E40" s="258" t="s">
        <v>413</v>
      </c>
      <c r="F40" s="254"/>
      <c r="G40" s="254" t="s">
        <v>414</v>
      </c>
      <c r="H40" s="254"/>
      <c r="I40" s="254"/>
      <c r="J40" s="254"/>
      <c r="K40" s="252"/>
    </row>
    <row r="41" ht="15" customHeight="1">
      <c r="B41" s="255"/>
      <c r="C41" s="256"/>
      <c r="D41" s="254"/>
      <c r="E41" s="258"/>
      <c r="F41" s="254"/>
      <c r="G41" s="254" t="s">
        <v>415</v>
      </c>
      <c r="H41" s="254"/>
      <c r="I41" s="254"/>
      <c r="J41" s="254"/>
      <c r="K41" s="252"/>
    </row>
    <row r="42" ht="15" customHeight="1">
      <c r="B42" s="255"/>
      <c r="C42" s="256"/>
      <c r="D42" s="254"/>
      <c r="E42" s="258" t="s">
        <v>416</v>
      </c>
      <c r="F42" s="254"/>
      <c r="G42" s="254" t="s">
        <v>417</v>
      </c>
      <c r="H42" s="254"/>
      <c r="I42" s="254"/>
      <c r="J42" s="254"/>
      <c r="K42" s="252"/>
    </row>
    <row r="43" ht="15" customHeight="1">
      <c r="B43" s="255"/>
      <c r="C43" s="256"/>
      <c r="D43" s="254"/>
      <c r="E43" s="258" t="s">
        <v>121</v>
      </c>
      <c r="F43" s="254"/>
      <c r="G43" s="254" t="s">
        <v>418</v>
      </c>
      <c r="H43" s="254"/>
      <c r="I43" s="254"/>
      <c r="J43" s="254"/>
      <c r="K43" s="252"/>
    </row>
    <row r="44" ht="12.75" customHeight="1">
      <c r="B44" s="255"/>
      <c r="C44" s="256"/>
      <c r="D44" s="254"/>
      <c r="E44" s="254"/>
      <c r="F44" s="254"/>
      <c r="G44" s="254"/>
      <c r="H44" s="254"/>
      <c r="I44" s="254"/>
      <c r="J44" s="254"/>
      <c r="K44" s="252"/>
    </row>
    <row r="45" ht="15" customHeight="1">
      <c r="B45" s="255"/>
      <c r="C45" s="256"/>
      <c r="D45" s="254" t="s">
        <v>419</v>
      </c>
      <c r="E45" s="254"/>
      <c r="F45" s="254"/>
      <c r="G45" s="254"/>
      <c r="H45" s="254"/>
      <c r="I45" s="254"/>
      <c r="J45" s="254"/>
      <c r="K45" s="252"/>
    </row>
    <row r="46" ht="15" customHeight="1">
      <c r="B46" s="255"/>
      <c r="C46" s="256"/>
      <c r="D46" s="256"/>
      <c r="E46" s="254" t="s">
        <v>420</v>
      </c>
      <c r="F46" s="254"/>
      <c r="G46" s="254"/>
      <c r="H46" s="254"/>
      <c r="I46" s="254"/>
      <c r="J46" s="254"/>
      <c r="K46" s="252"/>
    </row>
    <row r="47" ht="15" customHeight="1">
      <c r="B47" s="255"/>
      <c r="C47" s="256"/>
      <c r="D47" s="256"/>
      <c r="E47" s="254" t="s">
        <v>421</v>
      </c>
      <c r="F47" s="254"/>
      <c r="G47" s="254"/>
      <c r="H47" s="254"/>
      <c r="I47" s="254"/>
      <c r="J47" s="254"/>
      <c r="K47" s="252"/>
    </row>
    <row r="48" ht="15" customHeight="1">
      <c r="B48" s="255"/>
      <c r="C48" s="256"/>
      <c r="D48" s="256"/>
      <c r="E48" s="254" t="s">
        <v>422</v>
      </c>
      <c r="F48" s="254"/>
      <c r="G48" s="254"/>
      <c r="H48" s="254"/>
      <c r="I48" s="254"/>
      <c r="J48" s="254"/>
      <c r="K48" s="252"/>
    </row>
    <row r="49" ht="15" customHeight="1">
      <c r="B49" s="255"/>
      <c r="C49" s="256"/>
      <c r="D49" s="254" t="s">
        <v>423</v>
      </c>
      <c r="E49" s="254"/>
      <c r="F49" s="254"/>
      <c r="G49" s="254"/>
      <c r="H49" s="254"/>
      <c r="I49" s="254"/>
      <c r="J49" s="254"/>
      <c r="K49" s="252"/>
    </row>
    <row r="50" ht="25.5" customHeight="1">
      <c r="B50" s="250"/>
      <c r="C50" s="251" t="s">
        <v>424</v>
      </c>
      <c r="D50" s="251"/>
      <c r="E50" s="251"/>
      <c r="F50" s="251"/>
      <c r="G50" s="251"/>
      <c r="H50" s="251"/>
      <c r="I50" s="251"/>
      <c r="J50" s="251"/>
      <c r="K50" s="252"/>
    </row>
    <row r="51" ht="5.25" customHeight="1">
      <c r="B51" s="250"/>
      <c r="C51" s="253"/>
      <c r="D51" s="253"/>
      <c r="E51" s="253"/>
      <c r="F51" s="253"/>
      <c r="G51" s="253"/>
      <c r="H51" s="253"/>
      <c r="I51" s="253"/>
      <c r="J51" s="253"/>
      <c r="K51" s="252"/>
    </row>
    <row r="52" ht="15" customHeight="1">
      <c r="B52" s="250"/>
      <c r="C52" s="254" t="s">
        <v>425</v>
      </c>
      <c r="D52" s="254"/>
      <c r="E52" s="254"/>
      <c r="F52" s="254"/>
      <c r="G52" s="254"/>
      <c r="H52" s="254"/>
      <c r="I52" s="254"/>
      <c r="J52" s="254"/>
      <c r="K52" s="252"/>
    </row>
    <row r="53" ht="15" customHeight="1">
      <c r="B53" s="250"/>
      <c r="C53" s="254" t="s">
        <v>426</v>
      </c>
      <c r="D53" s="254"/>
      <c r="E53" s="254"/>
      <c r="F53" s="254"/>
      <c r="G53" s="254"/>
      <c r="H53" s="254"/>
      <c r="I53" s="254"/>
      <c r="J53" s="254"/>
      <c r="K53" s="252"/>
    </row>
    <row r="54" ht="12.75" customHeight="1">
      <c r="B54" s="250"/>
      <c r="C54" s="254"/>
      <c r="D54" s="254"/>
      <c r="E54" s="254"/>
      <c r="F54" s="254"/>
      <c r="G54" s="254"/>
      <c r="H54" s="254"/>
      <c r="I54" s="254"/>
      <c r="J54" s="254"/>
      <c r="K54" s="252"/>
    </row>
    <row r="55" ht="15" customHeight="1">
      <c r="B55" s="250"/>
      <c r="C55" s="254" t="s">
        <v>427</v>
      </c>
      <c r="D55" s="254"/>
      <c r="E55" s="254"/>
      <c r="F55" s="254"/>
      <c r="G55" s="254"/>
      <c r="H55" s="254"/>
      <c r="I55" s="254"/>
      <c r="J55" s="254"/>
      <c r="K55" s="252"/>
    </row>
    <row r="56" ht="15" customHeight="1">
      <c r="B56" s="250"/>
      <c r="C56" s="256"/>
      <c r="D56" s="254" t="s">
        <v>428</v>
      </c>
      <c r="E56" s="254"/>
      <c r="F56" s="254"/>
      <c r="G56" s="254"/>
      <c r="H56" s="254"/>
      <c r="I56" s="254"/>
      <c r="J56" s="254"/>
      <c r="K56" s="252"/>
    </row>
    <row r="57" ht="15" customHeight="1">
      <c r="B57" s="250"/>
      <c r="C57" s="256"/>
      <c r="D57" s="254" t="s">
        <v>429</v>
      </c>
      <c r="E57" s="254"/>
      <c r="F57" s="254"/>
      <c r="G57" s="254"/>
      <c r="H57" s="254"/>
      <c r="I57" s="254"/>
      <c r="J57" s="254"/>
      <c r="K57" s="252"/>
    </row>
    <row r="58" ht="15" customHeight="1">
      <c r="B58" s="250"/>
      <c r="C58" s="256"/>
      <c r="D58" s="254" t="s">
        <v>430</v>
      </c>
      <c r="E58" s="254"/>
      <c r="F58" s="254"/>
      <c r="G58" s="254"/>
      <c r="H58" s="254"/>
      <c r="I58" s="254"/>
      <c r="J58" s="254"/>
      <c r="K58" s="252"/>
    </row>
    <row r="59" ht="15" customHeight="1">
      <c r="B59" s="250"/>
      <c r="C59" s="256"/>
      <c r="D59" s="254" t="s">
        <v>431</v>
      </c>
      <c r="E59" s="254"/>
      <c r="F59" s="254"/>
      <c r="G59" s="254"/>
      <c r="H59" s="254"/>
      <c r="I59" s="254"/>
      <c r="J59" s="254"/>
      <c r="K59" s="252"/>
    </row>
    <row r="60" ht="15" customHeight="1">
      <c r="B60" s="250"/>
      <c r="C60" s="256"/>
      <c r="D60" s="259" t="s">
        <v>432</v>
      </c>
      <c r="E60" s="259"/>
      <c r="F60" s="259"/>
      <c r="G60" s="259"/>
      <c r="H60" s="259"/>
      <c r="I60" s="259"/>
      <c r="J60" s="259"/>
      <c r="K60" s="252"/>
    </row>
    <row r="61" ht="15" customHeight="1">
      <c r="B61" s="250"/>
      <c r="C61" s="256"/>
      <c r="D61" s="254" t="s">
        <v>433</v>
      </c>
      <c r="E61" s="254"/>
      <c r="F61" s="254"/>
      <c r="G61" s="254"/>
      <c r="H61" s="254"/>
      <c r="I61" s="254"/>
      <c r="J61" s="254"/>
      <c r="K61" s="252"/>
    </row>
    <row r="62" ht="12.75" customHeight="1">
      <c r="B62" s="250"/>
      <c r="C62" s="256"/>
      <c r="D62" s="256"/>
      <c r="E62" s="260"/>
      <c r="F62" s="256"/>
      <c r="G62" s="256"/>
      <c r="H62" s="256"/>
      <c r="I62" s="256"/>
      <c r="J62" s="256"/>
      <c r="K62" s="252"/>
    </row>
    <row r="63" ht="15" customHeight="1">
      <c r="B63" s="250"/>
      <c r="C63" s="256"/>
      <c r="D63" s="254" t="s">
        <v>434</v>
      </c>
      <c r="E63" s="254"/>
      <c r="F63" s="254"/>
      <c r="G63" s="254"/>
      <c r="H63" s="254"/>
      <c r="I63" s="254"/>
      <c r="J63" s="254"/>
      <c r="K63" s="252"/>
    </row>
    <row r="64" ht="15" customHeight="1">
      <c r="B64" s="250"/>
      <c r="C64" s="256"/>
      <c r="D64" s="259" t="s">
        <v>435</v>
      </c>
      <c r="E64" s="259"/>
      <c r="F64" s="259"/>
      <c r="G64" s="259"/>
      <c r="H64" s="259"/>
      <c r="I64" s="259"/>
      <c r="J64" s="259"/>
      <c r="K64" s="252"/>
    </row>
    <row r="65" ht="15" customHeight="1">
      <c r="B65" s="250"/>
      <c r="C65" s="256"/>
      <c r="D65" s="254" t="s">
        <v>436</v>
      </c>
      <c r="E65" s="254"/>
      <c r="F65" s="254"/>
      <c r="G65" s="254"/>
      <c r="H65" s="254"/>
      <c r="I65" s="254"/>
      <c r="J65" s="254"/>
      <c r="K65" s="252"/>
    </row>
    <row r="66" ht="15" customHeight="1">
      <c r="B66" s="250"/>
      <c r="C66" s="256"/>
      <c r="D66" s="254" t="s">
        <v>437</v>
      </c>
      <c r="E66" s="254"/>
      <c r="F66" s="254"/>
      <c r="G66" s="254"/>
      <c r="H66" s="254"/>
      <c r="I66" s="254"/>
      <c r="J66" s="254"/>
      <c r="K66" s="252"/>
    </row>
    <row r="67" ht="15" customHeight="1">
      <c r="B67" s="250"/>
      <c r="C67" s="256"/>
      <c r="D67" s="254" t="s">
        <v>438</v>
      </c>
      <c r="E67" s="254"/>
      <c r="F67" s="254"/>
      <c r="G67" s="254"/>
      <c r="H67" s="254"/>
      <c r="I67" s="254"/>
      <c r="J67" s="254"/>
      <c r="K67" s="252"/>
    </row>
    <row r="68" ht="15" customHeight="1">
      <c r="B68" s="250"/>
      <c r="C68" s="256"/>
      <c r="D68" s="254" t="s">
        <v>439</v>
      </c>
      <c r="E68" s="254"/>
      <c r="F68" s="254"/>
      <c r="G68" s="254"/>
      <c r="H68" s="254"/>
      <c r="I68" s="254"/>
      <c r="J68" s="254"/>
      <c r="K68" s="252"/>
    </row>
    <row r="69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ht="45" customHeight="1">
      <c r="B73" s="269"/>
      <c r="C73" s="270" t="s">
        <v>440</v>
      </c>
      <c r="D73" s="270"/>
      <c r="E73" s="270"/>
      <c r="F73" s="270"/>
      <c r="G73" s="270"/>
      <c r="H73" s="270"/>
      <c r="I73" s="270"/>
      <c r="J73" s="270"/>
      <c r="K73" s="271"/>
    </row>
    <row r="74" ht="17.25" customHeight="1">
      <c r="B74" s="269"/>
      <c r="C74" s="272" t="s">
        <v>441</v>
      </c>
      <c r="D74" s="272"/>
      <c r="E74" s="272"/>
      <c r="F74" s="272" t="s">
        <v>442</v>
      </c>
      <c r="G74" s="273"/>
      <c r="H74" s="272" t="s">
        <v>117</v>
      </c>
      <c r="I74" s="272" t="s">
        <v>61</v>
      </c>
      <c r="J74" s="272" t="s">
        <v>443</v>
      </c>
      <c r="K74" s="271"/>
    </row>
    <row r="75" ht="17.25" customHeight="1">
      <c r="B75" s="269"/>
      <c r="C75" s="274" t="s">
        <v>444</v>
      </c>
      <c r="D75" s="274"/>
      <c r="E75" s="274"/>
      <c r="F75" s="275" t="s">
        <v>445</v>
      </c>
      <c r="G75" s="276"/>
      <c r="H75" s="274"/>
      <c r="I75" s="274"/>
      <c r="J75" s="274" t="s">
        <v>446</v>
      </c>
      <c r="K75" s="271"/>
    </row>
    <row r="76" ht="5.25" customHeight="1">
      <c r="B76" s="269"/>
      <c r="C76" s="277"/>
      <c r="D76" s="277"/>
      <c r="E76" s="277"/>
      <c r="F76" s="277"/>
      <c r="G76" s="278"/>
      <c r="H76" s="277"/>
      <c r="I76" s="277"/>
      <c r="J76" s="277"/>
      <c r="K76" s="271"/>
    </row>
    <row r="77" ht="15" customHeight="1">
      <c r="B77" s="269"/>
      <c r="C77" s="258" t="s">
        <v>57</v>
      </c>
      <c r="D77" s="277"/>
      <c r="E77" s="277"/>
      <c r="F77" s="279" t="s">
        <v>447</v>
      </c>
      <c r="G77" s="278"/>
      <c r="H77" s="258" t="s">
        <v>448</v>
      </c>
      <c r="I77" s="258" t="s">
        <v>449</v>
      </c>
      <c r="J77" s="258">
        <v>20</v>
      </c>
      <c r="K77" s="271"/>
    </row>
    <row r="78" ht="15" customHeight="1">
      <c r="B78" s="269"/>
      <c r="C78" s="258" t="s">
        <v>450</v>
      </c>
      <c r="D78" s="258"/>
      <c r="E78" s="258"/>
      <c r="F78" s="279" t="s">
        <v>447</v>
      </c>
      <c r="G78" s="278"/>
      <c r="H78" s="258" t="s">
        <v>451</v>
      </c>
      <c r="I78" s="258" t="s">
        <v>449</v>
      </c>
      <c r="J78" s="258">
        <v>120</v>
      </c>
      <c r="K78" s="271"/>
    </row>
    <row r="79" ht="15" customHeight="1">
      <c r="B79" s="280"/>
      <c r="C79" s="258" t="s">
        <v>452</v>
      </c>
      <c r="D79" s="258"/>
      <c r="E79" s="258"/>
      <c r="F79" s="279" t="s">
        <v>453</v>
      </c>
      <c r="G79" s="278"/>
      <c r="H79" s="258" t="s">
        <v>454</v>
      </c>
      <c r="I79" s="258" t="s">
        <v>449</v>
      </c>
      <c r="J79" s="258">
        <v>50</v>
      </c>
      <c r="K79" s="271"/>
    </row>
    <row r="80" ht="15" customHeight="1">
      <c r="B80" s="280"/>
      <c r="C80" s="258" t="s">
        <v>455</v>
      </c>
      <c r="D80" s="258"/>
      <c r="E80" s="258"/>
      <c r="F80" s="279" t="s">
        <v>447</v>
      </c>
      <c r="G80" s="278"/>
      <c r="H80" s="258" t="s">
        <v>456</v>
      </c>
      <c r="I80" s="258" t="s">
        <v>457</v>
      </c>
      <c r="J80" s="258"/>
      <c r="K80" s="271"/>
    </row>
    <row r="81" ht="15" customHeight="1">
      <c r="B81" s="280"/>
      <c r="C81" s="281" t="s">
        <v>458</v>
      </c>
      <c r="D81" s="281"/>
      <c r="E81" s="281"/>
      <c r="F81" s="282" t="s">
        <v>453</v>
      </c>
      <c r="G81" s="281"/>
      <c r="H81" s="281" t="s">
        <v>459</v>
      </c>
      <c r="I81" s="281" t="s">
        <v>449</v>
      </c>
      <c r="J81" s="281">
        <v>15</v>
      </c>
      <c r="K81" s="271"/>
    </row>
    <row r="82" ht="15" customHeight="1">
      <c r="B82" s="280"/>
      <c r="C82" s="281" t="s">
        <v>460</v>
      </c>
      <c r="D82" s="281"/>
      <c r="E82" s="281"/>
      <c r="F82" s="282" t="s">
        <v>453</v>
      </c>
      <c r="G82" s="281"/>
      <c r="H82" s="281" t="s">
        <v>461</v>
      </c>
      <c r="I82" s="281" t="s">
        <v>449</v>
      </c>
      <c r="J82" s="281">
        <v>15</v>
      </c>
      <c r="K82" s="271"/>
    </row>
    <row r="83" ht="15" customHeight="1">
      <c r="B83" s="280"/>
      <c r="C83" s="281" t="s">
        <v>462</v>
      </c>
      <c r="D83" s="281"/>
      <c r="E83" s="281"/>
      <c r="F83" s="282" t="s">
        <v>453</v>
      </c>
      <c r="G83" s="281"/>
      <c r="H83" s="281" t="s">
        <v>463</v>
      </c>
      <c r="I83" s="281" t="s">
        <v>449</v>
      </c>
      <c r="J83" s="281">
        <v>20</v>
      </c>
      <c r="K83" s="271"/>
    </row>
    <row r="84" ht="15" customHeight="1">
      <c r="B84" s="280"/>
      <c r="C84" s="281" t="s">
        <v>464</v>
      </c>
      <c r="D84" s="281"/>
      <c r="E84" s="281"/>
      <c r="F84" s="282" t="s">
        <v>453</v>
      </c>
      <c r="G84" s="281"/>
      <c r="H84" s="281" t="s">
        <v>465</v>
      </c>
      <c r="I84" s="281" t="s">
        <v>449</v>
      </c>
      <c r="J84" s="281">
        <v>20</v>
      </c>
      <c r="K84" s="271"/>
    </row>
    <row r="85" ht="15" customHeight="1">
      <c r="B85" s="280"/>
      <c r="C85" s="258" t="s">
        <v>466</v>
      </c>
      <c r="D85" s="258"/>
      <c r="E85" s="258"/>
      <c r="F85" s="279" t="s">
        <v>453</v>
      </c>
      <c r="G85" s="278"/>
      <c r="H85" s="258" t="s">
        <v>467</v>
      </c>
      <c r="I85" s="258" t="s">
        <v>449</v>
      </c>
      <c r="J85" s="258">
        <v>50</v>
      </c>
      <c r="K85" s="271"/>
    </row>
    <row r="86" ht="15" customHeight="1">
      <c r="B86" s="280"/>
      <c r="C86" s="258" t="s">
        <v>468</v>
      </c>
      <c r="D86" s="258"/>
      <c r="E86" s="258"/>
      <c r="F86" s="279" t="s">
        <v>453</v>
      </c>
      <c r="G86" s="278"/>
      <c r="H86" s="258" t="s">
        <v>469</v>
      </c>
      <c r="I86" s="258" t="s">
        <v>449</v>
      </c>
      <c r="J86" s="258">
        <v>20</v>
      </c>
      <c r="K86" s="271"/>
    </row>
    <row r="87" ht="15" customHeight="1">
      <c r="B87" s="280"/>
      <c r="C87" s="258" t="s">
        <v>470</v>
      </c>
      <c r="D87" s="258"/>
      <c r="E87" s="258"/>
      <c r="F87" s="279" t="s">
        <v>453</v>
      </c>
      <c r="G87" s="278"/>
      <c r="H87" s="258" t="s">
        <v>471</v>
      </c>
      <c r="I87" s="258" t="s">
        <v>449</v>
      </c>
      <c r="J87" s="258">
        <v>20</v>
      </c>
      <c r="K87" s="271"/>
    </row>
    <row r="88" ht="15" customHeight="1">
      <c r="B88" s="280"/>
      <c r="C88" s="258" t="s">
        <v>472</v>
      </c>
      <c r="D88" s="258"/>
      <c r="E88" s="258"/>
      <c r="F88" s="279" t="s">
        <v>453</v>
      </c>
      <c r="G88" s="278"/>
      <c r="H88" s="258" t="s">
        <v>473</v>
      </c>
      <c r="I88" s="258" t="s">
        <v>449</v>
      </c>
      <c r="J88" s="258">
        <v>50</v>
      </c>
      <c r="K88" s="271"/>
    </row>
    <row r="89" ht="15" customHeight="1">
      <c r="B89" s="280"/>
      <c r="C89" s="258" t="s">
        <v>474</v>
      </c>
      <c r="D89" s="258"/>
      <c r="E89" s="258"/>
      <c r="F89" s="279" t="s">
        <v>453</v>
      </c>
      <c r="G89" s="278"/>
      <c r="H89" s="258" t="s">
        <v>474</v>
      </c>
      <c r="I89" s="258" t="s">
        <v>449</v>
      </c>
      <c r="J89" s="258">
        <v>50</v>
      </c>
      <c r="K89" s="271"/>
    </row>
    <row r="90" ht="15" customHeight="1">
      <c r="B90" s="280"/>
      <c r="C90" s="258" t="s">
        <v>122</v>
      </c>
      <c r="D90" s="258"/>
      <c r="E90" s="258"/>
      <c r="F90" s="279" t="s">
        <v>453</v>
      </c>
      <c r="G90" s="278"/>
      <c r="H90" s="258" t="s">
        <v>475</v>
      </c>
      <c r="I90" s="258" t="s">
        <v>449</v>
      </c>
      <c r="J90" s="258">
        <v>255</v>
      </c>
      <c r="K90" s="271"/>
    </row>
    <row r="91" ht="15" customHeight="1">
      <c r="B91" s="280"/>
      <c r="C91" s="258" t="s">
        <v>476</v>
      </c>
      <c r="D91" s="258"/>
      <c r="E91" s="258"/>
      <c r="F91" s="279" t="s">
        <v>447</v>
      </c>
      <c r="G91" s="278"/>
      <c r="H91" s="258" t="s">
        <v>477</v>
      </c>
      <c r="I91" s="258" t="s">
        <v>478</v>
      </c>
      <c r="J91" s="258"/>
      <c r="K91" s="271"/>
    </row>
    <row r="92" ht="15" customHeight="1">
      <c r="B92" s="280"/>
      <c r="C92" s="258" t="s">
        <v>479</v>
      </c>
      <c r="D92" s="258"/>
      <c r="E92" s="258"/>
      <c r="F92" s="279" t="s">
        <v>447</v>
      </c>
      <c r="G92" s="278"/>
      <c r="H92" s="258" t="s">
        <v>480</v>
      </c>
      <c r="I92" s="258" t="s">
        <v>481</v>
      </c>
      <c r="J92" s="258"/>
      <c r="K92" s="271"/>
    </row>
    <row r="93" ht="15" customHeight="1">
      <c r="B93" s="280"/>
      <c r="C93" s="258" t="s">
        <v>482</v>
      </c>
      <c r="D93" s="258"/>
      <c r="E93" s="258"/>
      <c r="F93" s="279" t="s">
        <v>447</v>
      </c>
      <c r="G93" s="278"/>
      <c r="H93" s="258" t="s">
        <v>482</v>
      </c>
      <c r="I93" s="258" t="s">
        <v>481</v>
      </c>
      <c r="J93" s="258"/>
      <c r="K93" s="271"/>
    </row>
    <row r="94" ht="15" customHeight="1">
      <c r="B94" s="280"/>
      <c r="C94" s="258" t="s">
        <v>42</v>
      </c>
      <c r="D94" s="258"/>
      <c r="E94" s="258"/>
      <c r="F94" s="279" t="s">
        <v>447</v>
      </c>
      <c r="G94" s="278"/>
      <c r="H94" s="258" t="s">
        <v>483</v>
      </c>
      <c r="I94" s="258" t="s">
        <v>481</v>
      </c>
      <c r="J94" s="258"/>
      <c r="K94" s="271"/>
    </row>
    <row r="95" ht="15" customHeight="1">
      <c r="B95" s="280"/>
      <c r="C95" s="258" t="s">
        <v>52</v>
      </c>
      <c r="D95" s="258"/>
      <c r="E95" s="258"/>
      <c r="F95" s="279" t="s">
        <v>447</v>
      </c>
      <c r="G95" s="278"/>
      <c r="H95" s="258" t="s">
        <v>484</v>
      </c>
      <c r="I95" s="258" t="s">
        <v>481</v>
      </c>
      <c r="J95" s="258"/>
      <c r="K95" s="271"/>
    </row>
    <row r="96" ht="15" customHeight="1">
      <c r="B96" s="283"/>
      <c r="C96" s="284"/>
      <c r="D96" s="284"/>
      <c r="E96" s="284"/>
      <c r="F96" s="284"/>
      <c r="G96" s="284"/>
      <c r="H96" s="284"/>
      <c r="I96" s="284"/>
      <c r="J96" s="284"/>
      <c r="K96" s="285"/>
    </row>
    <row r="97" ht="18.75" customHeight="1">
      <c r="B97" s="286"/>
      <c r="C97" s="287"/>
      <c r="D97" s="287"/>
      <c r="E97" s="287"/>
      <c r="F97" s="287"/>
      <c r="G97" s="287"/>
      <c r="H97" s="287"/>
      <c r="I97" s="287"/>
      <c r="J97" s="287"/>
      <c r="K97" s="286"/>
    </row>
    <row r="98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ht="45" customHeight="1">
      <c r="B100" s="269"/>
      <c r="C100" s="270" t="s">
        <v>485</v>
      </c>
      <c r="D100" s="270"/>
      <c r="E100" s="270"/>
      <c r="F100" s="270"/>
      <c r="G100" s="270"/>
      <c r="H100" s="270"/>
      <c r="I100" s="270"/>
      <c r="J100" s="270"/>
      <c r="K100" s="271"/>
    </row>
    <row r="101" ht="17.25" customHeight="1">
      <c r="B101" s="269"/>
      <c r="C101" s="272" t="s">
        <v>441</v>
      </c>
      <c r="D101" s="272"/>
      <c r="E101" s="272"/>
      <c r="F101" s="272" t="s">
        <v>442</v>
      </c>
      <c r="G101" s="273"/>
      <c r="H101" s="272" t="s">
        <v>117</v>
      </c>
      <c r="I101" s="272" t="s">
        <v>61</v>
      </c>
      <c r="J101" s="272" t="s">
        <v>443</v>
      </c>
      <c r="K101" s="271"/>
    </row>
    <row r="102" ht="17.25" customHeight="1">
      <c r="B102" s="269"/>
      <c r="C102" s="274" t="s">
        <v>444</v>
      </c>
      <c r="D102" s="274"/>
      <c r="E102" s="274"/>
      <c r="F102" s="275" t="s">
        <v>445</v>
      </c>
      <c r="G102" s="276"/>
      <c r="H102" s="274"/>
      <c r="I102" s="274"/>
      <c r="J102" s="274" t="s">
        <v>446</v>
      </c>
      <c r="K102" s="271"/>
    </row>
    <row r="103" ht="5.25" customHeight="1">
      <c r="B103" s="269"/>
      <c r="C103" s="272"/>
      <c r="D103" s="272"/>
      <c r="E103" s="272"/>
      <c r="F103" s="272"/>
      <c r="G103" s="288"/>
      <c r="H103" s="272"/>
      <c r="I103" s="272"/>
      <c r="J103" s="272"/>
      <c r="K103" s="271"/>
    </row>
    <row r="104" ht="15" customHeight="1">
      <c r="B104" s="269"/>
      <c r="C104" s="258" t="s">
        <v>57</v>
      </c>
      <c r="D104" s="277"/>
      <c r="E104" s="277"/>
      <c r="F104" s="279" t="s">
        <v>447</v>
      </c>
      <c r="G104" s="288"/>
      <c r="H104" s="258" t="s">
        <v>486</v>
      </c>
      <c r="I104" s="258" t="s">
        <v>449</v>
      </c>
      <c r="J104" s="258">
        <v>20</v>
      </c>
      <c r="K104" s="271"/>
    </row>
    <row r="105" ht="15" customHeight="1">
      <c r="B105" s="269"/>
      <c r="C105" s="258" t="s">
        <v>450</v>
      </c>
      <c r="D105" s="258"/>
      <c r="E105" s="258"/>
      <c r="F105" s="279" t="s">
        <v>447</v>
      </c>
      <c r="G105" s="258"/>
      <c r="H105" s="258" t="s">
        <v>486</v>
      </c>
      <c r="I105" s="258" t="s">
        <v>449</v>
      </c>
      <c r="J105" s="258">
        <v>120</v>
      </c>
      <c r="K105" s="271"/>
    </row>
    <row r="106" ht="15" customHeight="1">
      <c r="B106" s="280"/>
      <c r="C106" s="258" t="s">
        <v>452</v>
      </c>
      <c r="D106" s="258"/>
      <c r="E106" s="258"/>
      <c r="F106" s="279" t="s">
        <v>453</v>
      </c>
      <c r="G106" s="258"/>
      <c r="H106" s="258" t="s">
        <v>486</v>
      </c>
      <c r="I106" s="258" t="s">
        <v>449</v>
      </c>
      <c r="J106" s="258">
        <v>50</v>
      </c>
      <c r="K106" s="271"/>
    </row>
    <row r="107" ht="15" customHeight="1">
      <c r="B107" s="280"/>
      <c r="C107" s="258" t="s">
        <v>455</v>
      </c>
      <c r="D107" s="258"/>
      <c r="E107" s="258"/>
      <c r="F107" s="279" t="s">
        <v>447</v>
      </c>
      <c r="G107" s="258"/>
      <c r="H107" s="258" t="s">
        <v>486</v>
      </c>
      <c r="I107" s="258" t="s">
        <v>457</v>
      </c>
      <c r="J107" s="258"/>
      <c r="K107" s="271"/>
    </row>
    <row r="108" ht="15" customHeight="1">
      <c r="B108" s="280"/>
      <c r="C108" s="258" t="s">
        <v>466</v>
      </c>
      <c r="D108" s="258"/>
      <c r="E108" s="258"/>
      <c r="F108" s="279" t="s">
        <v>453</v>
      </c>
      <c r="G108" s="258"/>
      <c r="H108" s="258" t="s">
        <v>486</v>
      </c>
      <c r="I108" s="258" t="s">
        <v>449</v>
      </c>
      <c r="J108" s="258">
        <v>50</v>
      </c>
      <c r="K108" s="271"/>
    </row>
    <row r="109" ht="15" customHeight="1">
      <c r="B109" s="280"/>
      <c r="C109" s="258" t="s">
        <v>474</v>
      </c>
      <c r="D109" s="258"/>
      <c r="E109" s="258"/>
      <c r="F109" s="279" t="s">
        <v>453</v>
      </c>
      <c r="G109" s="258"/>
      <c r="H109" s="258" t="s">
        <v>486</v>
      </c>
      <c r="I109" s="258" t="s">
        <v>449</v>
      </c>
      <c r="J109" s="258">
        <v>50</v>
      </c>
      <c r="K109" s="271"/>
    </row>
    <row r="110" ht="15" customHeight="1">
      <c r="B110" s="280"/>
      <c r="C110" s="258" t="s">
        <v>472</v>
      </c>
      <c r="D110" s="258"/>
      <c r="E110" s="258"/>
      <c r="F110" s="279" t="s">
        <v>453</v>
      </c>
      <c r="G110" s="258"/>
      <c r="H110" s="258" t="s">
        <v>486</v>
      </c>
      <c r="I110" s="258" t="s">
        <v>449</v>
      </c>
      <c r="J110" s="258">
        <v>50</v>
      </c>
      <c r="K110" s="271"/>
    </row>
    <row r="111" ht="15" customHeight="1">
      <c r="B111" s="280"/>
      <c r="C111" s="258" t="s">
        <v>57</v>
      </c>
      <c r="D111" s="258"/>
      <c r="E111" s="258"/>
      <c r="F111" s="279" t="s">
        <v>447</v>
      </c>
      <c r="G111" s="258"/>
      <c r="H111" s="258" t="s">
        <v>487</v>
      </c>
      <c r="I111" s="258" t="s">
        <v>449</v>
      </c>
      <c r="J111" s="258">
        <v>20</v>
      </c>
      <c r="K111" s="271"/>
    </row>
    <row r="112" ht="15" customHeight="1">
      <c r="B112" s="280"/>
      <c r="C112" s="258" t="s">
        <v>488</v>
      </c>
      <c r="D112" s="258"/>
      <c r="E112" s="258"/>
      <c r="F112" s="279" t="s">
        <v>447</v>
      </c>
      <c r="G112" s="258"/>
      <c r="H112" s="258" t="s">
        <v>489</v>
      </c>
      <c r="I112" s="258" t="s">
        <v>449</v>
      </c>
      <c r="J112" s="258">
        <v>120</v>
      </c>
      <c r="K112" s="271"/>
    </row>
    <row r="113" ht="15" customHeight="1">
      <c r="B113" s="280"/>
      <c r="C113" s="258" t="s">
        <v>42</v>
      </c>
      <c r="D113" s="258"/>
      <c r="E113" s="258"/>
      <c r="F113" s="279" t="s">
        <v>447</v>
      </c>
      <c r="G113" s="258"/>
      <c r="H113" s="258" t="s">
        <v>490</v>
      </c>
      <c r="I113" s="258" t="s">
        <v>481</v>
      </c>
      <c r="J113" s="258"/>
      <c r="K113" s="271"/>
    </row>
    <row r="114" ht="15" customHeight="1">
      <c r="B114" s="280"/>
      <c r="C114" s="258" t="s">
        <v>52</v>
      </c>
      <c r="D114" s="258"/>
      <c r="E114" s="258"/>
      <c r="F114" s="279" t="s">
        <v>447</v>
      </c>
      <c r="G114" s="258"/>
      <c r="H114" s="258" t="s">
        <v>491</v>
      </c>
      <c r="I114" s="258" t="s">
        <v>481</v>
      </c>
      <c r="J114" s="258"/>
      <c r="K114" s="271"/>
    </row>
    <row r="115" ht="15" customHeight="1">
      <c r="B115" s="280"/>
      <c r="C115" s="258" t="s">
        <v>61</v>
      </c>
      <c r="D115" s="258"/>
      <c r="E115" s="258"/>
      <c r="F115" s="279" t="s">
        <v>447</v>
      </c>
      <c r="G115" s="258"/>
      <c r="H115" s="258" t="s">
        <v>492</v>
      </c>
      <c r="I115" s="258" t="s">
        <v>493</v>
      </c>
      <c r="J115" s="258"/>
      <c r="K115" s="271"/>
    </row>
    <row r="116" ht="15" customHeight="1">
      <c r="B116" s="283"/>
      <c r="C116" s="289"/>
      <c r="D116" s="289"/>
      <c r="E116" s="289"/>
      <c r="F116" s="289"/>
      <c r="G116" s="289"/>
      <c r="H116" s="289"/>
      <c r="I116" s="289"/>
      <c r="J116" s="289"/>
      <c r="K116" s="285"/>
    </row>
    <row r="117" ht="18.75" customHeight="1">
      <c r="B117" s="290"/>
      <c r="C117" s="254"/>
      <c r="D117" s="254"/>
      <c r="E117" s="254"/>
      <c r="F117" s="291"/>
      <c r="G117" s="254"/>
      <c r="H117" s="254"/>
      <c r="I117" s="254"/>
      <c r="J117" s="254"/>
      <c r="K117" s="290"/>
    </row>
    <row r="118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ht="7.5" customHeight="1">
      <c r="B119" s="292"/>
      <c r="C119" s="293"/>
      <c r="D119" s="293"/>
      <c r="E119" s="293"/>
      <c r="F119" s="293"/>
      <c r="G119" s="293"/>
      <c r="H119" s="293"/>
      <c r="I119" s="293"/>
      <c r="J119" s="293"/>
      <c r="K119" s="294"/>
    </row>
    <row r="120" ht="45" customHeight="1">
      <c r="B120" s="295"/>
      <c r="C120" s="248" t="s">
        <v>494</v>
      </c>
      <c r="D120" s="248"/>
      <c r="E120" s="248"/>
      <c r="F120" s="248"/>
      <c r="G120" s="248"/>
      <c r="H120" s="248"/>
      <c r="I120" s="248"/>
      <c r="J120" s="248"/>
      <c r="K120" s="296"/>
    </row>
    <row r="121" ht="17.25" customHeight="1">
      <c r="B121" s="297"/>
      <c r="C121" s="272" t="s">
        <v>441</v>
      </c>
      <c r="D121" s="272"/>
      <c r="E121" s="272"/>
      <c r="F121" s="272" t="s">
        <v>442</v>
      </c>
      <c r="G121" s="273"/>
      <c r="H121" s="272" t="s">
        <v>117</v>
      </c>
      <c r="I121" s="272" t="s">
        <v>61</v>
      </c>
      <c r="J121" s="272" t="s">
        <v>443</v>
      </c>
      <c r="K121" s="298"/>
    </row>
    <row r="122" ht="17.25" customHeight="1">
      <c r="B122" s="297"/>
      <c r="C122" s="274" t="s">
        <v>444</v>
      </c>
      <c r="D122" s="274"/>
      <c r="E122" s="274"/>
      <c r="F122" s="275" t="s">
        <v>445</v>
      </c>
      <c r="G122" s="276"/>
      <c r="H122" s="274"/>
      <c r="I122" s="274"/>
      <c r="J122" s="274" t="s">
        <v>446</v>
      </c>
      <c r="K122" s="298"/>
    </row>
    <row r="123" ht="5.25" customHeight="1">
      <c r="B123" s="299"/>
      <c r="C123" s="277"/>
      <c r="D123" s="277"/>
      <c r="E123" s="277"/>
      <c r="F123" s="277"/>
      <c r="G123" s="258"/>
      <c r="H123" s="277"/>
      <c r="I123" s="277"/>
      <c r="J123" s="277"/>
      <c r="K123" s="300"/>
    </row>
    <row r="124" ht="15" customHeight="1">
      <c r="B124" s="299"/>
      <c r="C124" s="258" t="s">
        <v>450</v>
      </c>
      <c r="D124" s="277"/>
      <c r="E124" s="277"/>
      <c r="F124" s="279" t="s">
        <v>447</v>
      </c>
      <c r="G124" s="258"/>
      <c r="H124" s="258" t="s">
        <v>486</v>
      </c>
      <c r="I124" s="258" t="s">
        <v>449</v>
      </c>
      <c r="J124" s="258">
        <v>120</v>
      </c>
      <c r="K124" s="301"/>
    </row>
    <row r="125" ht="15" customHeight="1">
      <c r="B125" s="299"/>
      <c r="C125" s="258" t="s">
        <v>495</v>
      </c>
      <c r="D125" s="258"/>
      <c r="E125" s="258"/>
      <c r="F125" s="279" t="s">
        <v>447</v>
      </c>
      <c r="G125" s="258"/>
      <c r="H125" s="258" t="s">
        <v>496</v>
      </c>
      <c r="I125" s="258" t="s">
        <v>449</v>
      </c>
      <c r="J125" s="258" t="s">
        <v>497</v>
      </c>
      <c r="K125" s="301"/>
    </row>
    <row r="126" ht="15" customHeight="1">
      <c r="B126" s="299"/>
      <c r="C126" s="258" t="s">
        <v>395</v>
      </c>
      <c r="D126" s="258"/>
      <c r="E126" s="258"/>
      <c r="F126" s="279" t="s">
        <v>447</v>
      </c>
      <c r="G126" s="258"/>
      <c r="H126" s="258" t="s">
        <v>498</v>
      </c>
      <c r="I126" s="258" t="s">
        <v>449</v>
      </c>
      <c r="J126" s="258" t="s">
        <v>497</v>
      </c>
      <c r="K126" s="301"/>
    </row>
    <row r="127" ht="15" customHeight="1">
      <c r="B127" s="299"/>
      <c r="C127" s="258" t="s">
        <v>458</v>
      </c>
      <c r="D127" s="258"/>
      <c r="E127" s="258"/>
      <c r="F127" s="279" t="s">
        <v>453</v>
      </c>
      <c r="G127" s="258"/>
      <c r="H127" s="258" t="s">
        <v>459</v>
      </c>
      <c r="I127" s="258" t="s">
        <v>449</v>
      </c>
      <c r="J127" s="258">
        <v>15</v>
      </c>
      <c r="K127" s="301"/>
    </row>
    <row r="128" ht="15" customHeight="1">
      <c r="B128" s="299"/>
      <c r="C128" s="281" t="s">
        <v>460</v>
      </c>
      <c r="D128" s="281"/>
      <c r="E128" s="281"/>
      <c r="F128" s="282" t="s">
        <v>453</v>
      </c>
      <c r="G128" s="281"/>
      <c r="H128" s="281" t="s">
        <v>461</v>
      </c>
      <c r="I128" s="281" t="s">
        <v>449</v>
      </c>
      <c r="J128" s="281">
        <v>15</v>
      </c>
      <c r="K128" s="301"/>
    </row>
    <row r="129" ht="15" customHeight="1">
      <c r="B129" s="299"/>
      <c r="C129" s="281" t="s">
        <v>462</v>
      </c>
      <c r="D129" s="281"/>
      <c r="E129" s="281"/>
      <c r="F129" s="282" t="s">
        <v>453</v>
      </c>
      <c r="G129" s="281"/>
      <c r="H129" s="281" t="s">
        <v>463</v>
      </c>
      <c r="I129" s="281" t="s">
        <v>449</v>
      </c>
      <c r="J129" s="281">
        <v>20</v>
      </c>
      <c r="K129" s="301"/>
    </row>
    <row r="130" ht="15" customHeight="1">
      <c r="B130" s="299"/>
      <c r="C130" s="281" t="s">
        <v>464</v>
      </c>
      <c r="D130" s="281"/>
      <c r="E130" s="281"/>
      <c r="F130" s="282" t="s">
        <v>453</v>
      </c>
      <c r="G130" s="281"/>
      <c r="H130" s="281" t="s">
        <v>465</v>
      </c>
      <c r="I130" s="281" t="s">
        <v>449</v>
      </c>
      <c r="J130" s="281">
        <v>20</v>
      </c>
      <c r="K130" s="301"/>
    </row>
    <row r="131" ht="15" customHeight="1">
      <c r="B131" s="299"/>
      <c r="C131" s="258" t="s">
        <v>452</v>
      </c>
      <c r="D131" s="258"/>
      <c r="E131" s="258"/>
      <c r="F131" s="279" t="s">
        <v>453</v>
      </c>
      <c r="G131" s="258"/>
      <c r="H131" s="258" t="s">
        <v>486</v>
      </c>
      <c r="I131" s="258" t="s">
        <v>449</v>
      </c>
      <c r="J131" s="258">
        <v>50</v>
      </c>
      <c r="K131" s="301"/>
    </row>
    <row r="132" ht="15" customHeight="1">
      <c r="B132" s="299"/>
      <c r="C132" s="258" t="s">
        <v>466</v>
      </c>
      <c r="D132" s="258"/>
      <c r="E132" s="258"/>
      <c r="F132" s="279" t="s">
        <v>453</v>
      </c>
      <c r="G132" s="258"/>
      <c r="H132" s="258" t="s">
        <v>486</v>
      </c>
      <c r="I132" s="258" t="s">
        <v>449</v>
      </c>
      <c r="J132" s="258">
        <v>50</v>
      </c>
      <c r="K132" s="301"/>
    </row>
    <row r="133" ht="15" customHeight="1">
      <c r="B133" s="299"/>
      <c r="C133" s="258" t="s">
        <v>472</v>
      </c>
      <c r="D133" s="258"/>
      <c r="E133" s="258"/>
      <c r="F133" s="279" t="s">
        <v>453</v>
      </c>
      <c r="G133" s="258"/>
      <c r="H133" s="258" t="s">
        <v>486</v>
      </c>
      <c r="I133" s="258" t="s">
        <v>449</v>
      </c>
      <c r="J133" s="258">
        <v>50</v>
      </c>
      <c r="K133" s="301"/>
    </row>
    <row r="134" ht="15" customHeight="1">
      <c r="B134" s="299"/>
      <c r="C134" s="258" t="s">
        <v>474</v>
      </c>
      <c r="D134" s="258"/>
      <c r="E134" s="258"/>
      <c r="F134" s="279" t="s">
        <v>453</v>
      </c>
      <c r="G134" s="258"/>
      <c r="H134" s="258" t="s">
        <v>486</v>
      </c>
      <c r="I134" s="258" t="s">
        <v>449</v>
      </c>
      <c r="J134" s="258">
        <v>50</v>
      </c>
      <c r="K134" s="301"/>
    </row>
    <row r="135" ht="15" customHeight="1">
      <c r="B135" s="299"/>
      <c r="C135" s="258" t="s">
        <v>122</v>
      </c>
      <c r="D135" s="258"/>
      <c r="E135" s="258"/>
      <c r="F135" s="279" t="s">
        <v>453</v>
      </c>
      <c r="G135" s="258"/>
      <c r="H135" s="258" t="s">
        <v>499</v>
      </c>
      <c r="I135" s="258" t="s">
        <v>449</v>
      </c>
      <c r="J135" s="258">
        <v>255</v>
      </c>
      <c r="K135" s="301"/>
    </row>
    <row r="136" ht="15" customHeight="1">
      <c r="B136" s="299"/>
      <c r="C136" s="258" t="s">
        <v>476</v>
      </c>
      <c r="D136" s="258"/>
      <c r="E136" s="258"/>
      <c r="F136" s="279" t="s">
        <v>447</v>
      </c>
      <c r="G136" s="258"/>
      <c r="H136" s="258" t="s">
        <v>500</v>
      </c>
      <c r="I136" s="258" t="s">
        <v>478</v>
      </c>
      <c r="J136" s="258"/>
      <c r="K136" s="301"/>
    </row>
    <row r="137" ht="15" customHeight="1">
      <c r="B137" s="299"/>
      <c r="C137" s="258" t="s">
        <v>479</v>
      </c>
      <c r="D137" s="258"/>
      <c r="E137" s="258"/>
      <c r="F137" s="279" t="s">
        <v>447</v>
      </c>
      <c r="G137" s="258"/>
      <c r="H137" s="258" t="s">
        <v>501</v>
      </c>
      <c r="I137" s="258" t="s">
        <v>481</v>
      </c>
      <c r="J137" s="258"/>
      <c r="K137" s="301"/>
    </row>
    <row r="138" ht="15" customHeight="1">
      <c r="B138" s="299"/>
      <c r="C138" s="258" t="s">
        <v>482</v>
      </c>
      <c r="D138" s="258"/>
      <c r="E138" s="258"/>
      <c r="F138" s="279" t="s">
        <v>447</v>
      </c>
      <c r="G138" s="258"/>
      <c r="H138" s="258" t="s">
        <v>482</v>
      </c>
      <c r="I138" s="258" t="s">
        <v>481</v>
      </c>
      <c r="J138" s="258"/>
      <c r="K138" s="301"/>
    </row>
    <row r="139" ht="15" customHeight="1">
      <c r="B139" s="299"/>
      <c r="C139" s="258" t="s">
        <v>42</v>
      </c>
      <c r="D139" s="258"/>
      <c r="E139" s="258"/>
      <c r="F139" s="279" t="s">
        <v>447</v>
      </c>
      <c r="G139" s="258"/>
      <c r="H139" s="258" t="s">
        <v>502</v>
      </c>
      <c r="I139" s="258" t="s">
        <v>481</v>
      </c>
      <c r="J139" s="258"/>
      <c r="K139" s="301"/>
    </row>
    <row r="140" ht="15" customHeight="1">
      <c r="B140" s="299"/>
      <c r="C140" s="258" t="s">
        <v>503</v>
      </c>
      <c r="D140" s="258"/>
      <c r="E140" s="258"/>
      <c r="F140" s="279" t="s">
        <v>447</v>
      </c>
      <c r="G140" s="258"/>
      <c r="H140" s="258" t="s">
        <v>504</v>
      </c>
      <c r="I140" s="258" t="s">
        <v>481</v>
      </c>
      <c r="J140" s="258"/>
      <c r="K140" s="301"/>
    </row>
    <row r="141" ht="15" customHeight="1">
      <c r="B141" s="302"/>
      <c r="C141" s="303"/>
      <c r="D141" s="303"/>
      <c r="E141" s="303"/>
      <c r="F141" s="303"/>
      <c r="G141" s="303"/>
      <c r="H141" s="303"/>
      <c r="I141" s="303"/>
      <c r="J141" s="303"/>
      <c r="K141" s="304"/>
    </row>
    <row r="142" ht="18.75" customHeight="1">
      <c r="B142" s="254"/>
      <c r="C142" s="254"/>
      <c r="D142" s="254"/>
      <c r="E142" s="254"/>
      <c r="F142" s="291"/>
      <c r="G142" s="254"/>
      <c r="H142" s="254"/>
      <c r="I142" s="254"/>
      <c r="J142" s="254"/>
      <c r="K142" s="254"/>
    </row>
    <row r="143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ht="45" customHeight="1">
      <c r="B145" s="269"/>
      <c r="C145" s="270" t="s">
        <v>505</v>
      </c>
      <c r="D145" s="270"/>
      <c r="E145" s="270"/>
      <c r="F145" s="270"/>
      <c r="G145" s="270"/>
      <c r="H145" s="270"/>
      <c r="I145" s="270"/>
      <c r="J145" s="270"/>
      <c r="K145" s="271"/>
    </row>
    <row r="146" ht="17.25" customHeight="1">
      <c r="B146" s="269"/>
      <c r="C146" s="272" t="s">
        <v>441</v>
      </c>
      <c r="D146" s="272"/>
      <c r="E146" s="272"/>
      <c r="F146" s="272" t="s">
        <v>442</v>
      </c>
      <c r="G146" s="273"/>
      <c r="H146" s="272" t="s">
        <v>117</v>
      </c>
      <c r="I146" s="272" t="s">
        <v>61</v>
      </c>
      <c r="J146" s="272" t="s">
        <v>443</v>
      </c>
      <c r="K146" s="271"/>
    </row>
    <row r="147" ht="17.25" customHeight="1">
      <c r="B147" s="269"/>
      <c r="C147" s="274" t="s">
        <v>444</v>
      </c>
      <c r="D147" s="274"/>
      <c r="E147" s="274"/>
      <c r="F147" s="275" t="s">
        <v>445</v>
      </c>
      <c r="G147" s="276"/>
      <c r="H147" s="274"/>
      <c r="I147" s="274"/>
      <c r="J147" s="274" t="s">
        <v>446</v>
      </c>
      <c r="K147" s="271"/>
    </row>
    <row r="148" ht="5.25" customHeight="1">
      <c r="B148" s="280"/>
      <c r="C148" s="277"/>
      <c r="D148" s="277"/>
      <c r="E148" s="277"/>
      <c r="F148" s="277"/>
      <c r="G148" s="278"/>
      <c r="H148" s="277"/>
      <c r="I148" s="277"/>
      <c r="J148" s="277"/>
      <c r="K148" s="301"/>
    </row>
    <row r="149" ht="15" customHeight="1">
      <c r="B149" s="280"/>
      <c r="C149" s="305" t="s">
        <v>450</v>
      </c>
      <c r="D149" s="258"/>
      <c r="E149" s="258"/>
      <c r="F149" s="306" t="s">
        <v>447</v>
      </c>
      <c r="G149" s="258"/>
      <c r="H149" s="305" t="s">
        <v>486</v>
      </c>
      <c r="I149" s="305" t="s">
        <v>449</v>
      </c>
      <c r="J149" s="305">
        <v>120</v>
      </c>
      <c r="K149" s="301"/>
    </row>
    <row r="150" ht="15" customHeight="1">
      <c r="B150" s="280"/>
      <c r="C150" s="305" t="s">
        <v>495</v>
      </c>
      <c r="D150" s="258"/>
      <c r="E150" s="258"/>
      <c r="F150" s="306" t="s">
        <v>447</v>
      </c>
      <c r="G150" s="258"/>
      <c r="H150" s="305" t="s">
        <v>506</v>
      </c>
      <c r="I150" s="305" t="s">
        <v>449</v>
      </c>
      <c r="J150" s="305" t="s">
        <v>497</v>
      </c>
      <c r="K150" s="301"/>
    </row>
    <row r="151" ht="15" customHeight="1">
      <c r="B151" s="280"/>
      <c r="C151" s="305" t="s">
        <v>395</v>
      </c>
      <c r="D151" s="258"/>
      <c r="E151" s="258"/>
      <c r="F151" s="306" t="s">
        <v>447</v>
      </c>
      <c r="G151" s="258"/>
      <c r="H151" s="305" t="s">
        <v>507</v>
      </c>
      <c r="I151" s="305" t="s">
        <v>449</v>
      </c>
      <c r="J151" s="305" t="s">
        <v>497</v>
      </c>
      <c r="K151" s="301"/>
    </row>
    <row r="152" ht="15" customHeight="1">
      <c r="B152" s="280"/>
      <c r="C152" s="305" t="s">
        <v>452</v>
      </c>
      <c r="D152" s="258"/>
      <c r="E152" s="258"/>
      <c r="F152" s="306" t="s">
        <v>453</v>
      </c>
      <c r="G152" s="258"/>
      <c r="H152" s="305" t="s">
        <v>486</v>
      </c>
      <c r="I152" s="305" t="s">
        <v>449</v>
      </c>
      <c r="J152" s="305">
        <v>50</v>
      </c>
      <c r="K152" s="301"/>
    </row>
    <row r="153" ht="15" customHeight="1">
      <c r="B153" s="280"/>
      <c r="C153" s="305" t="s">
        <v>455</v>
      </c>
      <c r="D153" s="258"/>
      <c r="E153" s="258"/>
      <c r="F153" s="306" t="s">
        <v>447</v>
      </c>
      <c r="G153" s="258"/>
      <c r="H153" s="305" t="s">
        <v>486</v>
      </c>
      <c r="I153" s="305" t="s">
        <v>457</v>
      </c>
      <c r="J153" s="305"/>
      <c r="K153" s="301"/>
    </row>
    <row r="154" ht="15" customHeight="1">
      <c r="B154" s="280"/>
      <c r="C154" s="305" t="s">
        <v>466</v>
      </c>
      <c r="D154" s="258"/>
      <c r="E154" s="258"/>
      <c r="F154" s="306" t="s">
        <v>453</v>
      </c>
      <c r="G154" s="258"/>
      <c r="H154" s="305" t="s">
        <v>486</v>
      </c>
      <c r="I154" s="305" t="s">
        <v>449</v>
      </c>
      <c r="J154" s="305">
        <v>50</v>
      </c>
      <c r="K154" s="301"/>
    </row>
    <row r="155" ht="15" customHeight="1">
      <c r="B155" s="280"/>
      <c r="C155" s="305" t="s">
        <v>474</v>
      </c>
      <c r="D155" s="258"/>
      <c r="E155" s="258"/>
      <c r="F155" s="306" t="s">
        <v>453</v>
      </c>
      <c r="G155" s="258"/>
      <c r="H155" s="305" t="s">
        <v>486</v>
      </c>
      <c r="I155" s="305" t="s">
        <v>449</v>
      </c>
      <c r="J155" s="305">
        <v>50</v>
      </c>
      <c r="K155" s="301"/>
    </row>
    <row r="156" ht="15" customHeight="1">
      <c r="B156" s="280"/>
      <c r="C156" s="305" t="s">
        <v>472</v>
      </c>
      <c r="D156" s="258"/>
      <c r="E156" s="258"/>
      <c r="F156" s="306" t="s">
        <v>453</v>
      </c>
      <c r="G156" s="258"/>
      <c r="H156" s="305" t="s">
        <v>486</v>
      </c>
      <c r="I156" s="305" t="s">
        <v>449</v>
      </c>
      <c r="J156" s="305">
        <v>50</v>
      </c>
      <c r="K156" s="301"/>
    </row>
    <row r="157" ht="15" customHeight="1">
      <c r="B157" s="280"/>
      <c r="C157" s="305" t="s">
        <v>101</v>
      </c>
      <c r="D157" s="258"/>
      <c r="E157" s="258"/>
      <c r="F157" s="306" t="s">
        <v>447</v>
      </c>
      <c r="G157" s="258"/>
      <c r="H157" s="305" t="s">
        <v>508</v>
      </c>
      <c r="I157" s="305" t="s">
        <v>449</v>
      </c>
      <c r="J157" s="305" t="s">
        <v>509</v>
      </c>
      <c r="K157" s="301"/>
    </row>
    <row r="158" ht="15" customHeight="1">
      <c r="B158" s="280"/>
      <c r="C158" s="305" t="s">
        <v>510</v>
      </c>
      <c r="D158" s="258"/>
      <c r="E158" s="258"/>
      <c r="F158" s="306" t="s">
        <v>447</v>
      </c>
      <c r="G158" s="258"/>
      <c r="H158" s="305" t="s">
        <v>511</v>
      </c>
      <c r="I158" s="305" t="s">
        <v>481</v>
      </c>
      <c r="J158" s="305"/>
      <c r="K158" s="301"/>
    </row>
    <row r="159" ht="15" customHeight="1">
      <c r="B159" s="307"/>
      <c r="C159" s="289"/>
      <c r="D159" s="289"/>
      <c r="E159" s="289"/>
      <c r="F159" s="289"/>
      <c r="G159" s="289"/>
      <c r="H159" s="289"/>
      <c r="I159" s="289"/>
      <c r="J159" s="289"/>
      <c r="K159" s="308"/>
    </row>
    <row r="160" ht="18.75" customHeight="1">
      <c r="B160" s="254"/>
      <c r="C160" s="258"/>
      <c r="D160" s="258"/>
      <c r="E160" s="258"/>
      <c r="F160" s="279"/>
      <c r="G160" s="258"/>
      <c r="H160" s="258"/>
      <c r="I160" s="258"/>
      <c r="J160" s="258"/>
      <c r="K160" s="254"/>
    </row>
    <row r="161" ht="18.75" customHeight="1">
      <c r="B161" s="254"/>
      <c r="C161" s="258"/>
      <c r="D161" s="258"/>
      <c r="E161" s="258"/>
      <c r="F161" s="279"/>
      <c r="G161" s="258"/>
      <c r="H161" s="258"/>
      <c r="I161" s="258"/>
      <c r="J161" s="258"/>
      <c r="K161" s="254"/>
    </row>
    <row r="162" ht="18.75" customHeight="1">
      <c r="B162" s="254"/>
      <c r="C162" s="258"/>
      <c r="D162" s="258"/>
      <c r="E162" s="258"/>
      <c r="F162" s="279"/>
      <c r="G162" s="258"/>
      <c r="H162" s="258"/>
      <c r="I162" s="258"/>
      <c r="J162" s="258"/>
      <c r="K162" s="254"/>
    </row>
    <row r="163" ht="18.75" customHeight="1">
      <c r="B163" s="254"/>
      <c r="C163" s="258"/>
      <c r="D163" s="258"/>
      <c r="E163" s="258"/>
      <c r="F163" s="279"/>
      <c r="G163" s="258"/>
      <c r="H163" s="258"/>
      <c r="I163" s="258"/>
      <c r="J163" s="258"/>
      <c r="K163" s="254"/>
    </row>
    <row r="164" ht="18.75" customHeight="1">
      <c r="B164" s="254"/>
      <c r="C164" s="258"/>
      <c r="D164" s="258"/>
      <c r="E164" s="258"/>
      <c r="F164" s="279"/>
      <c r="G164" s="258"/>
      <c r="H164" s="258"/>
      <c r="I164" s="258"/>
      <c r="J164" s="258"/>
      <c r="K164" s="254"/>
    </row>
    <row r="165" ht="18.75" customHeight="1">
      <c r="B165" s="254"/>
      <c r="C165" s="258"/>
      <c r="D165" s="258"/>
      <c r="E165" s="258"/>
      <c r="F165" s="279"/>
      <c r="G165" s="258"/>
      <c r="H165" s="258"/>
      <c r="I165" s="258"/>
      <c r="J165" s="258"/>
      <c r="K165" s="254"/>
    </row>
    <row r="166" ht="18.75" customHeight="1">
      <c r="B166" s="254"/>
      <c r="C166" s="258"/>
      <c r="D166" s="258"/>
      <c r="E166" s="258"/>
      <c r="F166" s="279"/>
      <c r="G166" s="258"/>
      <c r="H166" s="258"/>
      <c r="I166" s="258"/>
      <c r="J166" s="258"/>
      <c r="K166" s="254"/>
    </row>
    <row r="167" ht="18.75" customHeight="1">
      <c r="B167" s="265"/>
      <c r="C167" s="265"/>
      <c r="D167" s="265"/>
      <c r="E167" s="265"/>
      <c r="F167" s="265"/>
      <c r="G167" s="265"/>
      <c r="H167" s="265"/>
      <c r="I167" s="265"/>
      <c r="J167" s="265"/>
      <c r="K167" s="265"/>
    </row>
    <row r="168" ht="7.5" customHeight="1">
      <c r="B168" s="244"/>
      <c r="C168" s="245"/>
      <c r="D168" s="245"/>
      <c r="E168" s="245"/>
      <c r="F168" s="245"/>
      <c r="G168" s="245"/>
      <c r="H168" s="245"/>
      <c r="I168" s="245"/>
      <c r="J168" s="245"/>
      <c r="K168" s="246"/>
    </row>
    <row r="169" ht="45" customHeight="1">
      <c r="B169" s="247"/>
      <c r="C169" s="248" t="s">
        <v>512</v>
      </c>
      <c r="D169" s="248"/>
      <c r="E169" s="248"/>
      <c r="F169" s="248"/>
      <c r="G169" s="248"/>
      <c r="H169" s="248"/>
      <c r="I169" s="248"/>
      <c r="J169" s="248"/>
      <c r="K169" s="249"/>
    </row>
    <row r="170" ht="17.25" customHeight="1">
      <c r="B170" s="247"/>
      <c r="C170" s="272" t="s">
        <v>441</v>
      </c>
      <c r="D170" s="272"/>
      <c r="E170" s="272"/>
      <c r="F170" s="272" t="s">
        <v>442</v>
      </c>
      <c r="G170" s="309"/>
      <c r="H170" s="310" t="s">
        <v>117</v>
      </c>
      <c r="I170" s="310" t="s">
        <v>61</v>
      </c>
      <c r="J170" s="272" t="s">
        <v>443</v>
      </c>
      <c r="K170" s="249"/>
    </row>
    <row r="171" ht="17.25" customHeight="1">
      <c r="B171" s="250"/>
      <c r="C171" s="274" t="s">
        <v>444</v>
      </c>
      <c r="D171" s="274"/>
      <c r="E171" s="274"/>
      <c r="F171" s="275" t="s">
        <v>445</v>
      </c>
      <c r="G171" s="311"/>
      <c r="H171" s="312"/>
      <c r="I171" s="312"/>
      <c r="J171" s="274" t="s">
        <v>446</v>
      </c>
      <c r="K171" s="252"/>
    </row>
    <row r="172" ht="5.25" customHeight="1">
      <c r="B172" s="280"/>
      <c r="C172" s="277"/>
      <c r="D172" s="277"/>
      <c r="E172" s="277"/>
      <c r="F172" s="277"/>
      <c r="G172" s="278"/>
      <c r="H172" s="277"/>
      <c r="I172" s="277"/>
      <c r="J172" s="277"/>
      <c r="K172" s="301"/>
    </row>
    <row r="173" ht="15" customHeight="1">
      <c r="B173" s="280"/>
      <c r="C173" s="258" t="s">
        <v>450</v>
      </c>
      <c r="D173" s="258"/>
      <c r="E173" s="258"/>
      <c r="F173" s="279" t="s">
        <v>447</v>
      </c>
      <c r="G173" s="258"/>
      <c r="H173" s="258" t="s">
        <v>486</v>
      </c>
      <c r="I173" s="258" t="s">
        <v>449</v>
      </c>
      <c r="J173" s="258">
        <v>120</v>
      </c>
      <c r="K173" s="301"/>
    </row>
    <row r="174" ht="15" customHeight="1">
      <c r="B174" s="280"/>
      <c r="C174" s="258" t="s">
        <v>495</v>
      </c>
      <c r="D174" s="258"/>
      <c r="E174" s="258"/>
      <c r="F174" s="279" t="s">
        <v>447</v>
      </c>
      <c r="G174" s="258"/>
      <c r="H174" s="258" t="s">
        <v>496</v>
      </c>
      <c r="I174" s="258" t="s">
        <v>449</v>
      </c>
      <c r="J174" s="258" t="s">
        <v>497</v>
      </c>
      <c r="K174" s="301"/>
    </row>
    <row r="175" ht="15" customHeight="1">
      <c r="B175" s="280"/>
      <c r="C175" s="258" t="s">
        <v>395</v>
      </c>
      <c r="D175" s="258"/>
      <c r="E175" s="258"/>
      <c r="F175" s="279" t="s">
        <v>447</v>
      </c>
      <c r="G175" s="258"/>
      <c r="H175" s="258" t="s">
        <v>513</v>
      </c>
      <c r="I175" s="258" t="s">
        <v>449</v>
      </c>
      <c r="J175" s="258" t="s">
        <v>497</v>
      </c>
      <c r="K175" s="301"/>
    </row>
    <row r="176" ht="15" customHeight="1">
      <c r="B176" s="280"/>
      <c r="C176" s="258" t="s">
        <v>452</v>
      </c>
      <c r="D176" s="258"/>
      <c r="E176" s="258"/>
      <c r="F176" s="279" t="s">
        <v>453</v>
      </c>
      <c r="G176" s="258"/>
      <c r="H176" s="258" t="s">
        <v>513</v>
      </c>
      <c r="I176" s="258" t="s">
        <v>449</v>
      </c>
      <c r="J176" s="258">
        <v>50</v>
      </c>
      <c r="K176" s="301"/>
    </row>
    <row r="177" ht="15" customHeight="1">
      <c r="B177" s="280"/>
      <c r="C177" s="258" t="s">
        <v>455</v>
      </c>
      <c r="D177" s="258"/>
      <c r="E177" s="258"/>
      <c r="F177" s="279" t="s">
        <v>447</v>
      </c>
      <c r="G177" s="258"/>
      <c r="H177" s="258" t="s">
        <v>513</v>
      </c>
      <c r="I177" s="258" t="s">
        <v>457</v>
      </c>
      <c r="J177" s="258"/>
      <c r="K177" s="301"/>
    </row>
    <row r="178" ht="15" customHeight="1">
      <c r="B178" s="280"/>
      <c r="C178" s="258" t="s">
        <v>466</v>
      </c>
      <c r="D178" s="258"/>
      <c r="E178" s="258"/>
      <c r="F178" s="279" t="s">
        <v>453</v>
      </c>
      <c r="G178" s="258"/>
      <c r="H178" s="258" t="s">
        <v>513</v>
      </c>
      <c r="I178" s="258" t="s">
        <v>449</v>
      </c>
      <c r="J178" s="258">
        <v>50</v>
      </c>
      <c r="K178" s="301"/>
    </row>
    <row r="179" ht="15" customHeight="1">
      <c r="B179" s="280"/>
      <c r="C179" s="258" t="s">
        <v>474</v>
      </c>
      <c r="D179" s="258"/>
      <c r="E179" s="258"/>
      <c r="F179" s="279" t="s">
        <v>453</v>
      </c>
      <c r="G179" s="258"/>
      <c r="H179" s="258" t="s">
        <v>513</v>
      </c>
      <c r="I179" s="258" t="s">
        <v>449</v>
      </c>
      <c r="J179" s="258">
        <v>50</v>
      </c>
      <c r="K179" s="301"/>
    </row>
    <row r="180" ht="15" customHeight="1">
      <c r="B180" s="280"/>
      <c r="C180" s="258" t="s">
        <v>472</v>
      </c>
      <c r="D180" s="258"/>
      <c r="E180" s="258"/>
      <c r="F180" s="279" t="s">
        <v>453</v>
      </c>
      <c r="G180" s="258"/>
      <c r="H180" s="258" t="s">
        <v>513</v>
      </c>
      <c r="I180" s="258" t="s">
        <v>449</v>
      </c>
      <c r="J180" s="258">
        <v>50</v>
      </c>
      <c r="K180" s="301"/>
    </row>
    <row r="181" ht="15" customHeight="1">
      <c r="B181" s="280"/>
      <c r="C181" s="258" t="s">
        <v>116</v>
      </c>
      <c r="D181" s="258"/>
      <c r="E181" s="258"/>
      <c r="F181" s="279" t="s">
        <v>447</v>
      </c>
      <c r="G181" s="258"/>
      <c r="H181" s="258" t="s">
        <v>514</v>
      </c>
      <c r="I181" s="258" t="s">
        <v>515</v>
      </c>
      <c r="J181" s="258"/>
      <c r="K181" s="301"/>
    </row>
    <row r="182" ht="15" customHeight="1">
      <c r="B182" s="280"/>
      <c r="C182" s="258" t="s">
        <v>61</v>
      </c>
      <c r="D182" s="258"/>
      <c r="E182" s="258"/>
      <c r="F182" s="279" t="s">
        <v>447</v>
      </c>
      <c r="G182" s="258"/>
      <c r="H182" s="258" t="s">
        <v>516</v>
      </c>
      <c r="I182" s="258" t="s">
        <v>517</v>
      </c>
      <c r="J182" s="258">
        <v>1</v>
      </c>
      <c r="K182" s="301"/>
    </row>
    <row r="183" ht="15" customHeight="1">
      <c r="B183" s="280"/>
      <c r="C183" s="258" t="s">
        <v>57</v>
      </c>
      <c r="D183" s="258"/>
      <c r="E183" s="258"/>
      <c r="F183" s="279" t="s">
        <v>447</v>
      </c>
      <c r="G183" s="258"/>
      <c r="H183" s="258" t="s">
        <v>518</v>
      </c>
      <c r="I183" s="258" t="s">
        <v>449</v>
      </c>
      <c r="J183" s="258">
        <v>20</v>
      </c>
      <c r="K183" s="301"/>
    </row>
    <row r="184" ht="15" customHeight="1">
      <c r="B184" s="280"/>
      <c r="C184" s="258" t="s">
        <v>117</v>
      </c>
      <c r="D184" s="258"/>
      <c r="E184" s="258"/>
      <c r="F184" s="279" t="s">
        <v>447</v>
      </c>
      <c r="G184" s="258"/>
      <c r="H184" s="258" t="s">
        <v>519</v>
      </c>
      <c r="I184" s="258" t="s">
        <v>449</v>
      </c>
      <c r="J184" s="258">
        <v>255</v>
      </c>
      <c r="K184" s="301"/>
    </row>
    <row r="185" ht="15" customHeight="1">
      <c r="B185" s="280"/>
      <c r="C185" s="258" t="s">
        <v>118</v>
      </c>
      <c r="D185" s="258"/>
      <c r="E185" s="258"/>
      <c r="F185" s="279" t="s">
        <v>447</v>
      </c>
      <c r="G185" s="258"/>
      <c r="H185" s="258" t="s">
        <v>411</v>
      </c>
      <c r="I185" s="258" t="s">
        <v>449</v>
      </c>
      <c r="J185" s="258">
        <v>10</v>
      </c>
      <c r="K185" s="301"/>
    </row>
    <row r="186" ht="15" customHeight="1">
      <c r="B186" s="280"/>
      <c r="C186" s="258" t="s">
        <v>119</v>
      </c>
      <c r="D186" s="258"/>
      <c r="E186" s="258"/>
      <c r="F186" s="279" t="s">
        <v>447</v>
      </c>
      <c r="G186" s="258"/>
      <c r="H186" s="258" t="s">
        <v>520</v>
      </c>
      <c r="I186" s="258" t="s">
        <v>481</v>
      </c>
      <c r="J186" s="258"/>
      <c r="K186" s="301"/>
    </row>
    <row r="187" ht="15" customHeight="1">
      <c r="B187" s="280"/>
      <c r="C187" s="258" t="s">
        <v>521</v>
      </c>
      <c r="D187" s="258"/>
      <c r="E187" s="258"/>
      <c r="F187" s="279" t="s">
        <v>447</v>
      </c>
      <c r="G187" s="258"/>
      <c r="H187" s="258" t="s">
        <v>522</v>
      </c>
      <c r="I187" s="258" t="s">
        <v>481</v>
      </c>
      <c r="J187" s="258"/>
      <c r="K187" s="301"/>
    </row>
    <row r="188" ht="15" customHeight="1">
      <c r="B188" s="280"/>
      <c r="C188" s="258" t="s">
        <v>510</v>
      </c>
      <c r="D188" s="258"/>
      <c r="E188" s="258"/>
      <c r="F188" s="279" t="s">
        <v>447</v>
      </c>
      <c r="G188" s="258"/>
      <c r="H188" s="258" t="s">
        <v>523</v>
      </c>
      <c r="I188" s="258" t="s">
        <v>481</v>
      </c>
      <c r="J188" s="258"/>
      <c r="K188" s="301"/>
    </row>
    <row r="189" ht="15" customHeight="1">
      <c r="B189" s="280"/>
      <c r="C189" s="258" t="s">
        <v>121</v>
      </c>
      <c r="D189" s="258"/>
      <c r="E189" s="258"/>
      <c r="F189" s="279" t="s">
        <v>453</v>
      </c>
      <c r="G189" s="258"/>
      <c r="H189" s="258" t="s">
        <v>524</v>
      </c>
      <c r="I189" s="258" t="s">
        <v>449</v>
      </c>
      <c r="J189" s="258">
        <v>50</v>
      </c>
      <c r="K189" s="301"/>
    </row>
    <row r="190" ht="15" customHeight="1">
      <c r="B190" s="280"/>
      <c r="C190" s="258" t="s">
        <v>525</v>
      </c>
      <c r="D190" s="258"/>
      <c r="E190" s="258"/>
      <c r="F190" s="279" t="s">
        <v>453</v>
      </c>
      <c r="G190" s="258"/>
      <c r="H190" s="258" t="s">
        <v>526</v>
      </c>
      <c r="I190" s="258" t="s">
        <v>527</v>
      </c>
      <c r="J190" s="258"/>
      <c r="K190" s="301"/>
    </row>
    <row r="191" ht="15" customHeight="1">
      <c r="B191" s="280"/>
      <c r="C191" s="258" t="s">
        <v>528</v>
      </c>
      <c r="D191" s="258"/>
      <c r="E191" s="258"/>
      <c r="F191" s="279" t="s">
        <v>453</v>
      </c>
      <c r="G191" s="258"/>
      <c r="H191" s="258" t="s">
        <v>529</v>
      </c>
      <c r="I191" s="258" t="s">
        <v>527</v>
      </c>
      <c r="J191" s="258"/>
      <c r="K191" s="301"/>
    </row>
    <row r="192" ht="15" customHeight="1">
      <c r="B192" s="280"/>
      <c r="C192" s="258" t="s">
        <v>530</v>
      </c>
      <c r="D192" s="258"/>
      <c r="E192" s="258"/>
      <c r="F192" s="279" t="s">
        <v>453</v>
      </c>
      <c r="G192" s="258"/>
      <c r="H192" s="258" t="s">
        <v>531</v>
      </c>
      <c r="I192" s="258" t="s">
        <v>527</v>
      </c>
      <c r="J192" s="258"/>
      <c r="K192" s="301"/>
    </row>
    <row r="193" ht="15" customHeight="1">
      <c r="B193" s="280"/>
      <c r="C193" s="313" t="s">
        <v>532</v>
      </c>
      <c r="D193" s="258"/>
      <c r="E193" s="258"/>
      <c r="F193" s="279" t="s">
        <v>453</v>
      </c>
      <c r="G193" s="258"/>
      <c r="H193" s="258" t="s">
        <v>533</v>
      </c>
      <c r="I193" s="258" t="s">
        <v>534</v>
      </c>
      <c r="J193" s="314" t="s">
        <v>535</v>
      </c>
      <c r="K193" s="301"/>
    </row>
    <row r="194" ht="15" customHeight="1">
      <c r="B194" s="280"/>
      <c r="C194" s="264" t="s">
        <v>46</v>
      </c>
      <c r="D194" s="258"/>
      <c r="E194" s="258"/>
      <c r="F194" s="279" t="s">
        <v>447</v>
      </c>
      <c r="G194" s="258"/>
      <c r="H194" s="254" t="s">
        <v>536</v>
      </c>
      <c r="I194" s="258" t="s">
        <v>537</v>
      </c>
      <c r="J194" s="258"/>
      <c r="K194" s="301"/>
    </row>
    <row r="195" ht="15" customHeight="1">
      <c r="B195" s="280"/>
      <c r="C195" s="264" t="s">
        <v>538</v>
      </c>
      <c r="D195" s="258"/>
      <c r="E195" s="258"/>
      <c r="F195" s="279" t="s">
        <v>447</v>
      </c>
      <c r="G195" s="258"/>
      <c r="H195" s="258" t="s">
        <v>539</v>
      </c>
      <c r="I195" s="258" t="s">
        <v>481</v>
      </c>
      <c r="J195" s="258"/>
      <c r="K195" s="301"/>
    </row>
    <row r="196" ht="15" customHeight="1">
      <c r="B196" s="280"/>
      <c r="C196" s="264" t="s">
        <v>540</v>
      </c>
      <c r="D196" s="258"/>
      <c r="E196" s="258"/>
      <c r="F196" s="279" t="s">
        <v>447</v>
      </c>
      <c r="G196" s="258"/>
      <c r="H196" s="258" t="s">
        <v>541</v>
      </c>
      <c r="I196" s="258" t="s">
        <v>481</v>
      </c>
      <c r="J196" s="258"/>
      <c r="K196" s="301"/>
    </row>
    <row r="197" ht="15" customHeight="1">
      <c r="B197" s="280"/>
      <c r="C197" s="264" t="s">
        <v>542</v>
      </c>
      <c r="D197" s="258"/>
      <c r="E197" s="258"/>
      <c r="F197" s="279" t="s">
        <v>453</v>
      </c>
      <c r="G197" s="258"/>
      <c r="H197" s="258" t="s">
        <v>543</v>
      </c>
      <c r="I197" s="258" t="s">
        <v>481</v>
      </c>
      <c r="J197" s="258"/>
      <c r="K197" s="301"/>
    </row>
    <row r="198" ht="15" customHeight="1">
      <c r="B198" s="307"/>
      <c r="C198" s="315"/>
      <c r="D198" s="289"/>
      <c r="E198" s="289"/>
      <c r="F198" s="289"/>
      <c r="G198" s="289"/>
      <c r="H198" s="289"/>
      <c r="I198" s="289"/>
      <c r="J198" s="289"/>
      <c r="K198" s="308"/>
    </row>
    <row r="199" ht="18.75" customHeight="1">
      <c r="B199" s="254"/>
      <c r="C199" s="258"/>
      <c r="D199" s="258"/>
      <c r="E199" s="258"/>
      <c r="F199" s="279"/>
      <c r="G199" s="258"/>
      <c r="H199" s="258"/>
      <c r="I199" s="258"/>
      <c r="J199" s="258"/>
      <c r="K199" s="254"/>
    </row>
    <row r="200" ht="18.75" customHeight="1">
      <c r="B200" s="265"/>
      <c r="C200" s="265"/>
      <c r="D200" s="265"/>
      <c r="E200" s="265"/>
      <c r="F200" s="265"/>
      <c r="G200" s="265"/>
      <c r="H200" s="265"/>
      <c r="I200" s="265"/>
      <c r="J200" s="265"/>
      <c r="K200" s="265"/>
    </row>
    <row r="201" ht="13.5">
      <c r="B201" s="244"/>
      <c r="C201" s="245"/>
      <c r="D201" s="245"/>
      <c r="E201" s="245"/>
      <c r="F201" s="245"/>
      <c r="G201" s="245"/>
      <c r="H201" s="245"/>
      <c r="I201" s="245"/>
      <c r="J201" s="245"/>
      <c r="K201" s="246"/>
    </row>
    <row r="202" ht="21" customHeight="1">
      <c r="B202" s="247"/>
      <c r="C202" s="248" t="s">
        <v>544</v>
      </c>
      <c r="D202" s="248"/>
      <c r="E202" s="248"/>
      <c r="F202" s="248"/>
      <c r="G202" s="248"/>
      <c r="H202" s="248"/>
      <c r="I202" s="248"/>
      <c r="J202" s="248"/>
      <c r="K202" s="249"/>
    </row>
    <row r="203" ht="25.5" customHeight="1">
      <c r="B203" s="247"/>
      <c r="C203" s="316" t="s">
        <v>545</v>
      </c>
      <c r="D203" s="316"/>
      <c r="E203" s="316"/>
      <c r="F203" s="316" t="s">
        <v>546</v>
      </c>
      <c r="G203" s="317"/>
      <c r="H203" s="316" t="s">
        <v>547</v>
      </c>
      <c r="I203" s="316"/>
      <c r="J203" s="316"/>
      <c r="K203" s="249"/>
    </row>
    <row r="204" ht="5.25" customHeight="1">
      <c r="B204" s="280"/>
      <c r="C204" s="277"/>
      <c r="D204" s="277"/>
      <c r="E204" s="277"/>
      <c r="F204" s="277"/>
      <c r="G204" s="258"/>
      <c r="H204" s="277"/>
      <c r="I204" s="277"/>
      <c r="J204" s="277"/>
      <c r="K204" s="301"/>
    </row>
    <row r="205" ht="15" customHeight="1">
      <c r="B205" s="280"/>
      <c r="C205" s="258" t="s">
        <v>537</v>
      </c>
      <c r="D205" s="258"/>
      <c r="E205" s="258"/>
      <c r="F205" s="279" t="s">
        <v>47</v>
      </c>
      <c r="G205" s="258"/>
      <c r="H205" s="258" t="s">
        <v>548</v>
      </c>
      <c r="I205" s="258"/>
      <c r="J205" s="258"/>
      <c r="K205" s="301"/>
    </row>
    <row r="206" ht="15" customHeight="1">
      <c r="B206" s="280"/>
      <c r="C206" s="286"/>
      <c r="D206" s="258"/>
      <c r="E206" s="258"/>
      <c r="F206" s="279" t="s">
        <v>48</v>
      </c>
      <c r="G206" s="258"/>
      <c r="H206" s="258" t="s">
        <v>549</v>
      </c>
      <c r="I206" s="258"/>
      <c r="J206" s="258"/>
      <c r="K206" s="301"/>
    </row>
    <row r="207" ht="15" customHeight="1">
      <c r="B207" s="280"/>
      <c r="C207" s="286"/>
      <c r="D207" s="258"/>
      <c r="E207" s="258"/>
      <c r="F207" s="279" t="s">
        <v>51</v>
      </c>
      <c r="G207" s="258"/>
      <c r="H207" s="258" t="s">
        <v>550</v>
      </c>
      <c r="I207" s="258"/>
      <c r="J207" s="258"/>
      <c r="K207" s="301"/>
    </row>
    <row r="208" ht="15" customHeight="1">
      <c r="B208" s="280"/>
      <c r="C208" s="258"/>
      <c r="D208" s="258"/>
      <c r="E208" s="258"/>
      <c r="F208" s="279" t="s">
        <v>49</v>
      </c>
      <c r="G208" s="258"/>
      <c r="H208" s="258" t="s">
        <v>551</v>
      </c>
      <c r="I208" s="258"/>
      <c r="J208" s="258"/>
      <c r="K208" s="301"/>
    </row>
    <row r="209" ht="15" customHeight="1">
      <c r="B209" s="280"/>
      <c r="C209" s="258"/>
      <c r="D209" s="258"/>
      <c r="E209" s="258"/>
      <c r="F209" s="279" t="s">
        <v>50</v>
      </c>
      <c r="G209" s="258"/>
      <c r="H209" s="258" t="s">
        <v>552</v>
      </c>
      <c r="I209" s="258"/>
      <c r="J209" s="258"/>
      <c r="K209" s="301"/>
    </row>
    <row r="210" ht="15" customHeight="1">
      <c r="B210" s="280"/>
      <c r="C210" s="258"/>
      <c r="D210" s="258"/>
      <c r="E210" s="258"/>
      <c r="F210" s="279"/>
      <c r="G210" s="258"/>
      <c r="H210" s="258"/>
      <c r="I210" s="258"/>
      <c r="J210" s="258"/>
      <c r="K210" s="301"/>
    </row>
    <row r="211" ht="15" customHeight="1">
      <c r="B211" s="280"/>
      <c r="C211" s="258" t="s">
        <v>493</v>
      </c>
      <c r="D211" s="258"/>
      <c r="E211" s="258"/>
      <c r="F211" s="279" t="s">
        <v>83</v>
      </c>
      <c r="G211" s="258"/>
      <c r="H211" s="258" t="s">
        <v>553</v>
      </c>
      <c r="I211" s="258"/>
      <c r="J211" s="258"/>
      <c r="K211" s="301"/>
    </row>
    <row r="212" ht="15" customHeight="1">
      <c r="B212" s="280"/>
      <c r="C212" s="286"/>
      <c r="D212" s="258"/>
      <c r="E212" s="258"/>
      <c r="F212" s="279" t="s">
        <v>389</v>
      </c>
      <c r="G212" s="258"/>
      <c r="H212" s="258" t="s">
        <v>390</v>
      </c>
      <c r="I212" s="258"/>
      <c r="J212" s="258"/>
      <c r="K212" s="301"/>
    </row>
    <row r="213" ht="15" customHeight="1">
      <c r="B213" s="280"/>
      <c r="C213" s="258"/>
      <c r="D213" s="258"/>
      <c r="E213" s="258"/>
      <c r="F213" s="279" t="s">
        <v>387</v>
      </c>
      <c r="G213" s="258"/>
      <c r="H213" s="258" t="s">
        <v>554</v>
      </c>
      <c r="I213" s="258"/>
      <c r="J213" s="258"/>
      <c r="K213" s="301"/>
    </row>
    <row r="214" ht="15" customHeight="1">
      <c r="B214" s="318"/>
      <c r="C214" s="286"/>
      <c r="D214" s="286"/>
      <c r="E214" s="286"/>
      <c r="F214" s="279" t="s">
        <v>391</v>
      </c>
      <c r="G214" s="264"/>
      <c r="H214" s="305" t="s">
        <v>392</v>
      </c>
      <c r="I214" s="305"/>
      <c r="J214" s="305"/>
      <c r="K214" s="319"/>
    </row>
    <row r="215" ht="15" customHeight="1">
      <c r="B215" s="318"/>
      <c r="C215" s="286"/>
      <c r="D215" s="286"/>
      <c r="E215" s="286"/>
      <c r="F215" s="279" t="s">
        <v>393</v>
      </c>
      <c r="G215" s="264"/>
      <c r="H215" s="305" t="s">
        <v>555</v>
      </c>
      <c r="I215" s="305"/>
      <c r="J215" s="305"/>
      <c r="K215" s="319"/>
    </row>
    <row r="216" ht="15" customHeight="1">
      <c r="B216" s="318"/>
      <c r="C216" s="286"/>
      <c r="D216" s="286"/>
      <c r="E216" s="286"/>
      <c r="F216" s="320"/>
      <c r="G216" s="264"/>
      <c r="H216" s="321"/>
      <c r="I216" s="321"/>
      <c r="J216" s="321"/>
      <c r="K216" s="319"/>
    </row>
    <row r="217" ht="15" customHeight="1">
      <c r="B217" s="318"/>
      <c r="C217" s="258" t="s">
        <v>517</v>
      </c>
      <c r="D217" s="286"/>
      <c r="E217" s="286"/>
      <c r="F217" s="279">
        <v>1</v>
      </c>
      <c r="G217" s="264"/>
      <c r="H217" s="305" t="s">
        <v>556</v>
      </c>
      <c r="I217" s="305"/>
      <c r="J217" s="305"/>
      <c r="K217" s="319"/>
    </row>
    <row r="218" ht="15" customHeight="1">
      <c r="B218" s="318"/>
      <c r="C218" s="286"/>
      <c r="D218" s="286"/>
      <c r="E218" s="286"/>
      <c r="F218" s="279">
        <v>2</v>
      </c>
      <c r="G218" s="264"/>
      <c r="H218" s="305" t="s">
        <v>557</v>
      </c>
      <c r="I218" s="305"/>
      <c r="J218" s="305"/>
      <c r="K218" s="319"/>
    </row>
    <row r="219" ht="15" customHeight="1">
      <c r="B219" s="318"/>
      <c r="C219" s="286"/>
      <c r="D219" s="286"/>
      <c r="E219" s="286"/>
      <c r="F219" s="279">
        <v>3</v>
      </c>
      <c r="G219" s="264"/>
      <c r="H219" s="305" t="s">
        <v>558</v>
      </c>
      <c r="I219" s="305"/>
      <c r="J219" s="305"/>
      <c r="K219" s="319"/>
    </row>
    <row r="220" ht="15" customHeight="1">
      <c r="B220" s="318"/>
      <c r="C220" s="286"/>
      <c r="D220" s="286"/>
      <c r="E220" s="286"/>
      <c r="F220" s="279">
        <v>4</v>
      </c>
      <c r="G220" s="264"/>
      <c r="H220" s="305" t="s">
        <v>559</v>
      </c>
      <c r="I220" s="305"/>
      <c r="J220" s="305"/>
      <c r="K220" s="319"/>
    </row>
    <row r="221" ht="12.75" customHeight="1">
      <c r="B221" s="322"/>
      <c r="C221" s="323"/>
      <c r="D221" s="323"/>
      <c r="E221" s="323"/>
      <c r="F221" s="323"/>
      <c r="G221" s="323"/>
      <c r="H221" s="323"/>
      <c r="I221" s="323"/>
      <c r="J221" s="323"/>
      <c r="K221" s="32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Brandejský Marek, DiS.</dc:creator>
  <cp:lastModifiedBy>Brandejský Marek, DiS.</cp:lastModifiedBy>
  <dcterms:created xsi:type="dcterms:W3CDTF">2018-10-09T07:32:32Z</dcterms:created>
  <dcterms:modified xsi:type="dcterms:W3CDTF">2018-10-09T07:32:38Z</dcterms:modified>
</cp:coreProperties>
</file>